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burak\Desktop\Archive\SIPOC\"/>
    </mc:Choice>
  </mc:AlternateContent>
  <xr:revisionPtr revIDLastSave="0" documentId="13_ncr:1_{7F25A38E-1CC8-42E6-9405-4FDDB04D858A}" xr6:coauthVersionLast="47" xr6:coauthVersionMax="47" xr10:uidLastSave="{00000000-0000-0000-0000-000000000000}"/>
  <bookViews>
    <workbookView showSheetTabs="0" xWindow="-120" yWindow="-120" windowWidth="29040" windowHeight="15720" xr2:uid="{666D7CE0-AA59-40DA-B845-EC00BE72ABD5}"/>
  </bookViews>
  <sheets>
    <sheet name="Menu" sheetId="2" r:id="rId1"/>
    <sheet name="InputList" sheetId="8" r:id="rId2"/>
    <sheet name="OutputList" sheetId="16" r:id="rId3"/>
    <sheet name="Sipoc" sheetId="5" r:id="rId4"/>
    <sheet name="MetricList" sheetId="11" r:id="rId5"/>
    <sheet name="ActionList" sheetId="12" r:id="rId6"/>
    <sheet name="Dashboard" sheetId="14" r:id="rId7"/>
    <sheet name="Cond" sheetId="6" state="hidden" r:id="rId8"/>
    <sheet name="Cal" sheetId="15" state="hidden" r:id="rId9"/>
  </sheets>
  <definedNames>
    <definedName name="_xlnm._FilterDatabase" localSheetId="4" hidden="1">MetricList!$B$6:$P$404</definedName>
    <definedName name="Category">Dashboard!$C$8</definedName>
    <definedName name="dact">OFFSET(Cal!$BD$20,,,Cal!$BC$19)</definedName>
    <definedName name="Dactual">OFFSET(Cal!$AX$9,,,,Cal!$BJ$7)</definedName>
    <definedName name="dresp">OFFSET(Cal!$BC$20,,,Cal!$BC$19)</definedName>
    <definedName name="dsipoc">OFFSET(Cal!$AW$41,,,,Cal!$BB$41)</definedName>
    <definedName name="dstatus">OFFSET(Cal!$AW$16,,,,Cal!$BD$16)</definedName>
    <definedName name="Dtarget">OFFSET(Cal!$AX$8,,,,Cal!$BJ$7)</definedName>
    <definedName name="Item">Dashboard!$E$8</definedName>
    <definedName name="Mcategory">Dashboard!$I$22</definedName>
    <definedName name="Metric">Dashboard!$K$22</definedName>
    <definedName name="Month">Dashboard!$I$8</definedName>
    <definedName name="_xlnm.Print_Area" localSheetId="5">ActionList!$B$5:$I$17</definedName>
    <definedName name="_xlnm.Print_Area" localSheetId="6">Dashboard!$B$6:$L$34</definedName>
    <definedName name="_xlnm.Print_Area" localSheetId="1">InputList!$B$6:$H$34</definedName>
    <definedName name="_xlnm.Print_Area" localSheetId="0">Menu!$B$6:$N$30</definedName>
    <definedName name="_xlnm.Print_Area" localSheetId="4">OFFSET(MetricList!$B$6,,,Cal!$C$4,15)</definedName>
    <definedName name="_xlnm.Print_Area" localSheetId="2">OutputList!$B$6:$H$34</definedName>
    <definedName name="_xlnm.Print_Area" localSheetId="3">OFFSET(Sipoc!$C$6,,,Cond!$AG$5,49)</definedName>
    <definedName name="_xlnm.Print_Titles" localSheetId="5">ActionList!$5:$5</definedName>
    <definedName name="Process1">Menu!$C$10</definedName>
    <definedName name="Process2">Menu!$E$10</definedName>
    <definedName name="Process3">Menu!$G$10</definedName>
    <definedName name="Process4">Menu!$I$10</definedName>
    <definedName name="Process5">Menu!$K$10</definedName>
    <definedName name="Process6">Menu!$M$10</definedName>
    <definedName name="Responsible">Dashboard!$G$8</definedName>
    <definedName name="Status">Dashboard!$K$8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O8" i="15" l="1"/>
  <c r="BO9" i="15"/>
  <c r="BO10" i="15"/>
  <c r="BO11" i="15"/>
  <c r="BO12" i="15"/>
  <c r="BO13" i="15"/>
  <c r="BO14" i="15"/>
  <c r="BO15" i="15"/>
  <c r="BO16" i="15"/>
  <c r="BO17" i="15"/>
  <c r="BO18" i="15"/>
  <c r="BO19" i="15"/>
  <c r="BO20" i="15"/>
  <c r="BO21" i="15"/>
  <c r="BO22" i="15"/>
  <c r="AY34" i="15" a="1"/>
  <c r="AY34" i="15" s="1"/>
  <c r="AY33" i="15" a="1"/>
  <c r="AY33" i="15" s="1"/>
  <c r="AY32" i="15" a="1"/>
  <c r="AY32" i="15" s="1"/>
  <c r="AY31" i="15" a="1"/>
  <c r="AY31" i="15" s="1"/>
  <c r="AY30" i="15" a="1"/>
  <c r="AY30" i="15" s="1"/>
  <c r="AY29" i="15" a="1"/>
  <c r="AY29" i="15" s="1"/>
  <c r="AY28" i="15" a="1"/>
  <c r="AY28" i="15" s="1"/>
  <c r="AY27" i="15" a="1"/>
  <c r="AY27" i="15" s="1"/>
  <c r="AY26" i="15" a="1"/>
  <c r="AY26" i="15" s="1"/>
  <c r="AY25" i="15" a="1"/>
  <c r="AY25" i="15" s="1"/>
  <c r="W12" i="6"/>
  <c r="W11" i="6"/>
  <c r="W10" i="6"/>
  <c r="W9" i="6"/>
  <c r="W8" i="6"/>
  <c r="W7" i="6"/>
  <c r="BP22" i="15"/>
  <c r="BP21" i="15"/>
  <c r="BP20" i="15"/>
  <c r="BP19" i="15"/>
  <c r="BP18" i="15"/>
  <c r="BP17" i="15"/>
  <c r="BP16" i="15"/>
  <c r="BP15" i="15"/>
  <c r="BW13" i="15" l="1"/>
  <c r="BT15" i="15"/>
  <c r="U12" i="6"/>
  <c r="BW14" i="15"/>
  <c r="BW12" i="15"/>
  <c r="BN22" i="15" l="1"/>
  <c r="BN21" i="15"/>
  <c r="BN20" i="15"/>
  <c r="BN19" i="15"/>
  <c r="BN18" i="15"/>
  <c r="Y11" i="6"/>
  <c r="Y12" i="6"/>
  <c r="Y16" i="6" l="1"/>
  <c r="Y15" i="6"/>
  <c r="Y14" i="6"/>
  <c r="Y13" i="6"/>
  <c r="Y10" i="6"/>
  <c r="Y9" i="6"/>
  <c r="Y8" i="6"/>
  <c r="Y7" i="6"/>
  <c r="Y33" i="6" s="1"/>
  <c r="X16" i="6"/>
  <c r="X15" i="6"/>
  <c r="X14" i="6"/>
  <c r="X13" i="6"/>
  <c r="X12" i="6"/>
  <c r="X11" i="6"/>
  <c r="X10" i="6"/>
  <c r="X9" i="6"/>
  <c r="X35" i="6" s="1"/>
  <c r="X8" i="6"/>
  <c r="X7" i="6"/>
  <c r="Y34" i="6" l="1"/>
  <c r="Y35" i="6"/>
  <c r="X36" i="6"/>
  <c r="Y36" i="6"/>
  <c r="X37" i="6"/>
  <c r="X33" i="6"/>
  <c r="X34" i="6"/>
  <c r="Y40" i="6"/>
  <c r="Y41" i="6"/>
  <c r="Y39" i="6"/>
  <c r="Y42" i="6"/>
  <c r="Y38" i="6"/>
  <c r="Y37" i="6"/>
  <c r="X38" i="6"/>
  <c r="X39" i="6"/>
  <c r="X40" i="6"/>
  <c r="X41" i="6"/>
  <c r="X42" i="6"/>
  <c r="Y23" i="6" a="1"/>
  <c r="Y23" i="6" s="1"/>
  <c r="Y30" i="6" a="1"/>
  <c r="Y30" i="6" s="1"/>
  <c r="Y22" i="6" a="1"/>
  <c r="Y22" i="6" s="1"/>
  <c r="Y29" i="6" a="1"/>
  <c r="Y29" i="6" s="1"/>
  <c r="Y21" i="6" a="1"/>
  <c r="Y21" i="6" s="1"/>
  <c r="Y28" i="6" a="1"/>
  <c r="Y28" i="6" s="1"/>
  <c r="Y27" i="6" a="1"/>
  <c r="Y27" i="6" s="1"/>
  <c r="Y26" i="6" a="1"/>
  <c r="Y26" i="6" s="1"/>
  <c r="Y25" i="6" a="1"/>
  <c r="Y25" i="6" s="1"/>
  <c r="Y24" i="6" a="1"/>
  <c r="Y24" i="6" s="1"/>
  <c r="X24" i="6" a="1"/>
  <c r="X24" i="6" s="1"/>
  <c r="X23" i="6" a="1"/>
  <c r="X23" i="6" s="1"/>
  <c r="X30" i="6" a="1"/>
  <c r="X30" i="6" s="1"/>
  <c r="X22" i="6" a="1"/>
  <c r="X22" i="6" s="1"/>
  <c r="X29" i="6" a="1"/>
  <c r="X29" i="6" s="1"/>
  <c r="X21" i="6" a="1"/>
  <c r="X21" i="6" s="1"/>
  <c r="X28" i="6" a="1"/>
  <c r="X28" i="6" s="1"/>
  <c r="X27" i="6" a="1"/>
  <c r="X27" i="6" s="1"/>
  <c r="X26" i="6" a="1"/>
  <c r="X26" i="6" s="1"/>
  <c r="X25" i="6" a="1"/>
  <c r="X25" i="6" s="1"/>
  <c r="BW11" i="15"/>
  <c r="BW10" i="15"/>
  <c r="BW9" i="15"/>
  <c r="BW8" i="15"/>
  <c r="BT22" i="15"/>
  <c r="BT21" i="15"/>
  <c r="BT20" i="15"/>
  <c r="BT19" i="15"/>
  <c r="BT18" i="15"/>
  <c r="BT17" i="15"/>
  <c r="BT16" i="15"/>
  <c r="BT14" i="15"/>
  <c r="BT13" i="15"/>
  <c r="BT12" i="15"/>
  <c r="BT11" i="15"/>
  <c r="BT10" i="15"/>
  <c r="BT9" i="15"/>
  <c r="BT8" i="15"/>
  <c r="BQ6" i="15" a="1"/>
  <c r="BQ6" i="15" s="1"/>
  <c r="BM6" i="15" a="1"/>
  <c r="BM6" i="15" s="1"/>
  <c r="BX10" i="15" l="1" a="1"/>
  <c r="BX10" i="15" s="1"/>
  <c r="BP10" i="15" s="1"/>
  <c r="BX9" i="15" a="1"/>
  <c r="BX9" i="15" s="1"/>
  <c r="BP9" i="15" s="1"/>
  <c r="BX8" i="15" a="1"/>
  <c r="BX8" i="15" s="1"/>
  <c r="BP8" i="15" s="1"/>
  <c r="BX13" i="15" a="1"/>
  <c r="BX13" i="15" s="1"/>
  <c r="BP13" i="15" s="1"/>
  <c r="BX14" i="15" a="1"/>
  <c r="BX14" i="15" s="1"/>
  <c r="BP14" i="15" s="1"/>
  <c r="BX12" i="15" a="1"/>
  <c r="BX12" i="15" s="1"/>
  <c r="BP12" i="15" s="1"/>
  <c r="BX11" i="15" a="1"/>
  <c r="BX11" i="15" s="1"/>
  <c r="BP11" i="15" s="1"/>
  <c r="Y19" i="6"/>
  <c r="BU22" i="15" a="1"/>
  <c r="BU22" i="15" s="1"/>
  <c r="BU14" i="15" a="1"/>
  <c r="BU14" i="15" s="1"/>
  <c r="BU17" i="15" a="1"/>
  <c r="BU17" i="15" s="1"/>
  <c r="BU9" i="15" a="1"/>
  <c r="BU9" i="15" s="1"/>
  <c r="BU15" i="15" a="1"/>
  <c r="BU15" i="15" s="1"/>
  <c r="BU21" i="15" a="1"/>
  <c r="BU21" i="15" s="1"/>
  <c r="BU13" i="15" a="1"/>
  <c r="BU13" i="15" s="1"/>
  <c r="BU11" i="15" a="1"/>
  <c r="BU11" i="15" s="1"/>
  <c r="BU10" i="15" a="1"/>
  <c r="BU10" i="15" s="1"/>
  <c r="BU16" i="15" a="1"/>
  <c r="BU16" i="15" s="1"/>
  <c r="BU20" i="15" a="1"/>
  <c r="BU20" i="15" s="1"/>
  <c r="BU12" i="15" a="1"/>
  <c r="BU12" i="15" s="1"/>
  <c r="BU19" i="15" a="1"/>
  <c r="BU19" i="15" s="1"/>
  <c r="BU18" i="15" a="1"/>
  <c r="BU18" i="15" s="1"/>
  <c r="BU8" i="15" a="1"/>
  <c r="BU8" i="15" s="1"/>
  <c r="X19" i="6"/>
  <c r="Y4" i="6" a="1"/>
  <c r="X4" i="6" a="1"/>
  <c r="AF40" i="6"/>
  <c r="AF39" i="6"/>
  <c r="AF38" i="6"/>
  <c r="AF37" i="6"/>
  <c r="AH40" i="6"/>
  <c r="AG40" i="6"/>
  <c r="AH39" i="6"/>
  <c r="AG39" i="6"/>
  <c r="AH38" i="6"/>
  <c r="AG38" i="6"/>
  <c r="AH37" i="6"/>
  <c r="AG37" i="6"/>
  <c r="U14" i="6"/>
  <c r="AD40" i="6"/>
  <c r="AD39" i="6"/>
  <c r="AD38" i="6"/>
  <c r="AD37" i="6"/>
  <c r="AC40" i="6"/>
  <c r="AC39" i="6"/>
  <c r="AC38" i="6"/>
  <c r="AC37" i="6"/>
  <c r="L52" i="6"/>
  <c r="K82" i="6"/>
  <c r="J82" i="6"/>
  <c r="I82" i="6"/>
  <c r="H82" i="6"/>
  <c r="G52" i="6"/>
  <c r="F52" i="6"/>
  <c r="E52" i="6"/>
  <c r="D52" i="6"/>
  <c r="C52" i="6"/>
  <c r="V16" i="6"/>
  <c r="V15" i="6"/>
  <c r="V14" i="6"/>
  <c r="V13" i="6"/>
  <c r="V12" i="6"/>
  <c r="V11" i="6"/>
  <c r="V10" i="6"/>
  <c r="V9" i="6"/>
  <c r="V8" i="6"/>
  <c r="V7" i="6"/>
  <c r="V4" i="6" s="1" a="1"/>
  <c r="U16" i="6"/>
  <c r="U15" i="6"/>
  <c r="U13" i="6"/>
  <c r="U11" i="6"/>
  <c r="U10" i="6"/>
  <c r="U9" i="6"/>
  <c r="U8" i="6"/>
  <c r="U7" i="6"/>
  <c r="U4" i="6" s="1" a="1"/>
  <c r="AX34" i="15"/>
  <c r="AX33" i="15"/>
  <c r="AX32" i="15"/>
  <c r="AX31" i="15"/>
  <c r="AX30" i="15"/>
  <c r="AX29" i="15"/>
  <c r="AX28" i="15"/>
  <c r="AX27" i="15"/>
  <c r="AX26" i="15"/>
  <c r="AX25" i="15"/>
  <c r="AX24" i="15"/>
  <c r="AX23" i="15"/>
  <c r="AX22" i="15"/>
  <c r="AX21" i="15"/>
  <c r="AX20" i="15"/>
  <c r="AS16" i="15"/>
  <c r="AR16" i="15"/>
  <c r="AQ16" i="15"/>
  <c r="AT16" i="15" s="1"/>
  <c r="AP16" i="15"/>
  <c r="AO16" i="15"/>
  <c r="AN16" i="15"/>
  <c r="AS15" i="15"/>
  <c r="AR15" i="15"/>
  <c r="AQ15" i="15"/>
  <c r="AT15" i="15" s="1"/>
  <c r="AP15" i="15"/>
  <c r="AO15" i="15"/>
  <c r="AN15" i="15"/>
  <c r="AS14" i="15"/>
  <c r="AR14" i="15"/>
  <c r="AQ14" i="15"/>
  <c r="AT14" i="15" s="1"/>
  <c r="AP14" i="15"/>
  <c r="AO14" i="15"/>
  <c r="AN14" i="15"/>
  <c r="AS13" i="15"/>
  <c r="AR13" i="15"/>
  <c r="AQ13" i="15"/>
  <c r="AT13" i="15" s="1"/>
  <c r="AP13" i="15"/>
  <c r="AO13" i="15"/>
  <c r="AN13" i="15"/>
  <c r="AS12" i="15"/>
  <c r="AR12" i="15"/>
  <c r="AQ12" i="15"/>
  <c r="AT12" i="15" s="1"/>
  <c r="AP12" i="15"/>
  <c r="AO12" i="15"/>
  <c r="AN12" i="15"/>
  <c r="AS11" i="15"/>
  <c r="AR11" i="15"/>
  <c r="AQ11" i="15"/>
  <c r="AT11" i="15" s="1"/>
  <c r="AP11" i="15"/>
  <c r="AO11" i="15"/>
  <c r="AN11" i="15"/>
  <c r="AS10" i="15"/>
  <c r="AR10" i="15"/>
  <c r="AQ10" i="15"/>
  <c r="AT10" i="15" s="1"/>
  <c r="AP10" i="15"/>
  <c r="AO10" i="15"/>
  <c r="AN10" i="15"/>
  <c r="AS9" i="15"/>
  <c r="AR9" i="15"/>
  <c r="AQ9" i="15"/>
  <c r="AT9" i="15" s="1"/>
  <c r="AP9" i="15"/>
  <c r="AO9" i="15"/>
  <c r="AN9" i="15"/>
  <c r="AS8" i="15"/>
  <c r="AR8" i="15"/>
  <c r="AQ8" i="15"/>
  <c r="AT8" i="15" s="1"/>
  <c r="AP8" i="15"/>
  <c r="AO8" i="15"/>
  <c r="AN8" i="15"/>
  <c r="AS7" i="15"/>
  <c r="AR7" i="15"/>
  <c r="AQ7" i="15"/>
  <c r="AT7" i="15" s="1"/>
  <c r="AP7" i="15"/>
  <c r="AO7" i="15"/>
  <c r="AN7" i="15"/>
  <c r="AS6" i="15"/>
  <c r="AR6" i="15"/>
  <c r="AQ6" i="15"/>
  <c r="AT6" i="15" s="1"/>
  <c r="AP6" i="15"/>
  <c r="AO6" i="15"/>
  <c r="AN6" i="15"/>
  <c r="AS5" i="15"/>
  <c r="AR5" i="15"/>
  <c r="AQ5" i="15"/>
  <c r="AT5" i="15" s="1"/>
  <c r="AP5" i="15"/>
  <c r="AO5" i="15"/>
  <c r="AN5" i="15"/>
  <c r="Q43" i="15"/>
  <c r="P43" i="15"/>
  <c r="O43" i="15"/>
  <c r="N43" i="15"/>
  <c r="M43" i="15"/>
  <c r="L43" i="15"/>
  <c r="K43" i="15"/>
  <c r="J43" i="15"/>
  <c r="I43" i="15"/>
  <c r="H43" i="15"/>
  <c r="G43" i="15"/>
  <c r="F43" i="15"/>
  <c r="E43" i="15"/>
  <c r="D43" i="15"/>
  <c r="C43" i="15"/>
  <c r="Q42" i="15"/>
  <c r="P42" i="15"/>
  <c r="O42" i="15"/>
  <c r="N42" i="15"/>
  <c r="M42" i="15"/>
  <c r="L42" i="15"/>
  <c r="K42" i="15"/>
  <c r="J42" i="15"/>
  <c r="I42" i="15"/>
  <c r="H42" i="15"/>
  <c r="G42" i="15"/>
  <c r="F42" i="15"/>
  <c r="E42" i="15"/>
  <c r="D42" i="15"/>
  <c r="C42" i="15"/>
  <c r="Q41" i="15"/>
  <c r="P41" i="15"/>
  <c r="O41" i="15"/>
  <c r="N41" i="15"/>
  <c r="M41" i="15"/>
  <c r="L41" i="15"/>
  <c r="K41" i="15"/>
  <c r="J41" i="15"/>
  <c r="I41" i="15"/>
  <c r="H41" i="15"/>
  <c r="G41" i="15"/>
  <c r="F41" i="15"/>
  <c r="E41" i="15"/>
  <c r="D41" i="15"/>
  <c r="C41" i="15"/>
  <c r="Q40" i="15"/>
  <c r="P40" i="15"/>
  <c r="O40" i="15"/>
  <c r="N40" i="15"/>
  <c r="M40" i="15"/>
  <c r="L40" i="15"/>
  <c r="K40" i="15"/>
  <c r="J40" i="15"/>
  <c r="I40" i="15"/>
  <c r="H40" i="15"/>
  <c r="G40" i="15"/>
  <c r="F40" i="15"/>
  <c r="E40" i="15"/>
  <c r="D40" i="15"/>
  <c r="C40" i="15"/>
  <c r="Q39" i="15"/>
  <c r="P39" i="15"/>
  <c r="O39" i="15"/>
  <c r="N39" i="15"/>
  <c r="M39" i="15"/>
  <c r="L39" i="15"/>
  <c r="K39" i="15"/>
  <c r="J39" i="15"/>
  <c r="I39" i="15"/>
  <c r="H39" i="15"/>
  <c r="G39" i="15"/>
  <c r="F39" i="15"/>
  <c r="E39" i="15"/>
  <c r="D39" i="15"/>
  <c r="C39" i="15"/>
  <c r="Q38" i="15"/>
  <c r="P38" i="15"/>
  <c r="O38" i="15"/>
  <c r="N38" i="15"/>
  <c r="M38" i="15"/>
  <c r="L38" i="15"/>
  <c r="K38" i="15"/>
  <c r="J38" i="15"/>
  <c r="I38" i="15"/>
  <c r="H38" i="15"/>
  <c r="G38" i="15"/>
  <c r="F38" i="15"/>
  <c r="E38" i="15"/>
  <c r="D38" i="15"/>
  <c r="C38" i="15"/>
  <c r="Q37" i="15"/>
  <c r="P37" i="15"/>
  <c r="O37" i="15"/>
  <c r="N37" i="15"/>
  <c r="M37" i="15"/>
  <c r="L37" i="15"/>
  <c r="K37" i="15"/>
  <c r="J37" i="15"/>
  <c r="I37" i="15"/>
  <c r="H37" i="15"/>
  <c r="G37" i="15"/>
  <c r="F37" i="15"/>
  <c r="E37" i="15"/>
  <c r="D37" i="15"/>
  <c r="C37" i="15"/>
  <c r="Q36" i="15"/>
  <c r="P36" i="15"/>
  <c r="O36" i="15"/>
  <c r="N36" i="15"/>
  <c r="M36" i="15"/>
  <c r="L36" i="15"/>
  <c r="K36" i="15"/>
  <c r="J36" i="15"/>
  <c r="I36" i="15"/>
  <c r="H36" i="15"/>
  <c r="G36" i="15"/>
  <c r="F36" i="15"/>
  <c r="E36" i="15"/>
  <c r="D36" i="15"/>
  <c r="C36" i="15"/>
  <c r="Q35" i="15"/>
  <c r="P35" i="15"/>
  <c r="O35" i="15"/>
  <c r="N35" i="15"/>
  <c r="M35" i="15"/>
  <c r="L35" i="15"/>
  <c r="K35" i="15"/>
  <c r="J35" i="15"/>
  <c r="I35" i="15"/>
  <c r="H35" i="15"/>
  <c r="G35" i="15"/>
  <c r="F35" i="15"/>
  <c r="E35" i="15"/>
  <c r="D35" i="15"/>
  <c r="C35" i="15"/>
  <c r="Q34" i="15"/>
  <c r="P34" i="15"/>
  <c r="O34" i="15"/>
  <c r="N34" i="15"/>
  <c r="M34" i="15"/>
  <c r="L34" i="15"/>
  <c r="K34" i="15"/>
  <c r="J34" i="15"/>
  <c r="I34" i="15"/>
  <c r="H34" i="15"/>
  <c r="G34" i="15"/>
  <c r="F34" i="15"/>
  <c r="E34" i="15"/>
  <c r="D34" i="15"/>
  <c r="C34" i="15"/>
  <c r="Q33" i="15"/>
  <c r="P33" i="15"/>
  <c r="O33" i="15"/>
  <c r="N33" i="15"/>
  <c r="M33" i="15"/>
  <c r="L33" i="15"/>
  <c r="K33" i="15"/>
  <c r="J33" i="15"/>
  <c r="I33" i="15"/>
  <c r="H33" i="15"/>
  <c r="G33" i="15"/>
  <c r="F33" i="15"/>
  <c r="E33" i="15"/>
  <c r="D33" i="15"/>
  <c r="C33" i="15"/>
  <c r="Q32" i="15"/>
  <c r="P32" i="15"/>
  <c r="O32" i="15"/>
  <c r="N32" i="15"/>
  <c r="M32" i="15"/>
  <c r="L32" i="15"/>
  <c r="K32" i="15"/>
  <c r="J32" i="15"/>
  <c r="I32" i="15"/>
  <c r="H32" i="15"/>
  <c r="G32" i="15"/>
  <c r="F32" i="15"/>
  <c r="E32" i="15"/>
  <c r="D32" i="15"/>
  <c r="C32" i="15"/>
  <c r="Q31" i="15"/>
  <c r="P31" i="15"/>
  <c r="O31" i="15"/>
  <c r="N31" i="15"/>
  <c r="M31" i="15"/>
  <c r="L31" i="15"/>
  <c r="K31" i="15"/>
  <c r="J31" i="15"/>
  <c r="I31" i="15"/>
  <c r="H31" i="15"/>
  <c r="G31" i="15"/>
  <c r="F31" i="15"/>
  <c r="E31" i="15"/>
  <c r="D31" i="15"/>
  <c r="C31" i="15"/>
  <c r="Q30" i="15"/>
  <c r="P30" i="15"/>
  <c r="O30" i="15"/>
  <c r="N30" i="15"/>
  <c r="M30" i="15"/>
  <c r="L30" i="15"/>
  <c r="K30" i="15"/>
  <c r="J30" i="15"/>
  <c r="I30" i="15"/>
  <c r="H30" i="15"/>
  <c r="G30" i="15"/>
  <c r="F30" i="15"/>
  <c r="E30" i="15"/>
  <c r="D30" i="15"/>
  <c r="C30" i="15"/>
  <c r="Q29" i="15"/>
  <c r="P29" i="15"/>
  <c r="O29" i="15"/>
  <c r="N29" i="15"/>
  <c r="M29" i="15"/>
  <c r="L29" i="15"/>
  <c r="K29" i="15"/>
  <c r="J29" i="15"/>
  <c r="I29" i="15"/>
  <c r="H29" i="15"/>
  <c r="G29" i="15"/>
  <c r="F29" i="15"/>
  <c r="E29" i="15"/>
  <c r="D29" i="15"/>
  <c r="C29" i="15"/>
  <c r="Q28" i="15"/>
  <c r="P28" i="15"/>
  <c r="O28" i="15"/>
  <c r="N28" i="15"/>
  <c r="M28" i="15"/>
  <c r="L28" i="15"/>
  <c r="K28" i="15"/>
  <c r="J28" i="15"/>
  <c r="I28" i="15"/>
  <c r="H28" i="15"/>
  <c r="G28" i="15"/>
  <c r="F28" i="15"/>
  <c r="E28" i="15"/>
  <c r="D28" i="15"/>
  <c r="C28" i="15"/>
  <c r="Q27" i="15"/>
  <c r="P27" i="15"/>
  <c r="O27" i="15"/>
  <c r="N27" i="15"/>
  <c r="M27" i="15"/>
  <c r="L27" i="15"/>
  <c r="K27" i="15"/>
  <c r="J27" i="15"/>
  <c r="I27" i="15"/>
  <c r="H27" i="15"/>
  <c r="G27" i="15"/>
  <c r="F27" i="15"/>
  <c r="E27" i="15"/>
  <c r="D27" i="15"/>
  <c r="C27" i="15"/>
  <c r="Q26" i="15"/>
  <c r="P26" i="15"/>
  <c r="O26" i="15"/>
  <c r="N26" i="15"/>
  <c r="M26" i="15"/>
  <c r="L26" i="15"/>
  <c r="K26" i="15"/>
  <c r="J26" i="15"/>
  <c r="I26" i="15"/>
  <c r="H26" i="15"/>
  <c r="G26" i="15"/>
  <c r="F26" i="15"/>
  <c r="E26" i="15"/>
  <c r="D26" i="15"/>
  <c r="C26" i="15"/>
  <c r="Q25" i="15"/>
  <c r="P25" i="15"/>
  <c r="O25" i="15"/>
  <c r="N25" i="15"/>
  <c r="M25" i="15"/>
  <c r="L25" i="15"/>
  <c r="K25" i="15"/>
  <c r="J25" i="15"/>
  <c r="I25" i="15"/>
  <c r="H25" i="15"/>
  <c r="G25" i="15"/>
  <c r="F25" i="15"/>
  <c r="E25" i="15"/>
  <c r="D25" i="15"/>
  <c r="C25" i="15"/>
  <c r="Q24" i="15"/>
  <c r="P24" i="15"/>
  <c r="O24" i="15"/>
  <c r="N24" i="15"/>
  <c r="M24" i="15"/>
  <c r="L24" i="15"/>
  <c r="K24" i="15"/>
  <c r="J24" i="15"/>
  <c r="I24" i="15"/>
  <c r="H24" i="15"/>
  <c r="G24" i="15"/>
  <c r="F24" i="15"/>
  <c r="E24" i="15"/>
  <c r="D24" i="15"/>
  <c r="C24" i="15"/>
  <c r="Q23" i="15"/>
  <c r="P23" i="15"/>
  <c r="O23" i="15"/>
  <c r="N23" i="15"/>
  <c r="M23" i="15"/>
  <c r="L23" i="15"/>
  <c r="K23" i="15"/>
  <c r="J23" i="15"/>
  <c r="I23" i="15"/>
  <c r="H23" i="15"/>
  <c r="G23" i="15"/>
  <c r="F23" i="15"/>
  <c r="E23" i="15"/>
  <c r="D23" i="15"/>
  <c r="C23" i="15"/>
  <c r="Q22" i="15"/>
  <c r="P22" i="15"/>
  <c r="O22" i="15"/>
  <c r="N22" i="15"/>
  <c r="M22" i="15"/>
  <c r="L22" i="15"/>
  <c r="K22" i="15"/>
  <c r="J22" i="15"/>
  <c r="I22" i="15"/>
  <c r="H22" i="15"/>
  <c r="G22" i="15"/>
  <c r="F22" i="15"/>
  <c r="E22" i="15"/>
  <c r="D22" i="15"/>
  <c r="C22" i="15"/>
  <c r="Q21" i="15"/>
  <c r="P21" i="15"/>
  <c r="O21" i="15"/>
  <c r="N21" i="15"/>
  <c r="M21" i="15"/>
  <c r="L21" i="15"/>
  <c r="K21" i="15"/>
  <c r="J21" i="15"/>
  <c r="I21" i="15"/>
  <c r="H21" i="15"/>
  <c r="G21" i="15"/>
  <c r="F21" i="15"/>
  <c r="E21" i="15"/>
  <c r="D21" i="15"/>
  <c r="C21" i="15"/>
  <c r="Q20" i="15"/>
  <c r="P20" i="15"/>
  <c r="O20" i="15"/>
  <c r="N20" i="15"/>
  <c r="M20" i="15"/>
  <c r="L20" i="15"/>
  <c r="K20" i="15"/>
  <c r="J20" i="15"/>
  <c r="I20" i="15"/>
  <c r="H20" i="15"/>
  <c r="G20" i="15"/>
  <c r="F20" i="15"/>
  <c r="E20" i="15"/>
  <c r="D20" i="15"/>
  <c r="C20" i="15"/>
  <c r="Q19" i="15"/>
  <c r="P19" i="15"/>
  <c r="O19" i="15"/>
  <c r="N19" i="15"/>
  <c r="M19" i="15"/>
  <c r="L19" i="15"/>
  <c r="K19" i="15"/>
  <c r="J19" i="15"/>
  <c r="I19" i="15"/>
  <c r="H19" i="15"/>
  <c r="G19" i="15"/>
  <c r="F19" i="15"/>
  <c r="E19" i="15"/>
  <c r="D19" i="15"/>
  <c r="C19" i="15"/>
  <c r="Q18" i="15"/>
  <c r="P18" i="15"/>
  <c r="O18" i="15"/>
  <c r="N18" i="15"/>
  <c r="M18" i="15"/>
  <c r="L18" i="15"/>
  <c r="K18" i="15"/>
  <c r="J18" i="15"/>
  <c r="I18" i="15"/>
  <c r="H18" i="15"/>
  <c r="G18" i="15"/>
  <c r="F18" i="15"/>
  <c r="E18" i="15"/>
  <c r="D18" i="15"/>
  <c r="C18" i="15"/>
  <c r="Q17" i="15"/>
  <c r="P17" i="15"/>
  <c r="O17" i="15"/>
  <c r="N17" i="15"/>
  <c r="M17" i="15"/>
  <c r="L17" i="15"/>
  <c r="K17" i="15"/>
  <c r="J17" i="15"/>
  <c r="I17" i="15"/>
  <c r="H17" i="15"/>
  <c r="G17" i="15"/>
  <c r="F17" i="15"/>
  <c r="E17" i="15"/>
  <c r="D17" i="15"/>
  <c r="C17" i="15"/>
  <c r="Q16" i="15"/>
  <c r="P16" i="15"/>
  <c r="O16" i="15"/>
  <c r="N16" i="15"/>
  <c r="M16" i="15"/>
  <c r="L16" i="15"/>
  <c r="K16" i="15"/>
  <c r="J16" i="15"/>
  <c r="I16" i="15"/>
  <c r="H16" i="15"/>
  <c r="G16" i="15"/>
  <c r="F16" i="15"/>
  <c r="E16" i="15"/>
  <c r="D16" i="15"/>
  <c r="C16" i="15"/>
  <c r="Q15" i="15"/>
  <c r="P15" i="15"/>
  <c r="O15" i="15"/>
  <c r="N15" i="15"/>
  <c r="M15" i="15"/>
  <c r="L15" i="15"/>
  <c r="K15" i="15"/>
  <c r="J15" i="15"/>
  <c r="I15" i="15"/>
  <c r="H15" i="15"/>
  <c r="G15" i="15"/>
  <c r="F15" i="15"/>
  <c r="E15" i="15"/>
  <c r="D15" i="15"/>
  <c r="C15" i="15"/>
  <c r="Q14" i="15"/>
  <c r="P14" i="15"/>
  <c r="O14" i="15"/>
  <c r="N14" i="15"/>
  <c r="M14" i="15"/>
  <c r="L14" i="15"/>
  <c r="K14" i="15"/>
  <c r="J14" i="15"/>
  <c r="I14" i="15"/>
  <c r="H14" i="15"/>
  <c r="G14" i="15"/>
  <c r="F14" i="15"/>
  <c r="E14" i="15"/>
  <c r="D14" i="15"/>
  <c r="C14" i="15"/>
  <c r="Q13" i="15"/>
  <c r="P13" i="15"/>
  <c r="O13" i="15"/>
  <c r="N13" i="15"/>
  <c r="M13" i="15"/>
  <c r="L13" i="15"/>
  <c r="K13" i="15"/>
  <c r="J13" i="15"/>
  <c r="I13" i="15"/>
  <c r="H13" i="15"/>
  <c r="G13" i="15"/>
  <c r="F13" i="15"/>
  <c r="E13" i="15"/>
  <c r="D13" i="15"/>
  <c r="C13" i="15"/>
  <c r="Q12" i="15"/>
  <c r="P12" i="15"/>
  <c r="O12" i="15"/>
  <c r="N12" i="15"/>
  <c r="M12" i="15"/>
  <c r="L12" i="15"/>
  <c r="K12" i="15"/>
  <c r="J12" i="15"/>
  <c r="I12" i="15"/>
  <c r="H12" i="15"/>
  <c r="G12" i="15"/>
  <c r="F12" i="15"/>
  <c r="E12" i="15"/>
  <c r="D12" i="15"/>
  <c r="C12" i="15"/>
  <c r="Q11" i="15"/>
  <c r="P11" i="15"/>
  <c r="O11" i="15"/>
  <c r="N11" i="15"/>
  <c r="M11" i="15"/>
  <c r="L11" i="15"/>
  <c r="K11" i="15"/>
  <c r="J11" i="15"/>
  <c r="I11" i="15"/>
  <c r="H11" i="15"/>
  <c r="G11" i="15"/>
  <c r="F11" i="15"/>
  <c r="E11" i="15"/>
  <c r="D11" i="15"/>
  <c r="C11" i="15"/>
  <c r="Q10" i="15"/>
  <c r="P10" i="15"/>
  <c r="O10" i="15"/>
  <c r="N10" i="15"/>
  <c r="M10" i="15"/>
  <c r="L10" i="15"/>
  <c r="K10" i="15"/>
  <c r="J10" i="15"/>
  <c r="I10" i="15"/>
  <c r="H10" i="15"/>
  <c r="G10" i="15"/>
  <c r="F10" i="15"/>
  <c r="E10" i="15"/>
  <c r="D10" i="15"/>
  <c r="C10" i="15"/>
  <c r="Q9" i="15"/>
  <c r="P9" i="15"/>
  <c r="O9" i="15"/>
  <c r="N9" i="15"/>
  <c r="M9" i="15"/>
  <c r="L9" i="15"/>
  <c r="K9" i="15"/>
  <c r="J9" i="15"/>
  <c r="I9" i="15"/>
  <c r="H9" i="15"/>
  <c r="G9" i="15"/>
  <c r="F9" i="15"/>
  <c r="E9" i="15"/>
  <c r="D9" i="15"/>
  <c r="C9" i="15"/>
  <c r="Q8" i="15"/>
  <c r="P8" i="15"/>
  <c r="O8" i="15"/>
  <c r="N8" i="15"/>
  <c r="M8" i="15"/>
  <c r="L8" i="15"/>
  <c r="K8" i="15"/>
  <c r="J8" i="15"/>
  <c r="I8" i="15"/>
  <c r="H8" i="15"/>
  <c r="G8" i="15"/>
  <c r="F8" i="15"/>
  <c r="E8" i="15"/>
  <c r="D8" i="15"/>
  <c r="C8" i="15"/>
  <c r="Q7" i="15"/>
  <c r="P7" i="15"/>
  <c r="O7" i="15"/>
  <c r="N7" i="15"/>
  <c r="M7" i="15"/>
  <c r="L7" i="15"/>
  <c r="K7" i="15"/>
  <c r="J7" i="15"/>
  <c r="I7" i="15"/>
  <c r="H7" i="15"/>
  <c r="G7" i="15"/>
  <c r="F7" i="15"/>
  <c r="E7" i="15"/>
  <c r="D7" i="15"/>
  <c r="C7" i="15"/>
  <c r="Q6" i="15"/>
  <c r="P6" i="15"/>
  <c r="O6" i="15"/>
  <c r="N6" i="15"/>
  <c r="M6" i="15"/>
  <c r="L6" i="15"/>
  <c r="K6" i="15"/>
  <c r="J6" i="15"/>
  <c r="I6" i="15"/>
  <c r="H6" i="15"/>
  <c r="G6" i="15"/>
  <c r="F6" i="15"/>
  <c r="E6" i="15"/>
  <c r="D6" i="15"/>
  <c r="C6" i="15"/>
  <c r="Q5" i="15"/>
  <c r="P5" i="15"/>
  <c r="O5" i="15"/>
  <c r="N5" i="15"/>
  <c r="M5" i="15"/>
  <c r="L5" i="15"/>
  <c r="K5" i="15"/>
  <c r="J5" i="15"/>
  <c r="I5" i="15"/>
  <c r="H5" i="15"/>
  <c r="G5" i="15"/>
  <c r="F5" i="15"/>
  <c r="E5" i="15"/>
  <c r="D5" i="15"/>
  <c r="C5" i="15"/>
  <c r="AW6" i="15"/>
  <c r="BH9" i="15" l="1"/>
  <c r="AZ9" i="15"/>
  <c r="BA9" i="15"/>
  <c r="BG9" i="15"/>
  <c r="AY9" i="15"/>
  <c r="AX8" i="15"/>
  <c r="BE9" i="15"/>
  <c r="BF9" i="15"/>
  <c r="BD9" i="15"/>
  <c r="BB9" i="15"/>
  <c r="BI9" i="15"/>
  <c r="BC9" i="15"/>
  <c r="R10" i="15"/>
  <c r="R11" i="15"/>
  <c r="R9" i="15"/>
  <c r="R7" i="15"/>
  <c r="R6" i="15"/>
  <c r="R5" i="15"/>
  <c r="R12" i="15"/>
  <c r="R20" i="15"/>
  <c r="R28" i="15"/>
  <c r="R36" i="15"/>
  <c r="R44" i="15"/>
  <c r="R19" i="15"/>
  <c r="R27" i="15"/>
  <c r="R35" i="15"/>
  <c r="R43" i="15"/>
  <c r="R18" i="15"/>
  <c r="R26" i="15"/>
  <c r="R34" i="15"/>
  <c r="R42" i="15"/>
  <c r="R17" i="15"/>
  <c r="R25" i="15"/>
  <c r="R33" i="15"/>
  <c r="R41" i="15"/>
  <c r="R8" i="15"/>
  <c r="R16" i="15"/>
  <c r="R24" i="15"/>
  <c r="R32" i="15"/>
  <c r="R40" i="15"/>
  <c r="R15" i="15"/>
  <c r="R23" i="15"/>
  <c r="R31" i="15"/>
  <c r="R39" i="15"/>
  <c r="R14" i="15"/>
  <c r="R22" i="15"/>
  <c r="R30" i="15"/>
  <c r="R38" i="15"/>
  <c r="R13" i="15"/>
  <c r="R21" i="15"/>
  <c r="R29" i="15"/>
  <c r="R37" i="15"/>
  <c r="C4" i="15" a="1"/>
  <c r="C4" i="15" s="1"/>
  <c r="W33" i="6"/>
  <c r="W4" i="6" a="1"/>
  <c r="U5" i="15"/>
  <c r="Z7" i="15"/>
  <c r="Y7" i="15"/>
  <c r="AB7" i="15"/>
  <c r="AA7" i="15"/>
  <c r="X7" i="15"/>
  <c r="U7" i="15"/>
  <c r="AB15" i="15"/>
  <c r="AA15" i="15"/>
  <c r="Z15" i="15"/>
  <c r="Y15" i="15"/>
  <c r="X15" i="15"/>
  <c r="Y23" i="15"/>
  <c r="AB23" i="15"/>
  <c r="X23" i="15"/>
  <c r="AA23" i="15"/>
  <c r="Z23" i="15"/>
  <c r="AB31" i="15"/>
  <c r="X31" i="15"/>
  <c r="AA31" i="15"/>
  <c r="Z31" i="15"/>
  <c r="Y31" i="15"/>
  <c r="AB39" i="15"/>
  <c r="X39" i="15"/>
  <c r="Z39" i="15"/>
  <c r="Y39" i="15"/>
  <c r="AA39" i="15"/>
  <c r="Z6" i="15"/>
  <c r="X6" i="15"/>
  <c r="Y6" i="15"/>
  <c r="AB6" i="15"/>
  <c r="AA6" i="15"/>
  <c r="Z14" i="15"/>
  <c r="X14" i="15"/>
  <c r="Y14" i="15"/>
  <c r="AA14" i="15"/>
  <c r="AB14" i="15"/>
  <c r="AA22" i="15"/>
  <c r="Z22" i="15"/>
  <c r="AB22" i="15"/>
  <c r="Y22" i="15"/>
  <c r="X22" i="15"/>
  <c r="Y30" i="15"/>
  <c r="AA30" i="15"/>
  <c r="Z30" i="15"/>
  <c r="X30" i="15"/>
  <c r="AB30" i="15"/>
  <c r="Y38" i="15"/>
  <c r="AA38" i="15"/>
  <c r="Z38" i="15"/>
  <c r="AB38" i="15"/>
  <c r="X38" i="15"/>
  <c r="AB5" i="15"/>
  <c r="AA5" i="15"/>
  <c r="Y5" i="15"/>
  <c r="Z5" i="15"/>
  <c r="X5" i="15"/>
  <c r="AB13" i="15"/>
  <c r="AA13" i="15"/>
  <c r="Z13" i="15"/>
  <c r="X13" i="15"/>
  <c r="Y13" i="15"/>
  <c r="X21" i="15"/>
  <c r="Y21" i="15"/>
  <c r="AB21" i="15"/>
  <c r="AA21" i="15"/>
  <c r="Z21" i="15"/>
  <c r="Z29" i="15"/>
  <c r="X29" i="15"/>
  <c r="AB29" i="15"/>
  <c r="Y29" i="15"/>
  <c r="AA29" i="15"/>
  <c r="Z37" i="15"/>
  <c r="X37" i="15"/>
  <c r="AB37" i="15"/>
  <c r="AA37" i="15"/>
  <c r="Y37" i="15"/>
  <c r="AB12" i="15"/>
  <c r="AA12" i="15"/>
  <c r="Z12" i="15"/>
  <c r="Y12" i="15"/>
  <c r="X12" i="15"/>
  <c r="AB20" i="15"/>
  <c r="Z20" i="15"/>
  <c r="Y20" i="15"/>
  <c r="X20" i="15"/>
  <c r="AA20" i="15"/>
  <c r="AB28" i="15"/>
  <c r="AA28" i="15"/>
  <c r="Z28" i="15"/>
  <c r="Y28" i="15"/>
  <c r="X28" i="15"/>
  <c r="AA36" i="15"/>
  <c r="AB36" i="15"/>
  <c r="Y36" i="15"/>
  <c r="X36" i="15"/>
  <c r="Z36" i="15"/>
  <c r="Y11" i="15"/>
  <c r="X11" i="15"/>
  <c r="AB11" i="15"/>
  <c r="AA11" i="15"/>
  <c r="Z11" i="15"/>
  <c r="Y19" i="15"/>
  <c r="AB19" i="15"/>
  <c r="X19" i="15"/>
  <c r="AA19" i="15"/>
  <c r="Z19" i="15"/>
  <c r="U10" i="15"/>
  <c r="Z27" i="15"/>
  <c r="Y27" i="15"/>
  <c r="AA27" i="15"/>
  <c r="X27" i="15"/>
  <c r="AB27" i="15"/>
  <c r="X35" i="15"/>
  <c r="AB35" i="15"/>
  <c r="Z35" i="15"/>
  <c r="Y35" i="15"/>
  <c r="AA35" i="15"/>
  <c r="X43" i="15"/>
  <c r="AB43" i="15"/>
  <c r="Z43" i="15"/>
  <c r="Y43" i="15"/>
  <c r="AA43" i="15"/>
  <c r="AB10" i="15"/>
  <c r="Z10" i="15"/>
  <c r="AA10" i="15"/>
  <c r="Y10" i="15"/>
  <c r="X10" i="15"/>
  <c r="AB18" i="15"/>
  <c r="AA18" i="15"/>
  <c r="Z18" i="15"/>
  <c r="Y18" i="15"/>
  <c r="X18" i="15"/>
  <c r="AB26" i="15"/>
  <c r="AA26" i="15"/>
  <c r="Z26" i="15"/>
  <c r="Y26" i="15"/>
  <c r="X26" i="15"/>
  <c r="Y34" i="15"/>
  <c r="AB34" i="15"/>
  <c r="AA34" i="15"/>
  <c r="Z34" i="15"/>
  <c r="X34" i="15"/>
  <c r="Y42" i="15"/>
  <c r="AA42" i="15"/>
  <c r="X42" i="15"/>
  <c r="Z42" i="15"/>
  <c r="AB42" i="15"/>
  <c r="AA9" i="15"/>
  <c r="Z9" i="15"/>
  <c r="Y9" i="15"/>
  <c r="X9" i="15"/>
  <c r="AB9" i="15"/>
  <c r="AA17" i="15"/>
  <c r="Y17" i="15"/>
  <c r="X17" i="15"/>
  <c r="Z17" i="15"/>
  <c r="AB17" i="15"/>
  <c r="AB25" i="15"/>
  <c r="AA25" i="15"/>
  <c r="Y25" i="15"/>
  <c r="X25" i="15"/>
  <c r="Z25" i="15"/>
  <c r="Z33" i="15"/>
  <c r="AB33" i="15"/>
  <c r="AA33" i="15"/>
  <c r="X33" i="15"/>
  <c r="Y33" i="15"/>
  <c r="Z41" i="15"/>
  <c r="AB41" i="15"/>
  <c r="AA41" i="15"/>
  <c r="Y41" i="15"/>
  <c r="X41" i="15"/>
  <c r="X8" i="15"/>
  <c r="AB8" i="15"/>
  <c r="AA8" i="15"/>
  <c r="Z8" i="15"/>
  <c r="Y8" i="15"/>
  <c r="X16" i="15"/>
  <c r="AB16" i="15"/>
  <c r="AA16" i="15"/>
  <c r="Z16" i="15"/>
  <c r="Y16" i="15"/>
  <c r="Y24" i="15"/>
  <c r="X24" i="15"/>
  <c r="AB24" i="15"/>
  <c r="AA24" i="15"/>
  <c r="Z24" i="15"/>
  <c r="AA32" i="15"/>
  <c r="Y32" i="15"/>
  <c r="X32" i="15"/>
  <c r="AB32" i="15"/>
  <c r="Z32" i="15"/>
  <c r="AA40" i="15"/>
  <c r="Y40" i="15"/>
  <c r="X40" i="15"/>
  <c r="AB40" i="15"/>
  <c r="Z40" i="15"/>
  <c r="AZ12" i="15" a="1"/>
  <c r="AZ12" i="15" s="1"/>
  <c r="BA12" i="15" a="1"/>
  <c r="BA12" i="15" s="1"/>
  <c r="BC12" i="15" a="1"/>
  <c r="BC12" i="15" s="1"/>
  <c r="BB12" i="15" a="1"/>
  <c r="BB12" i="15" s="1"/>
  <c r="AW12" i="15" a="1"/>
  <c r="AW12" i="15" s="1"/>
  <c r="AX12" i="15" a="1"/>
  <c r="AX12" i="15" s="1"/>
  <c r="AY12" i="15" a="1"/>
  <c r="AY12" i="15" s="1"/>
  <c r="I37" i="6"/>
  <c r="W39" i="6"/>
  <c r="W40" i="6"/>
  <c r="K67" i="6"/>
  <c r="W41" i="6"/>
  <c r="W34" i="6"/>
  <c r="L37" i="6"/>
  <c r="W42" i="6"/>
  <c r="W35" i="6"/>
  <c r="W36" i="6"/>
  <c r="W37" i="6"/>
  <c r="W38" i="6"/>
  <c r="U34" i="6"/>
  <c r="AB10" i="6"/>
  <c r="U36" i="6"/>
  <c r="U37" i="6"/>
  <c r="U39" i="6"/>
  <c r="U35" i="6"/>
  <c r="U41" i="6"/>
  <c r="U40" i="6"/>
  <c r="U42" i="6"/>
  <c r="U33" i="6"/>
  <c r="U38" i="6"/>
  <c r="D22" i="6"/>
  <c r="D27" i="6" s="1" a="1"/>
  <c r="D27" i="6" s="1"/>
  <c r="R21" i="6" s="1"/>
  <c r="V34" i="6"/>
  <c r="L22" i="6"/>
  <c r="L31" i="6" s="1" a="1"/>
  <c r="L31" i="6" s="1"/>
  <c r="R105" i="6" s="1"/>
  <c r="V42" i="6"/>
  <c r="F22" i="6"/>
  <c r="F30" i="6" s="1" a="1"/>
  <c r="F30" i="6" s="1"/>
  <c r="R44" i="6" s="1"/>
  <c r="V36" i="6"/>
  <c r="G22" i="6"/>
  <c r="G32" i="6" s="1" a="1"/>
  <c r="G32" i="6" s="1"/>
  <c r="R56" i="6" s="1"/>
  <c r="V37" i="6"/>
  <c r="H22" i="6"/>
  <c r="H31" i="6" s="1" a="1"/>
  <c r="H31" i="6" s="1"/>
  <c r="R65" i="6" s="1"/>
  <c r="V38" i="6"/>
  <c r="I22" i="6"/>
  <c r="I30" i="6" s="1" a="1"/>
  <c r="I30" i="6" s="1"/>
  <c r="R74" i="6" s="1"/>
  <c r="V39" i="6"/>
  <c r="J22" i="6"/>
  <c r="J29" i="6" s="1" a="1"/>
  <c r="J29" i="6" s="1"/>
  <c r="R83" i="6" s="1"/>
  <c r="V40" i="6"/>
  <c r="E22" i="6"/>
  <c r="E27" i="6" s="1" a="1"/>
  <c r="E27" i="6" s="1"/>
  <c r="R31" i="6" s="1"/>
  <c r="V35" i="6"/>
  <c r="V33" i="6"/>
  <c r="K22" i="6"/>
  <c r="K28" i="6" s="1" a="1"/>
  <c r="K28" i="6" s="1"/>
  <c r="R92" i="6" s="1"/>
  <c r="V41" i="6"/>
  <c r="U30" i="6" a="1"/>
  <c r="U30" i="6" s="1"/>
  <c r="U23" i="6" a="1"/>
  <c r="U23" i="6" s="1"/>
  <c r="U24" i="6" a="1"/>
  <c r="U24" i="6" s="1"/>
  <c r="U29" i="6" a="1"/>
  <c r="U29" i="6" s="1"/>
  <c r="U22" i="6" a="1"/>
  <c r="U22" i="6" s="1"/>
  <c r="U28" i="6" a="1"/>
  <c r="U28" i="6" s="1"/>
  <c r="U21" i="6" a="1"/>
  <c r="U21" i="6" s="1"/>
  <c r="U27" i="6" a="1"/>
  <c r="U27" i="6" s="1"/>
  <c r="U26" i="6" a="1"/>
  <c r="U26" i="6" s="1"/>
  <c r="U25" i="6" a="1"/>
  <c r="U25" i="6" s="1"/>
  <c r="C22" i="6"/>
  <c r="C30" i="6" s="1" a="1"/>
  <c r="C30" i="6" s="1"/>
  <c r="R14" i="6" s="1"/>
  <c r="V30" i="6" a="1"/>
  <c r="V30" i="6" s="1"/>
  <c r="V22" i="6" a="1"/>
  <c r="V22" i="6" s="1"/>
  <c r="V26" i="6" a="1"/>
  <c r="V26" i="6" s="1"/>
  <c r="V29" i="6" a="1"/>
  <c r="V29" i="6" s="1"/>
  <c r="V21" i="6" a="1"/>
  <c r="V21" i="6" s="1"/>
  <c r="V25" i="6" a="1"/>
  <c r="V25" i="6" s="1"/>
  <c r="V28" i="6" a="1"/>
  <c r="V28" i="6" s="1"/>
  <c r="V27" i="6" a="1"/>
  <c r="V27" i="6" s="1"/>
  <c r="V24" i="6" a="1"/>
  <c r="V24" i="6" s="1"/>
  <c r="V23" i="6" a="1"/>
  <c r="V23" i="6" s="1"/>
  <c r="BX6" i="15"/>
  <c r="BP6" i="15" a="1"/>
  <c r="BU6" i="15"/>
  <c r="W28" i="6" a="1"/>
  <c r="W28" i="6" s="1"/>
  <c r="BN15" i="15" s="1"/>
  <c r="W25" i="6" a="1"/>
  <c r="W25" i="6" s="1"/>
  <c r="W24" i="6" a="1"/>
  <c r="W24" i="6" s="1"/>
  <c r="W21" i="6" a="1"/>
  <c r="W21" i="6" s="1"/>
  <c r="W27" i="6" a="1"/>
  <c r="W27" i="6" s="1"/>
  <c r="BN14" i="15" s="1"/>
  <c r="W23" i="6" a="1"/>
  <c r="W23" i="6" s="1"/>
  <c r="W22" i="6" a="1"/>
  <c r="W22" i="6" s="1"/>
  <c r="W26" i="6" a="1"/>
  <c r="W26" i="6" s="1"/>
  <c r="W30" i="6" a="1"/>
  <c r="W30" i="6" s="1"/>
  <c r="BN17" i="15" s="1"/>
  <c r="W29" i="6" a="1"/>
  <c r="W29" i="6" s="1"/>
  <c r="BN16" i="15" s="1"/>
  <c r="C62" i="6" a="1"/>
  <c r="C62" i="6" s="1"/>
  <c r="C55" i="6" a="1"/>
  <c r="C55" i="6" s="1"/>
  <c r="C61" i="6" a="1"/>
  <c r="C61" i="6" s="1"/>
  <c r="C59" i="6" a="1"/>
  <c r="C59" i="6" s="1"/>
  <c r="C57" i="6" a="1"/>
  <c r="C57" i="6" s="1"/>
  <c r="C60" i="6" a="1"/>
  <c r="C60" i="6" s="1"/>
  <c r="C58" i="6" a="1"/>
  <c r="C58" i="6" s="1"/>
  <c r="C54" i="6" a="1"/>
  <c r="C54" i="6" s="1"/>
  <c r="C53" i="6" a="1"/>
  <c r="C53" i="6" s="1"/>
  <c r="C56" i="6" a="1"/>
  <c r="C56" i="6" s="1"/>
  <c r="D60" i="6" a="1"/>
  <c r="D60" i="6" s="1"/>
  <c r="D55" i="6" a="1"/>
  <c r="D55" i="6" s="1"/>
  <c r="D61" i="6" a="1"/>
  <c r="D61" i="6" s="1"/>
  <c r="D59" i="6" a="1"/>
  <c r="D59" i="6" s="1"/>
  <c r="D57" i="6" a="1"/>
  <c r="D57" i="6" s="1"/>
  <c r="D56" i="6" a="1"/>
  <c r="D56" i="6" s="1"/>
  <c r="D58" i="6" a="1"/>
  <c r="D58" i="6" s="1"/>
  <c r="D54" i="6" a="1"/>
  <c r="D54" i="6" s="1"/>
  <c r="D53" i="6" a="1"/>
  <c r="D53" i="6" s="1"/>
  <c r="D62" i="6" a="1"/>
  <c r="D62" i="6" s="1"/>
  <c r="L55" i="6" a="1"/>
  <c r="L55" i="6" s="1"/>
  <c r="L53" i="6" a="1"/>
  <c r="L53" i="6" s="1"/>
  <c r="L62" i="6" a="1"/>
  <c r="L62" i="6" s="1"/>
  <c r="L60" i="6" a="1"/>
  <c r="L60" i="6" s="1"/>
  <c r="L61" i="6" a="1"/>
  <c r="L61" i="6" s="1"/>
  <c r="L57" i="6" a="1"/>
  <c r="L57" i="6" s="1"/>
  <c r="L59" i="6" a="1"/>
  <c r="L59" i="6" s="1"/>
  <c r="L54" i="6" a="1"/>
  <c r="L54" i="6" s="1"/>
  <c r="L56" i="6" a="1"/>
  <c r="L56" i="6" s="1"/>
  <c r="L58" i="6" a="1"/>
  <c r="L58" i="6" s="1"/>
  <c r="E59" i="6" a="1"/>
  <c r="E59" i="6" s="1"/>
  <c r="E53" i="6" a="1"/>
  <c r="E53" i="6" s="1"/>
  <c r="E58" i="6" a="1"/>
  <c r="E58" i="6" s="1"/>
  <c r="E54" i="6" a="1"/>
  <c r="E54" i="6" s="1"/>
  <c r="E55" i="6" a="1"/>
  <c r="E55" i="6" s="1"/>
  <c r="E61" i="6" a="1"/>
  <c r="E61" i="6" s="1"/>
  <c r="E57" i="6" a="1"/>
  <c r="E57" i="6" s="1"/>
  <c r="E62" i="6" a="1"/>
  <c r="E62" i="6" s="1"/>
  <c r="E56" i="6" a="1"/>
  <c r="E56" i="6" s="1"/>
  <c r="E60" i="6" a="1"/>
  <c r="E60" i="6" s="1"/>
  <c r="F54" i="6" a="1"/>
  <c r="F54" i="6" s="1"/>
  <c r="F62" i="6" a="1"/>
  <c r="F62" i="6" s="1"/>
  <c r="F61" i="6" a="1"/>
  <c r="F61" i="6" s="1"/>
  <c r="F56" i="6" a="1"/>
  <c r="F56" i="6" s="1"/>
  <c r="F59" i="6" a="1"/>
  <c r="F59" i="6" s="1"/>
  <c r="F57" i="6" a="1"/>
  <c r="F57" i="6" s="1"/>
  <c r="F53" i="6" a="1"/>
  <c r="F53" i="6" s="1"/>
  <c r="F60" i="6" a="1"/>
  <c r="F60" i="6" s="1"/>
  <c r="F58" i="6" a="1"/>
  <c r="F58" i="6" s="1"/>
  <c r="F55" i="6" a="1"/>
  <c r="F55" i="6" s="1"/>
  <c r="G59" i="6" a="1"/>
  <c r="G59" i="6" s="1"/>
  <c r="G53" i="6" a="1"/>
  <c r="G53" i="6" s="1"/>
  <c r="G55" i="6" a="1"/>
  <c r="G55" i="6" s="1"/>
  <c r="G61" i="6" a="1"/>
  <c r="G61" i="6" s="1"/>
  <c r="G54" i="6" a="1"/>
  <c r="G54" i="6" s="1"/>
  <c r="G57" i="6" a="1"/>
  <c r="G57" i="6" s="1"/>
  <c r="G62" i="6" a="1"/>
  <c r="G62" i="6" s="1"/>
  <c r="G56" i="6" a="1"/>
  <c r="G56" i="6" s="1"/>
  <c r="G60" i="6" a="1"/>
  <c r="G60" i="6" s="1"/>
  <c r="G58" i="6" a="1"/>
  <c r="G58" i="6" s="1"/>
  <c r="F37" i="6"/>
  <c r="H67" i="6"/>
  <c r="C67" i="6"/>
  <c r="D67" i="6"/>
  <c r="E7" i="6"/>
  <c r="G37" i="6"/>
  <c r="BO6" i="15" a="1"/>
  <c r="BO6" i="15" s="1"/>
  <c r="U14" i="15"/>
  <c r="Y4" i="6"/>
  <c r="X4" i="6"/>
  <c r="U4" i="6"/>
  <c r="V4" i="6"/>
  <c r="W4" i="6"/>
  <c r="K37" i="6"/>
  <c r="C7" i="6"/>
  <c r="H52" i="6"/>
  <c r="K7" i="6"/>
  <c r="I67" i="6"/>
  <c r="I52" i="6"/>
  <c r="J52" i="6"/>
  <c r="C37" i="6"/>
  <c r="U9" i="15"/>
  <c r="E82" i="6"/>
  <c r="F82" i="6"/>
  <c r="G82" i="6"/>
  <c r="K52" i="6"/>
  <c r="C82" i="6"/>
  <c r="D82" i="6"/>
  <c r="L82" i="6"/>
  <c r="U6" i="15"/>
  <c r="U8" i="15"/>
  <c r="U12" i="15"/>
  <c r="U13" i="15"/>
  <c r="U11" i="15"/>
  <c r="L7" i="6"/>
  <c r="F7" i="6"/>
  <c r="H7" i="6"/>
  <c r="H37" i="6"/>
  <c r="L67" i="6"/>
  <c r="D7" i="6"/>
  <c r="D37" i="6"/>
  <c r="I7" i="6"/>
  <c r="G7" i="6"/>
  <c r="J37" i="6"/>
  <c r="J67" i="6"/>
  <c r="J7" i="6"/>
  <c r="AY8" i="15"/>
  <c r="BG8" i="15"/>
  <c r="BA8" i="15"/>
  <c r="AZ8" i="15"/>
  <c r="BH8" i="15"/>
  <c r="BI8" i="15"/>
  <c r="BB8" i="15"/>
  <c r="AX9" i="15"/>
  <c r="BC8" i="15"/>
  <c r="BD8" i="15"/>
  <c r="BE8" i="15"/>
  <c r="BF8" i="15"/>
  <c r="E37" i="6"/>
  <c r="F67" i="6"/>
  <c r="G67" i="6"/>
  <c r="E67" i="6"/>
  <c r="I32" i="6" a="1"/>
  <c r="I32" i="6" s="1"/>
  <c r="R76" i="6" s="1"/>
  <c r="I23" i="6" l="1" a="1"/>
  <c r="I23" i="6" s="1"/>
  <c r="R67" i="6" s="1"/>
  <c r="C26" i="6" a="1"/>
  <c r="C26" i="6" s="1"/>
  <c r="R10" i="6" s="1"/>
  <c r="L26" i="6" a="1"/>
  <c r="L26" i="6" s="1"/>
  <c r="R100" i="6" s="1"/>
  <c r="H27" i="6" a="1"/>
  <c r="H27" i="6" s="1"/>
  <c r="R61" i="6" s="1"/>
  <c r="C25" i="6" a="1"/>
  <c r="C25" i="6" s="1"/>
  <c r="R9" i="6" s="1"/>
  <c r="L30" i="6" a="1"/>
  <c r="L30" i="6" s="1"/>
  <c r="R104" i="6" s="1"/>
  <c r="C27" i="6" a="1"/>
  <c r="C27" i="6" s="1"/>
  <c r="R11" i="6" s="1"/>
  <c r="C23" i="6" a="1"/>
  <c r="C23" i="6" s="1"/>
  <c r="R7" i="6" s="1"/>
  <c r="C24" i="6" a="1"/>
  <c r="C24" i="6" s="1"/>
  <c r="R8" i="6" s="1"/>
  <c r="C32" i="6" a="1"/>
  <c r="C32" i="6" s="1"/>
  <c r="R16" i="6" s="1"/>
  <c r="C29" i="6" a="1"/>
  <c r="C29" i="6" s="1"/>
  <c r="R13" i="6" s="1"/>
  <c r="C28" i="6" a="1"/>
  <c r="C28" i="6" s="1"/>
  <c r="R12" i="6" s="1"/>
  <c r="C31" i="6" a="1"/>
  <c r="C31" i="6" s="1"/>
  <c r="R15" i="6" s="1"/>
  <c r="G6" i="16"/>
  <c r="G6" i="8"/>
  <c r="D6" i="16"/>
  <c r="D6" i="8"/>
  <c r="F24" i="6" a="1"/>
  <c r="F24" i="6" s="1"/>
  <c r="R38" i="6" s="1"/>
  <c r="I27" i="6" a="1"/>
  <c r="I27" i="6" s="1"/>
  <c r="R71" i="6" s="1"/>
  <c r="F26" i="6" a="1"/>
  <c r="F26" i="6" s="1"/>
  <c r="R40" i="6" s="1"/>
  <c r="E6" i="16"/>
  <c r="E6" i="8"/>
  <c r="F32" i="6" a="1"/>
  <c r="F32" i="6" s="1"/>
  <c r="R46" i="6" s="1"/>
  <c r="I26" i="6" a="1"/>
  <c r="I26" i="6" s="1"/>
  <c r="R70" i="6" s="1"/>
  <c r="L24" i="6" a="1"/>
  <c r="L24" i="6" s="1"/>
  <c r="R98" i="6" s="1"/>
  <c r="H6" i="16"/>
  <c r="C6" i="8"/>
  <c r="H6" i="8"/>
  <c r="C6" i="16"/>
  <c r="L23" i="6" a="1"/>
  <c r="L23" i="6" s="1"/>
  <c r="R97" i="6" s="1"/>
  <c r="J28" i="6" a="1"/>
  <c r="J28" i="6" s="1"/>
  <c r="R82" i="6" s="1"/>
  <c r="I25" i="6" a="1"/>
  <c r="I25" i="6" s="1"/>
  <c r="R69" i="6" s="1"/>
  <c r="F6" i="8"/>
  <c r="F6" i="16"/>
  <c r="AI30" i="15"/>
  <c r="AI31" i="15"/>
  <c r="AI40" i="15"/>
  <c r="AI41" i="15"/>
  <c r="AI42" i="15"/>
  <c r="AI14" i="15"/>
  <c r="AI6" i="15"/>
  <c r="AI13" i="15"/>
  <c r="AI38" i="15"/>
  <c r="AI39" i="15"/>
  <c r="AI12" i="15"/>
  <c r="AI11" i="15"/>
  <c r="AI19" i="15"/>
  <c r="AI21" i="15"/>
  <c r="AI35" i="15"/>
  <c r="AI29" i="15"/>
  <c r="AI20" i="15"/>
  <c r="AI37" i="15"/>
  <c r="AI8" i="15"/>
  <c r="AI9" i="15"/>
  <c r="AI10" i="15"/>
  <c r="AI32" i="15"/>
  <c r="AI33" i="15"/>
  <c r="AI34" i="15"/>
  <c r="AI28" i="15"/>
  <c r="AI7" i="15"/>
  <c r="AI16" i="15"/>
  <c r="AI17" i="15"/>
  <c r="AI18" i="15"/>
  <c r="AI27" i="15"/>
  <c r="AI43" i="15"/>
  <c r="AI36" i="15"/>
  <c r="AI15" i="15"/>
  <c r="AI24" i="15"/>
  <c r="AI25" i="15"/>
  <c r="AI26" i="15"/>
  <c r="AI22" i="15"/>
  <c r="AI23" i="15"/>
  <c r="D24" i="6" a="1"/>
  <c r="D24" i="6" s="1"/>
  <c r="R18" i="6" s="1"/>
  <c r="H26" i="6" a="1"/>
  <c r="H26" i="6" s="1"/>
  <c r="R60" i="6" s="1"/>
  <c r="L28" i="6" a="1"/>
  <c r="L28" i="6" s="1"/>
  <c r="R102" i="6" s="1"/>
  <c r="I24" i="6" a="1"/>
  <c r="I24" i="6" s="1"/>
  <c r="R68" i="6" s="1"/>
  <c r="I29" i="6" a="1"/>
  <c r="I29" i="6" s="1"/>
  <c r="R73" i="6" s="1"/>
  <c r="H29" i="6" a="1"/>
  <c r="H29" i="6" s="1"/>
  <c r="R63" i="6" s="1"/>
  <c r="L29" i="6" a="1"/>
  <c r="L29" i="6" s="1"/>
  <c r="R103" i="6" s="1"/>
  <c r="D32" i="6" a="1"/>
  <c r="D32" i="6" s="1"/>
  <c r="R26" i="6" s="1"/>
  <c r="I31" i="6" a="1"/>
  <c r="I31" i="6" s="1"/>
  <c r="R75" i="6" s="1"/>
  <c r="L32" i="6" a="1"/>
  <c r="L32" i="6" s="1"/>
  <c r="R106" i="6" s="1"/>
  <c r="I28" i="6" a="1"/>
  <c r="I28" i="6" s="1"/>
  <c r="R72" i="6" s="1"/>
  <c r="D28" i="6" a="1"/>
  <c r="D28" i="6" s="1"/>
  <c r="R22" i="6" s="1"/>
  <c r="L27" i="6" a="1"/>
  <c r="L27" i="6" s="1"/>
  <c r="R101" i="6" s="1"/>
  <c r="L25" i="6" a="1"/>
  <c r="L25" i="6" s="1"/>
  <c r="R99" i="6" s="1"/>
  <c r="H24" i="6" a="1"/>
  <c r="H24" i="6" s="1"/>
  <c r="R58" i="6" s="1"/>
  <c r="E25" i="6" a="1"/>
  <c r="E25" i="6" s="1"/>
  <c r="R29" i="6" s="1"/>
  <c r="K26" i="6" a="1"/>
  <c r="K26" i="6" s="1"/>
  <c r="R90" i="6" s="1"/>
  <c r="G29" i="6" a="1"/>
  <c r="G29" i="6" s="1"/>
  <c r="R53" i="6" s="1"/>
  <c r="G26" i="6" a="1"/>
  <c r="G26" i="6" s="1"/>
  <c r="R50" i="6" s="1"/>
  <c r="E26" i="6" a="1"/>
  <c r="E26" i="6" s="1"/>
  <c r="R30" i="6" s="1"/>
  <c r="H30" i="6" a="1"/>
  <c r="H30" i="6" s="1"/>
  <c r="R64" i="6" s="1"/>
  <c r="J26" i="6" a="1"/>
  <c r="J26" i="6" s="1"/>
  <c r="R80" i="6" s="1"/>
  <c r="D29" i="6" a="1"/>
  <c r="D29" i="6" s="1"/>
  <c r="R23" i="6" s="1"/>
  <c r="J27" i="6" a="1"/>
  <c r="J27" i="6" s="1"/>
  <c r="R81" i="6" s="1"/>
  <c r="K25" i="6" a="1"/>
  <c r="K25" i="6" s="1"/>
  <c r="R89" i="6" s="1"/>
  <c r="H32" i="6" a="1"/>
  <c r="H32" i="6" s="1"/>
  <c r="R66" i="6" s="1"/>
  <c r="H23" i="6" a="1"/>
  <c r="H23" i="6" s="1"/>
  <c r="R57" i="6" s="1"/>
  <c r="D25" i="6" a="1"/>
  <c r="D25" i="6" s="1"/>
  <c r="R19" i="6" s="1"/>
  <c r="K32" i="6" a="1"/>
  <c r="K32" i="6" s="1"/>
  <c r="R96" i="6" s="1"/>
  <c r="K30" i="6" a="1"/>
  <c r="K30" i="6" s="1"/>
  <c r="R94" i="6" s="1"/>
  <c r="K24" i="6" a="1"/>
  <c r="K24" i="6" s="1"/>
  <c r="R88" i="6" s="1"/>
  <c r="F29" i="6" a="1"/>
  <c r="F29" i="6" s="1"/>
  <c r="R43" i="6" s="1"/>
  <c r="K31" i="6" a="1"/>
  <c r="K31" i="6" s="1"/>
  <c r="R95" i="6" s="1"/>
  <c r="D26" i="6" a="1"/>
  <c r="D26" i="6" s="1"/>
  <c r="R20" i="6" s="1"/>
  <c r="H25" i="6" a="1"/>
  <c r="H25" i="6" s="1"/>
  <c r="R59" i="6" s="1"/>
  <c r="D30" i="6" a="1"/>
  <c r="D30" i="6" s="1"/>
  <c r="R24" i="6" s="1"/>
  <c r="D31" i="6" a="1"/>
  <c r="D31" i="6" s="1"/>
  <c r="R25" i="6" s="1"/>
  <c r="K23" i="6" a="1"/>
  <c r="K23" i="6" s="1"/>
  <c r="R87" i="6" s="1"/>
  <c r="K27" i="6" a="1"/>
  <c r="K27" i="6" s="1"/>
  <c r="R91" i="6" s="1"/>
  <c r="F31" i="6" a="1"/>
  <c r="F31" i="6" s="1"/>
  <c r="R45" i="6" s="1"/>
  <c r="H28" i="6" a="1"/>
  <c r="H28" i="6" s="1"/>
  <c r="R62" i="6" s="1"/>
  <c r="D23" i="6" a="1"/>
  <c r="D23" i="6" s="1"/>
  <c r="R17" i="6" s="1"/>
  <c r="K29" i="6" a="1"/>
  <c r="K29" i="6" s="1"/>
  <c r="R93" i="6" s="1"/>
  <c r="F27" i="6" a="1"/>
  <c r="F27" i="6" s="1"/>
  <c r="R41" i="6" s="1"/>
  <c r="J31" i="6" a="1"/>
  <c r="J31" i="6" s="1"/>
  <c r="R85" i="6" s="1"/>
  <c r="F28" i="6" a="1"/>
  <c r="F28" i="6" s="1"/>
  <c r="R42" i="6" s="1"/>
  <c r="J30" i="6" a="1"/>
  <c r="J30" i="6" s="1"/>
  <c r="R84" i="6" s="1"/>
  <c r="J25" i="6" a="1"/>
  <c r="J25" i="6" s="1"/>
  <c r="R79" i="6" s="1"/>
  <c r="J32" i="6" a="1"/>
  <c r="J32" i="6" s="1"/>
  <c r="R86" i="6" s="1"/>
  <c r="F25" i="6" a="1"/>
  <c r="F25" i="6" s="1"/>
  <c r="R39" i="6" s="1"/>
  <c r="J24" i="6" a="1"/>
  <c r="J24" i="6" s="1"/>
  <c r="R78" i="6" s="1"/>
  <c r="J23" i="6" a="1"/>
  <c r="J23" i="6" s="1"/>
  <c r="R77" i="6" s="1"/>
  <c r="F23" i="6" a="1"/>
  <c r="F23" i="6" s="1"/>
  <c r="R37" i="6" s="1"/>
  <c r="G30" i="6" a="1"/>
  <c r="G30" i="6" s="1"/>
  <c r="R54" i="6" s="1"/>
  <c r="E28" i="6" a="1"/>
  <c r="E28" i="6" s="1"/>
  <c r="R32" i="6" s="1"/>
  <c r="G27" i="6" a="1"/>
  <c r="G27" i="6" s="1"/>
  <c r="R51" i="6" s="1"/>
  <c r="G31" i="6" a="1"/>
  <c r="G31" i="6" s="1"/>
  <c r="R55" i="6" s="1"/>
  <c r="E23" i="6" a="1"/>
  <c r="E23" i="6" s="1"/>
  <c r="R27" i="6" s="1"/>
  <c r="E29" i="6" a="1"/>
  <c r="E29" i="6" s="1"/>
  <c r="R33" i="6" s="1"/>
  <c r="G23" i="6" a="1"/>
  <c r="G23" i="6" s="1"/>
  <c r="R47" i="6" s="1"/>
  <c r="G25" i="6" a="1"/>
  <c r="G25" i="6" s="1"/>
  <c r="R49" i="6" s="1"/>
  <c r="E30" i="6" a="1"/>
  <c r="E30" i="6" s="1"/>
  <c r="R34" i="6" s="1"/>
  <c r="G24" i="6" a="1"/>
  <c r="G24" i="6" s="1"/>
  <c r="R48" i="6" s="1"/>
  <c r="E32" i="6" a="1"/>
  <c r="E32" i="6" s="1"/>
  <c r="R36" i="6" s="1"/>
  <c r="G28" i="6" a="1"/>
  <c r="G28" i="6" s="1"/>
  <c r="R52" i="6" s="1"/>
  <c r="E31" i="6" a="1"/>
  <c r="E31" i="6" s="1"/>
  <c r="R35" i="6" s="1"/>
  <c r="E24" i="6" a="1"/>
  <c r="E24" i="6" s="1"/>
  <c r="R28" i="6" s="1"/>
  <c r="U19" i="6"/>
  <c r="V19" i="6"/>
  <c r="BP6" i="15"/>
  <c r="V5" i="15" a="1"/>
  <c r="V5" i="15" s="1"/>
  <c r="V14" i="15" a="1"/>
  <c r="V14" i="15" s="1"/>
  <c r="V8" i="15" a="1"/>
  <c r="V8" i="15" s="1"/>
  <c r="V6" i="15" a="1"/>
  <c r="V6" i="15" s="1"/>
  <c r="V13" i="15" a="1"/>
  <c r="V13" i="15" s="1"/>
  <c r="V9" i="15" a="1"/>
  <c r="V9" i="15" s="1"/>
  <c r="V7" i="15" a="1"/>
  <c r="V7" i="15" s="1"/>
  <c r="U3" i="15" a="1"/>
  <c r="U3" i="15" s="1"/>
  <c r="V10" i="15" a="1"/>
  <c r="V10" i="15" s="1"/>
  <c r="V11" i="15" a="1"/>
  <c r="V11" i="15" s="1"/>
  <c r="V12" i="15" a="1"/>
  <c r="V12" i="15" s="1"/>
  <c r="BN13" i="15"/>
  <c r="BN10" i="15"/>
  <c r="W19" i="6"/>
  <c r="BN8" i="15"/>
  <c r="BN11" i="15"/>
  <c r="BN9" i="15"/>
  <c r="BN12" i="15"/>
  <c r="BJ7" i="15" a="1"/>
  <c r="BJ7" i="15" s="1"/>
  <c r="J60" i="6" a="1"/>
  <c r="J60" i="6" s="1"/>
  <c r="J56" i="6" a="1"/>
  <c r="J56" i="6" s="1"/>
  <c r="J59" i="6" a="1"/>
  <c r="J59" i="6" s="1"/>
  <c r="J57" i="6" a="1"/>
  <c r="J57" i="6" s="1"/>
  <c r="J62" i="6" a="1"/>
  <c r="J62" i="6" s="1"/>
  <c r="J58" i="6" a="1"/>
  <c r="J58" i="6" s="1"/>
  <c r="J61" i="6" a="1"/>
  <c r="J61" i="6" s="1"/>
  <c r="J54" i="6" a="1"/>
  <c r="J54" i="6" s="1"/>
  <c r="J55" i="6" a="1"/>
  <c r="J55" i="6" s="1"/>
  <c r="J53" i="6" a="1"/>
  <c r="J53" i="6" s="1"/>
  <c r="K58" i="6" a="1"/>
  <c r="K58" i="6" s="1"/>
  <c r="K53" i="6" a="1"/>
  <c r="K53" i="6" s="1"/>
  <c r="K62" i="6" a="1"/>
  <c r="K62" i="6" s="1"/>
  <c r="K56" i="6" a="1"/>
  <c r="K56" i="6" s="1"/>
  <c r="K55" i="6" a="1"/>
  <c r="K55" i="6" s="1"/>
  <c r="K54" i="6" a="1"/>
  <c r="K54" i="6" s="1"/>
  <c r="K61" i="6" a="1"/>
  <c r="K61" i="6" s="1"/>
  <c r="K59" i="6" a="1"/>
  <c r="K59" i="6" s="1"/>
  <c r="K57" i="6" a="1"/>
  <c r="K57" i="6" s="1"/>
  <c r="K60" i="6" a="1"/>
  <c r="K60" i="6" s="1"/>
  <c r="I62" i="6" a="1"/>
  <c r="I62" i="6" s="1"/>
  <c r="I55" i="6" a="1"/>
  <c r="I55" i="6" s="1"/>
  <c r="I61" i="6" a="1"/>
  <c r="I61" i="6" s="1"/>
  <c r="I59" i="6" a="1"/>
  <c r="I59" i="6" s="1"/>
  <c r="I60" i="6" a="1"/>
  <c r="I60" i="6" s="1"/>
  <c r="I56" i="6" a="1"/>
  <c r="I56" i="6" s="1"/>
  <c r="I57" i="6" a="1"/>
  <c r="I57" i="6" s="1"/>
  <c r="I58" i="6" a="1"/>
  <c r="I58" i="6" s="1"/>
  <c r="I54" i="6" a="1"/>
  <c r="I54" i="6" s="1"/>
  <c r="I53" i="6" a="1"/>
  <c r="I53" i="6" s="1"/>
  <c r="H57" i="6" a="1"/>
  <c r="H57" i="6" s="1"/>
  <c r="H53" i="6" a="1"/>
  <c r="H53" i="6" s="1"/>
  <c r="H54" i="6" a="1"/>
  <c r="H54" i="6" s="1"/>
  <c r="H60" i="6" a="1"/>
  <c r="H60" i="6" s="1"/>
  <c r="H58" i="6" a="1"/>
  <c r="H58" i="6" s="1"/>
  <c r="H59" i="6" a="1"/>
  <c r="H59" i="6" s="1"/>
  <c r="H62" i="6" a="1"/>
  <c r="H62" i="6" s="1"/>
  <c r="H56" i="6" a="1"/>
  <c r="H56" i="6" s="1"/>
  <c r="H55" i="6" a="1"/>
  <c r="H55" i="6" s="1"/>
  <c r="H61" i="6" a="1"/>
  <c r="H61" i="6" s="1"/>
  <c r="H11" i="6" a="1"/>
  <c r="H11" i="6" s="1"/>
  <c r="Q60" i="6" s="1"/>
  <c r="H45" i="6" a="1"/>
  <c r="H45" i="6" s="1"/>
  <c r="H41" i="6" a="1"/>
  <c r="H41" i="6" s="1"/>
  <c r="H44" i="6" a="1"/>
  <c r="H44" i="6" s="1"/>
  <c r="H40" i="6" a="1"/>
  <c r="H40" i="6" s="1"/>
  <c r="H46" i="6" a="1"/>
  <c r="H46" i="6" s="1"/>
  <c r="H42" i="6" a="1"/>
  <c r="H42" i="6" s="1"/>
  <c r="H38" i="6" a="1"/>
  <c r="H38" i="6" s="1"/>
  <c r="H47" i="6" a="1"/>
  <c r="H47" i="6" s="1"/>
  <c r="H43" i="6" a="1"/>
  <c r="H43" i="6" s="1"/>
  <c r="H39" i="6" a="1"/>
  <c r="H39" i="6" s="1"/>
  <c r="G45" i="6" a="1"/>
  <c r="G45" i="6" s="1"/>
  <c r="G41" i="6" a="1"/>
  <c r="G41" i="6" s="1"/>
  <c r="G39" i="6" a="1"/>
  <c r="G39" i="6" s="1"/>
  <c r="G38" i="6" a="1"/>
  <c r="G38" i="6" s="1"/>
  <c r="G46" i="6" a="1"/>
  <c r="G46" i="6" s="1"/>
  <c r="G42" i="6" a="1"/>
  <c r="G42" i="6" s="1"/>
  <c r="G44" i="6" a="1"/>
  <c r="G44" i="6" s="1"/>
  <c r="G40" i="6" a="1"/>
  <c r="G40" i="6" s="1"/>
  <c r="G47" i="6" a="1"/>
  <c r="G47" i="6" s="1"/>
  <c r="G43" i="6" a="1"/>
  <c r="G43" i="6" s="1"/>
  <c r="L17" i="6" a="1"/>
  <c r="L17" i="6" s="1"/>
  <c r="Q106" i="6" s="1"/>
  <c r="L47" i="6" a="1"/>
  <c r="L47" i="6" s="1"/>
  <c r="L43" i="6" a="1"/>
  <c r="L43" i="6" s="1"/>
  <c r="L39" i="6" a="1"/>
  <c r="L39" i="6" s="1"/>
  <c r="L46" i="6" a="1"/>
  <c r="L46" i="6" s="1"/>
  <c r="L42" i="6" a="1"/>
  <c r="L42" i="6" s="1"/>
  <c r="L38" i="6" a="1"/>
  <c r="L38" i="6" s="1"/>
  <c r="L44" i="6" a="1"/>
  <c r="L44" i="6" s="1"/>
  <c r="L40" i="6" a="1"/>
  <c r="L40" i="6" s="1"/>
  <c r="L45" i="6" a="1"/>
  <c r="L45" i="6" s="1"/>
  <c r="L41" i="6" a="1"/>
  <c r="L41" i="6" s="1"/>
  <c r="E10" i="6" a="1"/>
  <c r="E10" i="6" s="1"/>
  <c r="Q29" i="6" s="1"/>
  <c r="E46" i="6" a="1"/>
  <c r="E46" i="6" s="1"/>
  <c r="E42" i="6" a="1"/>
  <c r="E42" i="6" s="1"/>
  <c r="E38" i="6" a="1"/>
  <c r="E38" i="6" s="1"/>
  <c r="E44" i="6" a="1"/>
  <c r="E44" i="6" s="1"/>
  <c r="E47" i="6" a="1"/>
  <c r="E47" i="6" s="1"/>
  <c r="E43" i="6" a="1"/>
  <c r="E43" i="6" s="1"/>
  <c r="E39" i="6" a="1"/>
  <c r="E39" i="6" s="1"/>
  <c r="E45" i="6" a="1"/>
  <c r="E45" i="6" s="1"/>
  <c r="E41" i="6" a="1"/>
  <c r="E41" i="6" s="1"/>
  <c r="E40" i="6" a="1"/>
  <c r="E40" i="6" s="1"/>
  <c r="J14" i="6" a="1"/>
  <c r="J14" i="6" s="1"/>
  <c r="Q83" i="6" s="1"/>
  <c r="J44" i="6" a="1"/>
  <c r="J44" i="6" s="1"/>
  <c r="J40" i="6" a="1"/>
  <c r="J40" i="6" s="1"/>
  <c r="J47" i="6" a="1"/>
  <c r="J47" i="6" s="1"/>
  <c r="J43" i="6" a="1"/>
  <c r="J43" i="6" s="1"/>
  <c r="J39" i="6" a="1"/>
  <c r="J39" i="6" s="1"/>
  <c r="J45" i="6" a="1"/>
  <c r="J45" i="6" s="1"/>
  <c r="J41" i="6" a="1"/>
  <c r="J41" i="6" s="1"/>
  <c r="J46" i="6" a="1"/>
  <c r="J46" i="6" s="1"/>
  <c r="J42" i="6" a="1"/>
  <c r="J42" i="6" s="1"/>
  <c r="J38" i="6" a="1"/>
  <c r="J38" i="6" s="1"/>
  <c r="F13" i="6" a="1"/>
  <c r="F13" i="6" s="1"/>
  <c r="Q42" i="6" s="1"/>
  <c r="F46" i="6" a="1"/>
  <c r="F46" i="6" s="1"/>
  <c r="F42" i="6" a="1"/>
  <c r="F42" i="6" s="1"/>
  <c r="F38" i="6" a="1"/>
  <c r="F38" i="6" s="1"/>
  <c r="F45" i="6" a="1"/>
  <c r="F45" i="6" s="1"/>
  <c r="F41" i="6" a="1"/>
  <c r="F41" i="6" s="1"/>
  <c r="F47" i="6" a="1"/>
  <c r="F47" i="6" s="1"/>
  <c r="F39" i="6" a="1"/>
  <c r="F39" i="6" s="1"/>
  <c r="F43" i="6" a="1"/>
  <c r="F43" i="6" s="1"/>
  <c r="F44" i="6" a="1"/>
  <c r="F44" i="6" s="1"/>
  <c r="F40" i="6" a="1"/>
  <c r="F40" i="6" s="1"/>
  <c r="I11" i="6" a="1"/>
  <c r="I11" i="6" s="1"/>
  <c r="Q70" i="6" s="1"/>
  <c r="I44" i="6" a="1"/>
  <c r="I44" i="6" s="1"/>
  <c r="I40" i="6" a="1"/>
  <c r="I40" i="6" s="1"/>
  <c r="I45" i="6" a="1"/>
  <c r="I45" i="6" s="1"/>
  <c r="I41" i="6" a="1"/>
  <c r="I41" i="6" s="1"/>
  <c r="I47" i="6" a="1"/>
  <c r="I47" i="6" s="1"/>
  <c r="I43" i="6" a="1"/>
  <c r="I43" i="6" s="1"/>
  <c r="I39" i="6" a="1"/>
  <c r="I39" i="6" s="1"/>
  <c r="I46" i="6" a="1"/>
  <c r="I46" i="6" s="1"/>
  <c r="I42" i="6" a="1"/>
  <c r="I42" i="6" s="1"/>
  <c r="I38" i="6" a="1"/>
  <c r="I38" i="6" s="1"/>
  <c r="K43" i="6" a="1"/>
  <c r="K43" i="6" s="1"/>
  <c r="K39" i="6" a="1"/>
  <c r="K39" i="6" s="1"/>
  <c r="K41" i="6" a="1"/>
  <c r="K41" i="6" s="1"/>
  <c r="K44" i="6" a="1"/>
  <c r="K44" i="6" s="1"/>
  <c r="K47" i="6" a="1"/>
  <c r="K47" i="6" s="1"/>
  <c r="K40" i="6" a="1"/>
  <c r="K40" i="6" s="1"/>
  <c r="K46" i="6" a="1"/>
  <c r="K46" i="6" s="1"/>
  <c r="K42" i="6" a="1"/>
  <c r="K42" i="6" s="1"/>
  <c r="K38" i="6" a="1"/>
  <c r="K38" i="6" s="1"/>
  <c r="K45" i="6" a="1"/>
  <c r="K45" i="6" s="1"/>
  <c r="D9" i="6" a="1"/>
  <c r="D9" i="6" s="1"/>
  <c r="Q18" i="6" s="1"/>
  <c r="D47" i="6" a="1"/>
  <c r="D47" i="6" s="1"/>
  <c r="D43" i="6" a="1"/>
  <c r="D43" i="6" s="1"/>
  <c r="D39" i="6" a="1"/>
  <c r="D39" i="6" s="1"/>
  <c r="D46" i="6" a="1"/>
  <c r="D46" i="6" s="1"/>
  <c r="D42" i="6" a="1"/>
  <c r="D42" i="6" s="1"/>
  <c r="D38" i="6" a="1"/>
  <c r="D38" i="6" s="1"/>
  <c r="D44" i="6" a="1"/>
  <c r="D44" i="6" s="1"/>
  <c r="D40" i="6" a="1"/>
  <c r="D40" i="6" s="1"/>
  <c r="D45" i="6" a="1"/>
  <c r="D45" i="6" s="1"/>
  <c r="D41" i="6" a="1"/>
  <c r="D41" i="6" s="1"/>
  <c r="C11" i="6" a="1"/>
  <c r="C11" i="6" s="1"/>
  <c r="Q10" i="6" s="1"/>
  <c r="C47" i="6" a="1"/>
  <c r="C47" i="6" s="1"/>
  <c r="C43" i="6" a="1"/>
  <c r="C43" i="6" s="1"/>
  <c r="C39" i="6" a="1"/>
  <c r="C39" i="6" s="1"/>
  <c r="C41" i="6" a="1"/>
  <c r="C41" i="6" s="1"/>
  <c r="C40" i="6" a="1"/>
  <c r="C40" i="6" s="1"/>
  <c r="C44" i="6" a="1"/>
  <c r="C44" i="6" s="1"/>
  <c r="C46" i="6" a="1"/>
  <c r="C46" i="6" s="1"/>
  <c r="C42" i="6" a="1"/>
  <c r="C42" i="6" s="1"/>
  <c r="C38" i="6" a="1"/>
  <c r="C38" i="6" s="1"/>
  <c r="C45" i="6" a="1"/>
  <c r="C45" i="6" s="1"/>
  <c r="E8" i="6" a="1"/>
  <c r="E8" i="6" s="1"/>
  <c r="Q27" i="6" s="1"/>
  <c r="E13" i="6" a="1"/>
  <c r="E13" i="6" s="1"/>
  <c r="Q32" i="6" s="1"/>
  <c r="E9" i="6" a="1"/>
  <c r="E9" i="6" s="1"/>
  <c r="Q28" i="6" s="1"/>
  <c r="E16" i="6" a="1"/>
  <c r="E16" i="6" s="1"/>
  <c r="Q35" i="6" s="1"/>
  <c r="E14" i="6" a="1"/>
  <c r="E14" i="6" s="1"/>
  <c r="Q33" i="6" s="1"/>
  <c r="E17" i="6" a="1"/>
  <c r="E17" i="6" s="1"/>
  <c r="Q36" i="6" s="1"/>
  <c r="E15" i="6" a="1"/>
  <c r="E15" i="6" s="1"/>
  <c r="Q34" i="6" s="1"/>
  <c r="E12" i="6" a="1"/>
  <c r="E12" i="6" s="1"/>
  <c r="Q31" i="6" s="1"/>
  <c r="E11" i="6" a="1"/>
  <c r="E11" i="6" s="1"/>
  <c r="Q30" i="6" s="1"/>
  <c r="C8" i="6" a="1"/>
  <c r="C8" i="6" s="1"/>
  <c r="Q7" i="6" s="1"/>
  <c r="C12" i="6" a="1"/>
  <c r="C12" i="6" s="1"/>
  <c r="Q11" i="6" s="1"/>
  <c r="C9" i="6" a="1"/>
  <c r="C9" i="6" s="1"/>
  <c r="Q8" i="6" s="1"/>
  <c r="C15" i="6" a="1"/>
  <c r="C15" i="6" s="1"/>
  <c r="Q14" i="6" s="1"/>
  <c r="C13" i="6" a="1"/>
  <c r="C13" i="6" s="1"/>
  <c r="Q12" i="6" s="1"/>
  <c r="C10" i="6" a="1"/>
  <c r="C10" i="6" s="1"/>
  <c r="Q9" i="6" s="1"/>
  <c r="C16" i="6" a="1"/>
  <c r="C16" i="6" s="1"/>
  <c r="Q15" i="6" s="1"/>
  <c r="G12" i="6" a="1"/>
  <c r="G12" i="6" s="1"/>
  <c r="Q51" i="6" s="1"/>
  <c r="K8" i="6" a="1"/>
  <c r="K8" i="6" s="1"/>
  <c r="Q87" i="6" s="1"/>
  <c r="C17" i="6" a="1"/>
  <c r="C17" i="6" s="1"/>
  <c r="Q16" i="6" s="1"/>
  <c r="C14" i="6" a="1"/>
  <c r="C14" i="6" s="1"/>
  <c r="Q13" i="6" s="1"/>
  <c r="K16" i="6" a="1"/>
  <c r="K16" i="6" s="1"/>
  <c r="Q95" i="6" s="1"/>
  <c r="F8" i="6" a="1"/>
  <c r="F8" i="6" s="1"/>
  <c r="Q37" i="6" s="1"/>
  <c r="F12" i="6" a="1"/>
  <c r="F12" i="6" s="1"/>
  <c r="Q41" i="6" s="1"/>
  <c r="G11" i="6" a="1"/>
  <c r="G11" i="6" s="1"/>
  <c r="Q50" i="6" s="1"/>
  <c r="F10" i="6" a="1"/>
  <c r="F10" i="6" s="1"/>
  <c r="Q39" i="6" s="1"/>
  <c r="H10" i="6" a="1"/>
  <c r="H10" i="6" s="1"/>
  <c r="Q59" i="6" s="1"/>
  <c r="G9" i="6" a="1"/>
  <c r="G9" i="6" s="1"/>
  <c r="Q48" i="6" s="1"/>
  <c r="Y3" i="15"/>
  <c r="K15" i="6" a="1"/>
  <c r="K15" i="6" s="1"/>
  <c r="Q94" i="6" s="1"/>
  <c r="K9" i="6" a="1"/>
  <c r="K9" i="6" s="1"/>
  <c r="Q88" i="6" s="1"/>
  <c r="K13" i="6" a="1"/>
  <c r="K13" i="6" s="1"/>
  <c r="Q92" i="6" s="1"/>
  <c r="K12" i="6" a="1"/>
  <c r="K12" i="6" s="1"/>
  <c r="Q91" i="6" s="1"/>
  <c r="K10" i="6" a="1"/>
  <c r="K10" i="6" s="1"/>
  <c r="Q89" i="6" s="1"/>
  <c r="F9" i="6" a="1"/>
  <c r="F9" i="6" s="1"/>
  <c r="Q38" i="6" s="1"/>
  <c r="F11" i="6" a="1"/>
  <c r="F11" i="6" s="1"/>
  <c r="Q40" i="6" s="1"/>
  <c r="G8" i="6" a="1"/>
  <c r="G8" i="6" s="1"/>
  <c r="Q47" i="6" s="1"/>
  <c r="G10" i="6" a="1"/>
  <c r="G10" i="6" s="1"/>
  <c r="Q49" i="6" s="1"/>
  <c r="G17" i="6" a="1"/>
  <c r="G17" i="6" s="1"/>
  <c r="Q56" i="6" s="1"/>
  <c r="F16" i="6" a="1"/>
  <c r="F16" i="6" s="1"/>
  <c r="Q45" i="6" s="1"/>
  <c r="F14" i="6" a="1"/>
  <c r="F14" i="6" s="1"/>
  <c r="Q43" i="6" s="1"/>
  <c r="G13" i="6" a="1"/>
  <c r="G13" i="6" s="1"/>
  <c r="Q52" i="6" s="1"/>
  <c r="G15" i="6" a="1"/>
  <c r="G15" i="6" s="1"/>
  <c r="Q54" i="6" s="1"/>
  <c r="F17" i="6" a="1"/>
  <c r="F17" i="6" s="1"/>
  <c r="Q46" i="6" s="1"/>
  <c r="J9" i="6" a="1"/>
  <c r="J9" i="6" s="1"/>
  <c r="Q78" i="6" s="1"/>
  <c r="J16" i="6" a="1"/>
  <c r="J16" i="6" s="1"/>
  <c r="Q85" i="6" s="1"/>
  <c r="J8" i="6" a="1"/>
  <c r="J8" i="6" s="1"/>
  <c r="Q77" i="6" s="1"/>
  <c r="I13" i="6" a="1"/>
  <c r="I13" i="6" s="1"/>
  <c r="Q72" i="6" s="1"/>
  <c r="I16" i="6" a="1"/>
  <c r="I16" i="6" s="1"/>
  <c r="Q75" i="6" s="1"/>
  <c r="G16" i="6" a="1"/>
  <c r="G16" i="6" s="1"/>
  <c r="Q55" i="6" s="1"/>
  <c r="G14" i="6" a="1"/>
  <c r="G14" i="6" s="1"/>
  <c r="Q53" i="6" s="1"/>
  <c r="J12" i="6" a="1"/>
  <c r="J12" i="6" s="1"/>
  <c r="Q81" i="6" s="1"/>
  <c r="F15" i="6" a="1"/>
  <c r="F15" i="6" s="1"/>
  <c r="Q44" i="6" s="1"/>
  <c r="L14" i="6" a="1"/>
  <c r="L14" i="6" s="1"/>
  <c r="Q103" i="6" s="1"/>
  <c r="K14" i="6" a="1"/>
  <c r="K14" i="6" s="1"/>
  <c r="Q93" i="6" s="1"/>
  <c r="I14" i="6" a="1"/>
  <c r="I14" i="6" s="1"/>
  <c r="Q73" i="6" s="1"/>
  <c r="K11" i="6" a="1"/>
  <c r="K11" i="6" s="1"/>
  <c r="Q90" i="6" s="1"/>
  <c r="J13" i="6" a="1"/>
  <c r="J13" i="6" s="1"/>
  <c r="Q82" i="6" s="1"/>
  <c r="K17" i="6" a="1"/>
  <c r="K17" i="6" s="1"/>
  <c r="Q96" i="6" s="1"/>
  <c r="I9" i="6" a="1"/>
  <c r="I9" i="6" s="1"/>
  <c r="Q68" i="6" s="1"/>
  <c r="I12" i="6" a="1"/>
  <c r="I12" i="6" s="1"/>
  <c r="Q71" i="6" s="1"/>
  <c r="D12" i="6" a="1"/>
  <c r="D12" i="6" s="1"/>
  <c r="Q21" i="6" s="1"/>
  <c r="H9" i="6" a="1"/>
  <c r="H9" i="6" s="1"/>
  <c r="Q58" i="6" s="1"/>
  <c r="H8" i="6" a="1"/>
  <c r="H8" i="6" s="1"/>
  <c r="Q57" i="6" s="1"/>
  <c r="H12" i="6" a="1"/>
  <c r="H12" i="6" s="1"/>
  <c r="Q61" i="6" s="1"/>
  <c r="D15" i="6" a="1"/>
  <c r="D15" i="6" s="1"/>
  <c r="Q24" i="6" s="1"/>
  <c r="H17" i="6" a="1"/>
  <c r="H17" i="6" s="1"/>
  <c r="Q66" i="6" s="1"/>
  <c r="H16" i="6" a="1"/>
  <c r="H16" i="6" s="1"/>
  <c r="Q65" i="6" s="1"/>
  <c r="H15" i="6" a="1"/>
  <c r="H15" i="6" s="1"/>
  <c r="Q64" i="6" s="1"/>
  <c r="H14" i="6" a="1"/>
  <c r="H14" i="6" s="1"/>
  <c r="Q63" i="6" s="1"/>
  <c r="H13" i="6" a="1"/>
  <c r="H13" i="6" s="1"/>
  <c r="Q62" i="6" s="1"/>
  <c r="AF42" i="15"/>
  <c r="AF32" i="15"/>
  <c r="L84" i="6" a="1"/>
  <c r="L84" i="6" s="1"/>
  <c r="L87" i="6" a="1"/>
  <c r="L87" i="6" s="1"/>
  <c r="C92" i="6" a="1"/>
  <c r="C92" i="6" s="1"/>
  <c r="D91" i="6" a="1"/>
  <c r="D91" i="6" s="1"/>
  <c r="C83" i="6" a="1"/>
  <c r="C83" i="6" s="1"/>
  <c r="AG36" i="15"/>
  <c r="AG19" i="15"/>
  <c r="AF19" i="15"/>
  <c r="AH40" i="15"/>
  <c r="AH39" i="15"/>
  <c r="AH31" i="15"/>
  <c r="AE14" i="15"/>
  <c r="AF18" i="15"/>
  <c r="AG26" i="15"/>
  <c r="AG17" i="15"/>
  <c r="AG37" i="15"/>
  <c r="AG41" i="15"/>
  <c r="AE42" i="15"/>
  <c r="AG42" i="15"/>
  <c r="AG35" i="15"/>
  <c r="AG7" i="15"/>
  <c r="AF16" i="15"/>
  <c r="AG39" i="15"/>
  <c r="AH16" i="15"/>
  <c r="AH5" i="15"/>
  <c r="AG12" i="15"/>
  <c r="AG6" i="15"/>
  <c r="AG20" i="15"/>
  <c r="AG30" i="15"/>
  <c r="AG40" i="15"/>
  <c r="AG38" i="15"/>
  <c r="AG16" i="15"/>
  <c r="AG22" i="15"/>
  <c r="AG32" i="15"/>
  <c r="AG27" i="15"/>
  <c r="AG18" i="15"/>
  <c r="AG5" i="15"/>
  <c r="AG29" i="15"/>
  <c r="AG10" i="15"/>
  <c r="AG11" i="15"/>
  <c r="AG28" i="15"/>
  <c r="AG15" i="15"/>
  <c r="AG31" i="15"/>
  <c r="AG13" i="15"/>
  <c r="AG24" i="15"/>
  <c r="AF21" i="15"/>
  <c r="AF43" i="15"/>
  <c r="AF28" i="15"/>
  <c r="AF20" i="15"/>
  <c r="AF41" i="15"/>
  <c r="AF34" i="15"/>
  <c r="AF12" i="15"/>
  <c r="AF26" i="15"/>
  <c r="AF22" i="15"/>
  <c r="AF10" i="15"/>
  <c r="AF8" i="15"/>
  <c r="AF30" i="15"/>
  <c r="AF14" i="15"/>
  <c r="AF40" i="15"/>
  <c r="AF9" i="15"/>
  <c r="AF23" i="15"/>
  <c r="AF11" i="15"/>
  <c r="AF24" i="15"/>
  <c r="AF36" i="15"/>
  <c r="AF29" i="15"/>
  <c r="AF15" i="15"/>
  <c r="AF13" i="15"/>
  <c r="AF7" i="15"/>
  <c r="AF6" i="15"/>
  <c r="AF33" i="15"/>
  <c r="AE30" i="15"/>
  <c r="AE26" i="15"/>
  <c r="AE16" i="15"/>
  <c r="AE38" i="15"/>
  <c r="AE34" i="15"/>
  <c r="AE17" i="15"/>
  <c r="AE29" i="15"/>
  <c r="AE27" i="15"/>
  <c r="AE37" i="15"/>
  <c r="AE19" i="15"/>
  <c r="AE18" i="15"/>
  <c r="AE11" i="15"/>
  <c r="AE43" i="15"/>
  <c r="AE36" i="15"/>
  <c r="AE9" i="15"/>
  <c r="AE13" i="15"/>
  <c r="AE31" i="15"/>
  <c r="AE8" i="15"/>
  <c r="AE24" i="15"/>
  <c r="AE32" i="15"/>
  <c r="AE6" i="15"/>
  <c r="AE28" i="15"/>
  <c r="AE7" i="15"/>
  <c r="AE15" i="15"/>
  <c r="AE35" i="15"/>
  <c r="AE10" i="15"/>
  <c r="AG23" i="15"/>
  <c r="AG33" i="15"/>
  <c r="AE5" i="15"/>
  <c r="AF27" i="15"/>
  <c r="AF37" i="15"/>
  <c r="AE12" i="15"/>
  <c r="AH24" i="15"/>
  <c r="AG8" i="15"/>
  <c r="AE41" i="15"/>
  <c r="AE33" i="15"/>
  <c r="AG25" i="15"/>
  <c r="AE21" i="15"/>
  <c r="AH23" i="15"/>
  <c r="AH18" i="15"/>
  <c r="AH19" i="15"/>
  <c r="AH8" i="15"/>
  <c r="AH30" i="15"/>
  <c r="AH37" i="15"/>
  <c r="AH17" i="15"/>
  <c r="AH14" i="15"/>
  <c r="AH29" i="15"/>
  <c r="AH43" i="15"/>
  <c r="AH15" i="15"/>
  <c r="AH26" i="15"/>
  <c r="AH11" i="15"/>
  <c r="AH21" i="15"/>
  <c r="AH34" i="15"/>
  <c r="AH41" i="15"/>
  <c r="AH35" i="15"/>
  <c r="AH9" i="15"/>
  <c r="AH10" i="15"/>
  <c r="AH28" i="15"/>
  <c r="AH22" i="15"/>
  <c r="AH36" i="15"/>
  <c r="AH13" i="15"/>
  <c r="AH32" i="15"/>
  <c r="AH33" i="15"/>
  <c r="AH7" i="15"/>
  <c r="AH6" i="15"/>
  <c r="AH20" i="15"/>
  <c r="AG43" i="15"/>
  <c r="AF17" i="15"/>
  <c r="AI5" i="15"/>
  <c r="AI3" i="15" s="1"/>
  <c r="AG34" i="15"/>
  <c r="AG9" i="15"/>
  <c r="AF5" i="15"/>
  <c r="AH38" i="15"/>
  <c r="AG21" i="15"/>
  <c r="AF25" i="15"/>
  <c r="AF38" i="15"/>
  <c r="AF31" i="15"/>
  <c r="AF35" i="15"/>
  <c r="AE20" i="15"/>
  <c r="AH42" i="15"/>
  <c r="AH27" i="15"/>
  <c r="AG14" i="15"/>
  <c r="AE23" i="15"/>
  <c r="AF39" i="15"/>
  <c r="AE25" i="15"/>
  <c r="AE40" i="15"/>
  <c r="AH25" i="15"/>
  <c r="AH12" i="15"/>
  <c r="AE22" i="15"/>
  <c r="AE39" i="15"/>
  <c r="D14" i="6" a="1"/>
  <c r="D14" i="6" s="1"/>
  <c r="Q23" i="6" s="1"/>
  <c r="D16" i="6" a="1"/>
  <c r="D16" i="6" s="1"/>
  <c r="Q25" i="6" s="1"/>
  <c r="D11" i="6" a="1"/>
  <c r="D11" i="6" s="1"/>
  <c r="Q20" i="6" s="1"/>
  <c r="L10" i="6" a="1"/>
  <c r="L10" i="6" s="1"/>
  <c r="Q99" i="6" s="1"/>
  <c r="J15" i="6" a="1"/>
  <c r="J15" i="6" s="1"/>
  <c r="Q84" i="6" s="1"/>
  <c r="I8" i="6" a="1"/>
  <c r="I8" i="6" s="1"/>
  <c r="Q67" i="6" s="1"/>
  <c r="I15" i="6" a="1"/>
  <c r="I15" i="6" s="1"/>
  <c r="Q74" i="6" s="1"/>
  <c r="D10" i="6" a="1"/>
  <c r="D10" i="6" s="1"/>
  <c r="Q19" i="6" s="1"/>
  <c r="L15" i="6" a="1"/>
  <c r="L15" i="6" s="1"/>
  <c r="Q104" i="6" s="1"/>
  <c r="L16" i="6" a="1"/>
  <c r="L16" i="6" s="1"/>
  <c r="Q105" i="6" s="1"/>
  <c r="L8" i="6" a="1"/>
  <c r="L8" i="6" s="1"/>
  <c r="Q97" i="6" s="1"/>
  <c r="D8" i="6" a="1"/>
  <c r="D8" i="6" s="1"/>
  <c r="Q17" i="6" s="1"/>
  <c r="D17" i="6" a="1"/>
  <c r="D17" i="6" s="1"/>
  <c r="Q26" i="6" s="1"/>
  <c r="L11" i="6" a="1"/>
  <c r="L11" i="6" s="1"/>
  <c r="Q100" i="6" s="1"/>
  <c r="I10" i="6" a="1"/>
  <c r="I10" i="6" s="1"/>
  <c r="Q69" i="6" s="1"/>
  <c r="I17" i="6" a="1"/>
  <c r="I17" i="6" s="1"/>
  <c r="Q76" i="6" s="1"/>
  <c r="L13" i="6" a="1"/>
  <c r="L13" i="6" s="1"/>
  <c r="Q102" i="6" s="1"/>
  <c r="L9" i="6" a="1"/>
  <c r="L9" i="6" s="1"/>
  <c r="Q98" i="6" s="1"/>
  <c r="D13" i="6" a="1"/>
  <c r="D13" i="6" s="1"/>
  <c r="Q22" i="6" s="1"/>
  <c r="L12" i="6" a="1"/>
  <c r="L12" i="6" s="1"/>
  <c r="Q101" i="6" s="1"/>
  <c r="J17" i="6" a="1"/>
  <c r="J17" i="6" s="1"/>
  <c r="Q86" i="6" s="1"/>
  <c r="J11" i="6" a="1"/>
  <c r="J11" i="6" s="1"/>
  <c r="Q80" i="6" s="1"/>
  <c r="J10" i="6" a="1"/>
  <c r="J10" i="6" s="1"/>
  <c r="Q79" i="6" s="1"/>
  <c r="D86" i="6" a="1"/>
  <c r="D86" i="6" s="1"/>
  <c r="C90" i="6" a="1"/>
  <c r="C90" i="6" s="1"/>
  <c r="D90" i="6" a="1"/>
  <c r="D90" i="6" s="1"/>
  <c r="C84" i="6" a="1"/>
  <c r="C84" i="6" s="1"/>
  <c r="C85" i="6" a="1"/>
  <c r="C85" i="6" s="1"/>
  <c r="C88" i="6" a="1"/>
  <c r="C88" i="6" s="1"/>
  <c r="C91" i="6" a="1"/>
  <c r="C91" i="6" s="1"/>
  <c r="L91" i="6" a="1"/>
  <c r="L91" i="6" s="1"/>
  <c r="L90" i="6" a="1"/>
  <c r="L90" i="6" s="1"/>
  <c r="C86" i="6" a="1"/>
  <c r="C86" i="6" s="1"/>
  <c r="D88" i="6" a="1"/>
  <c r="D88" i="6" s="1"/>
  <c r="F84" i="6" a="1"/>
  <c r="F84" i="6" s="1"/>
  <c r="F91" i="6" a="1"/>
  <c r="F91" i="6" s="1"/>
  <c r="F87" i="6" a="1"/>
  <c r="F87" i="6" s="1"/>
  <c r="F83" i="6" a="1"/>
  <c r="F83" i="6" s="1"/>
  <c r="F90" i="6" a="1"/>
  <c r="F90" i="6" s="1"/>
  <c r="F86" i="6" a="1"/>
  <c r="F86" i="6" s="1"/>
  <c r="F89" i="6" a="1"/>
  <c r="F89" i="6" s="1"/>
  <c r="F85" i="6" a="1"/>
  <c r="F85" i="6" s="1"/>
  <c r="F92" i="6" a="1"/>
  <c r="F92" i="6" s="1"/>
  <c r="F88" i="6" a="1"/>
  <c r="F88" i="6" s="1"/>
  <c r="D83" i="6" a="1"/>
  <c r="D83" i="6" s="1"/>
  <c r="L88" i="6" a="1"/>
  <c r="L88" i="6" s="1"/>
  <c r="C89" i="6" a="1"/>
  <c r="C89" i="6" s="1"/>
  <c r="L85" i="6" a="1"/>
  <c r="L85" i="6" s="1"/>
  <c r="L89" i="6" a="1"/>
  <c r="L89" i="6" s="1"/>
  <c r="D89" i="6" a="1"/>
  <c r="D89" i="6" s="1"/>
  <c r="D85" i="6" a="1"/>
  <c r="D85" i="6" s="1"/>
  <c r="L86" i="6" a="1"/>
  <c r="L86" i="6" s="1"/>
  <c r="L92" i="6" a="1"/>
  <c r="L92" i="6" s="1"/>
  <c r="D84" i="6" a="1"/>
  <c r="D84" i="6" s="1"/>
  <c r="D87" i="6" a="1"/>
  <c r="D87" i="6" s="1"/>
  <c r="G91" i="6" a="1"/>
  <c r="G91" i="6" s="1"/>
  <c r="G87" i="6" a="1"/>
  <c r="G87" i="6" s="1"/>
  <c r="G83" i="6" a="1"/>
  <c r="G83" i="6" s="1"/>
  <c r="G85" i="6" a="1"/>
  <c r="G85" i="6" s="1"/>
  <c r="G90" i="6" a="1"/>
  <c r="G90" i="6" s="1"/>
  <c r="G86" i="6" a="1"/>
  <c r="G86" i="6" s="1"/>
  <c r="G89" i="6" a="1"/>
  <c r="G89" i="6" s="1"/>
  <c r="G92" i="6" a="1"/>
  <c r="G92" i="6" s="1"/>
  <c r="G88" i="6" a="1"/>
  <c r="G88" i="6" s="1"/>
  <c r="G84" i="6" a="1"/>
  <c r="G84" i="6" s="1"/>
  <c r="C87" i="6" a="1"/>
  <c r="C87" i="6" s="1"/>
  <c r="E92" i="6" a="1"/>
  <c r="E92" i="6" s="1"/>
  <c r="E88" i="6" a="1"/>
  <c r="E88" i="6" s="1"/>
  <c r="E84" i="6" a="1"/>
  <c r="E84" i="6" s="1"/>
  <c r="E90" i="6" a="1"/>
  <c r="E90" i="6" s="1"/>
  <c r="E91" i="6" a="1"/>
  <c r="E91" i="6" s="1"/>
  <c r="E87" i="6" a="1"/>
  <c r="E87" i="6" s="1"/>
  <c r="E83" i="6" a="1"/>
  <c r="E83" i="6" s="1"/>
  <c r="E86" i="6" a="1"/>
  <c r="E86" i="6" s="1"/>
  <c r="E89" i="6" a="1"/>
  <c r="E89" i="6" s="1"/>
  <c r="E85" i="6" a="1"/>
  <c r="E85" i="6" s="1"/>
  <c r="L83" i="6" a="1"/>
  <c r="L83" i="6" s="1"/>
  <c r="D92" i="6" a="1"/>
  <c r="D92" i="6" s="1"/>
  <c r="AE3" i="15" l="1"/>
  <c r="AH3" i="15"/>
  <c r="AF3" i="15"/>
  <c r="AG3" i="15"/>
  <c r="V3" i="15"/>
  <c r="BN6" i="15" a="1"/>
  <c r="BN6" i="15" s="1"/>
  <c r="E76" i="6" a="1"/>
  <c r="E76" i="6" s="1"/>
  <c r="E70" i="6" a="1"/>
  <c r="E70" i="6" s="1"/>
  <c r="E71" i="6" a="1"/>
  <c r="E71" i="6" s="1"/>
  <c r="E74" i="6" a="1"/>
  <c r="E74" i="6" s="1"/>
  <c r="E68" i="6" a="1"/>
  <c r="E68" i="6" s="1"/>
  <c r="E75" i="6" a="1"/>
  <c r="E75" i="6" s="1"/>
  <c r="E73" i="6" a="1"/>
  <c r="E73" i="6" s="1"/>
  <c r="E72" i="6" a="1"/>
  <c r="E72" i="6" s="1"/>
  <c r="E69" i="6" a="1"/>
  <c r="E69" i="6" s="1"/>
  <c r="E77" i="6" a="1"/>
  <c r="E77" i="6" s="1"/>
  <c r="I87" i="6" a="1"/>
  <c r="I87" i="6" s="1"/>
  <c r="H84" i="6" a="1"/>
  <c r="H84" i="6" s="1"/>
  <c r="C70" i="6" a="1"/>
  <c r="C70" i="6" s="1"/>
  <c r="C69" i="6" a="1"/>
  <c r="C69" i="6" s="1"/>
  <c r="I83" i="6" a="1"/>
  <c r="I83" i="6" s="1"/>
  <c r="C68" i="6" a="1"/>
  <c r="C68" i="6" s="1"/>
  <c r="C74" i="6" a="1"/>
  <c r="C74" i="6" s="1"/>
  <c r="C72" i="6" a="1"/>
  <c r="C72" i="6" s="1"/>
  <c r="C71" i="6" a="1"/>
  <c r="C71" i="6" s="1"/>
  <c r="C73" i="6" a="1"/>
  <c r="C73" i="6" s="1"/>
  <c r="C77" i="6" a="1"/>
  <c r="C77" i="6" s="1"/>
  <c r="K69" i="6" a="1"/>
  <c r="K69" i="6" s="1"/>
  <c r="C75" i="6" a="1"/>
  <c r="C75" i="6" s="1"/>
  <c r="C76" i="6" a="1"/>
  <c r="C76" i="6" s="1"/>
  <c r="G70" i="6" a="1"/>
  <c r="G70" i="6" s="1"/>
  <c r="G72" i="6" a="1"/>
  <c r="G72" i="6" s="1"/>
  <c r="K75" i="6" a="1"/>
  <c r="K75" i="6" s="1"/>
  <c r="G68" i="6" a="1"/>
  <c r="G68" i="6" s="1"/>
  <c r="F77" i="6" a="1"/>
  <c r="F77" i="6" s="1"/>
  <c r="H74" i="6" a="1"/>
  <c r="H74" i="6" s="1"/>
  <c r="H88" i="6" a="1"/>
  <c r="H88" i="6" s="1"/>
  <c r="G73" i="6" a="1"/>
  <c r="G73" i="6" s="1"/>
  <c r="G77" i="6" a="1"/>
  <c r="G77" i="6" s="1"/>
  <c r="G71" i="6" a="1"/>
  <c r="G71" i="6" s="1"/>
  <c r="G74" i="6" a="1"/>
  <c r="G74" i="6" s="1"/>
  <c r="I84" i="6" a="1"/>
  <c r="I84" i="6" s="1"/>
  <c r="J83" i="6" a="1"/>
  <c r="J83" i="6" s="1"/>
  <c r="G75" i="6" a="1"/>
  <c r="G75" i="6" s="1"/>
  <c r="H69" i="6" a="1"/>
  <c r="H69" i="6" s="1"/>
  <c r="G76" i="6" a="1"/>
  <c r="G76" i="6" s="1"/>
  <c r="H76" i="6" a="1"/>
  <c r="H76" i="6" s="1"/>
  <c r="G69" i="6" a="1"/>
  <c r="G69" i="6" s="1"/>
  <c r="I92" i="6" a="1"/>
  <c r="I92" i="6" s="1"/>
  <c r="F75" i="6" a="1"/>
  <c r="F75" i="6" s="1"/>
  <c r="H70" i="6" a="1"/>
  <c r="H70" i="6" s="1"/>
  <c r="J87" i="6" a="1"/>
  <c r="J87" i="6" s="1"/>
  <c r="K71" i="6" a="1"/>
  <c r="K71" i="6" s="1"/>
  <c r="J89" i="6" a="1"/>
  <c r="J89" i="6" s="1"/>
  <c r="J90" i="6" a="1"/>
  <c r="J90" i="6" s="1"/>
  <c r="H68" i="6" a="1"/>
  <c r="H68" i="6" s="1"/>
  <c r="H92" i="6" a="1"/>
  <c r="H92" i="6" s="1"/>
  <c r="F72" i="6" a="1"/>
  <c r="F72" i="6" s="1"/>
  <c r="H72" i="6" a="1"/>
  <c r="H72" i="6" s="1"/>
  <c r="K72" i="6" a="1"/>
  <c r="K72" i="6" s="1"/>
  <c r="F70" i="6" a="1"/>
  <c r="F70" i="6" s="1"/>
  <c r="J92" i="6" a="1"/>
  <c r="J92" i="6" s="1"/>
  <c r="H89" i="6" a="1"/>
  <c r="H89" i="6" s="1"/>
  <c r="F68" i="6" a="1"/>
  <c r="F68" i="6" s="1"/>
  <c r="K70" i="6" a="1"/>
  <c r="K70" i="6" s="1"/>
  <c r="K76" i="6" a="1"/>
  <c r="K76" i="6" s="1"/>
  <c r="F74" i="6" a="1"/>
  <c r="F74" i="6" s="1"/>
  <c r="H87" i="6" a="1"/>
  <c r="H87" i="6" s="1"/>
  <c r="J91" i="6" a="1"/>
  <c r="J91" i="6" s="1"/>
  <c r="H71" i="6" a="1"/>
  <c r="H71" i="6" s="1"/>
  <c r="K68" i="6" a="1"/>
  <c r="K68" i="6" s="1"/>
  <c r="K74" i="6" a="1"/>
  <c r="K74" i="6" s="1"/>
  <c r="K73" i="6" a="1"/>
  <c r="K73" i="6" s="1"/>
  <c r="F76" i="6" a="1"/>
  <c r="F76" i="6" s="1"/>
  <c r="H75" i="6" a="1"/>
  <c r="H75" i="6" s="1"/>
  <c r="H83" i="6" a="1"/>
  <c r="H83" i="6" s="1"/>
  <c r="H86" i="6" a="1"/>
  <c r="H86" i="6" s="1"/>
  <c r="J73" i="6" a="1"/>
  <c r="J73" i="6" s="1"/>
  <c r="K77" i="6" a="1"/>
  <c r="K77" i="6" s="1"/>
  <c r="F69" i="6" a="1"/>
  <c r="F69" i="6" s="1"/>
  <c r="F71" i="6" a="1"/>
  <c r="F71" i="6" s="1"/>
  <c r="H91" i="6" a="1"/>
  <c r="H91" i="6" s="1"/>
  <c r="H90" i="6" a="1"/>
  <c r="H90" i="6" s="1"/>
  <c r="H85" i="6" a="1"/>
  <c r="H85" i="6" s="1"/>
  <c r="F73" i="6" a="1"/>
  <c r="F73" i="6" s="1"/>
  <c r="K90" i="6" a="1"/>
  <c r="K90" i="6" s="1"/>
  <c r="I88" i="6" a="1"/>
  <c r="I88" i="6" s="1"/>
  <c r="J85" i="6" a="1"/>
  <c r="J85" i="6" s="1"/>
  <c r="I86" i="6" a="1"/>
  <c r="I86" i="6" s="1"/>
  <c r="I71" i="6" a="1"/>
  <c r="I71" i="6" s="1"/>
  <c r="J86" i="6" a="1"/>
  <c r="J86" i="6" s="1"/>
  <c r="I89" i="6" a="1"/>
  <c r="I89" i="6" s="1"/>
  <c r="J84" i="6" a="1"/>
  <c r="J84" i="6" s="1"/>
  <c r="I77" i="6" a="1"/>
  <c r="I77" i="6" s="1"/>
  <c r="I91" i="6" a="1"/>
  <c r="I91" i="6" s="1"/>
  <c r="J88" i="6" a="1"/>
  <c r="J88" i="6" s="1"/>
  <c r="I85" i="6" a="1"/>
  <c r="I85" i="6" s="1"/>
  <c r="L71" i="6" a="1"/>
  <c r="L71" i="6" s="1"/>
  <c r="H77" i="6" a="1"/>
  <c r="H77" i="6" s="1"/>
  <c r="H73" i="6" a="1"/>
  <c r="H73" i="6" s="1"/>
  <c r="I90" i="6" a="1"/>
  <c r="I90" i="6" s="1"/>
  <c r="K89" i="6" a="1"/>
  <c r="K89" i="6" s="1"/>
  <c r="I74" i="6" a="1"/>
  <c r="I74" i="6" s="1"/>
  <c r="J72" i="6" a="1"/>
  <c r="J72" i="6" s="1"/>
  <c r="D68" i="6" a="1"/>
  <c r="D68" i="6" s="1"/>
  <c r="K84" i="6" a="1"/>
  <c r="K84" i="6" s="1"/>
  <c r="K87" i="6" a="1"/>
  <c r="K87" i="6" s="1"/>
  <c r="K91" i="6" a="1"/>
  <c r="K91" i="6" s="1"/>
  <c r="K88" i="6" a="1"/>
  <c r="K88" i="6" s="1"/>
  <c r="I70" i="6" a="1"/>
  <c r="I70" i="6" s="1"/>
  <c r="K83" i="6" a="1"/>
  <c r="K83" i="6" s="1"/>
  <c r="K85" i="6" a="1"/>
  <c r="K85" i="6" s="1"/>
  <c r="I73" i="6" a="1"/>
  <c r="I73" i="6" s="1"/>
  <c r="K86" i="6" a="1"/>
  <c r="K86" i="6" s="1"/>
  <c r="K92" i="6" a="1"/>
  <c r="K92" i="6" s="1"/>
  <c r="D74" i="6" a="1"/>
  <c r="D74" i="6" s="1"/>
  <c r="L69" i="6" a="1"/>
  <c r="L69" i="6" s="1"/>
  <c r="I69" i="6" a="1"/>
  <c r="I69" i="6" s="1"/>
  <c r="J71" i="6" a="1"/>
  <c r="J71" i="6" s="1"/>
  <c r="J68" i="6" a="1"/>
  <c r="J68" i="6" s="1"/>
  <c r="I76" i="6" a="1"/>
  <c r="I76" i="6" s="1"/>
  <c r="D73" i="6" a="1"/>
  <c r="D73" i="6" s="1"/>
  <c r="L77" i="6" a="1"/>
  <c r="L77" i="6" s="1"/>
  <c r="D69" i="6" a="1"/>
  <c r="D69" i="6" s="1"/>
  <c r="D72" i="6" a="1"/>
  <c r="D72" i="6" s="1"/>
  <c r="J76" i="6" a="1"/>
  <c r="J76" i="6" s="1"/>
  <c r="L75" i="6" a="1"/>
  <c r="L75" i="6" s="1"/>
  <c r="D70" i="6" a="1"/>
  <c r="D70" i="6" s="1"/>
  <c r="D76" i="6" a="1"/>
  <c r="D76" i="6" s="1"/>
  <c r="I75" i="6" a="1"/>
  <c r="I75" i="6" s="1"/>
  <c r="J69" i="6" a="1"/>
  <c r="J69" i="6" s="1"/>
  <c r="L68" i="6" a="1"/>
  <c r="L68" i="6" s="1"/>
  <c r="L72" i="6" a="1"/>
  <c r="L72" i="6" s="1"/>
  <c r="I68" i="6" a="1"/>
  <c r="I68" i="6" s="1"/>
  <c r="J75" i="6" a="1"/>
  <c r="J75" i="6" s="1"/>
  <c r="J77" i="6" a="1"/>
  <c r="J77" i="6" s="1"/>
  <c r="L73" i="6" a="1"/>
  <c r="L73" i="6" s="1"/>
  <c r="L76" i="6" a="1"/>
  <c r="L76" i="6" s="1"/>
  <c r="D75" i="6" a="1"/>
  <c r="D75" i="6" s="1"/>
  <c r="I72" i="6" a="1"/>
  <c r="I72" i="6" s="1"/>
  <c r="J70" i="6" a="1"/>
  <c r="J70" i="6" s="1"/>
  <c r="L70" i="6" a="1"/>
  <c r="L70" i="6" s="1"/>
  <c r="D71" i="6" a="1"/>
  <c r="D71" i="6" s="1"/>
  <c r="D77" i="6" a="1"/>
  <c r="D77" i="6" s="1"/>
  <c r="J74" i="6" a="1"/>
  <c r="J74" i="6" s="1"/>
  <c r="L74" i="6" a="1"/>
  <c r="L74" i="6" s="1"/>
  <c r="BW6" i="15" l="1"/>
  <c r="BT6" i="15"/>
  <c r="M53" i="6" l="1"/>
  <c r="M62" i="6"/>
  <c r="M30" i="6"/>
  <c r="M57" i="6"/>
  <c r="M59" i="6"/>
  <c r="M55" i="6"/>
  <c r="M28" i="6"/>
  <c r="M61" i="6"/>
  <c r="M54" i="6"/>
  <c r="M32" i="6"/>
  <c r="M56" i="6"/>
  <c r="M31" i="6"/>
  <c r="M60" i="6"/>
  <c r="M25" i="6"/>
  <c r="M24" i="6"/>
  <c r="M26" i="6"/>
  <c r="M29" i="6"/>
  <c r="M58" i="6"/>
  <c r="M27" i="6"/>
  <c r="M23" i="6"/>
  <c r="G33" i="6"/>
  <c r="I33" i="6"/>
  <c r="J33" i="6"/>
  <c r="L33" i="6"/>
  <c r="H33" i="6"/>
  <c r="D33" i="6"/>
  <c r="K33" i="6"/>
  <c r="F33" i="6"/>
  <c r="E33" i="6"/>
  <c r="C33" i="6"/>
  <c r="E63" i="6"/>
  <c r="F63" i="6"/>
  <c r="J63" i="6"/>
  <c r="K63" i="6"/>
  <c r="H63" i="6"/>
  <c r="C63" i="6"/>
  <c r="G63" i="6"/>
  <c r="D63" i="6"/>
  <c r="I63" i="6"/>
  <c r="L63" i="6"/>
  <c r="J93" i="6" l="1"/>
  <c r="D93" i="6"/>
  <c r="F93" i="6"/>
  <c r="E93" i="6"/>
  <c r="L93" i="6"/>
  <c r="G93" i="6"/>
  <c r="C93" i="6"/>
  <c r="K93" i="6"/>
  <c r="H93" i="6"/>
  <c r="I93" i="6"/>
  <c r="J48" i="6"/>
  <c r="J18" i="6"/>
  <c r="K18" i="6"/>
  <c r="K48" i="6"/>
  <c r="L48" i="6"/>
  <c r="L18" i="6"/>
  <c r="I48" i="6"/>
  <c r="I18" i="6"/>
  <c r="L78" i="6" l="1"/>
  <c r="K78" i="6"/>
  <c r="I78" i="6"/>
  <c r="J78" i="6"/>
  <c r="B17" i="12" l="1"/>
  <c r="B13" i="12"/>
  <c r="B9" i="12"/>
  <c r="B16" i="12"/>
  <c r="AL15" i="15" s="1"/>
  <c r="B12" i="12"/>
  <c r="AL11" i="15" s="1"/>
  <c r="B8" i="12"/>
  <c r="AL7" i="15" s="1"/>
  <c r="B15" i="12"/>
  <c r="B11" i="12"/>
  <c r="B7" i="12"/>
  <c r="B14" i="12"/>
  <c r="AL13" i="15" s="1"/>
  <c r="B10" i="12"/>
  <c r="AL9" i="15" s="1"/>
  <c r="B6" i="12"/>
  <c r="AL5" i="15" s="1"/>
  <c r="C16" i="12"/>
  <c r="AM15" i="15" s="1"/>
  <c r="C12" i="12"/>
  <c r="AM11" i="15" s="1"/>
  <c r="C8" i="12"/>
  <c r="AM7" i="15" s="1"/>
  <c r="C15" i="12"/>
  <c r="AM14" i="15" s="1"/>
  <c r="C11" i="12"/>
  <c r="AM10" i="15" s="1"/>
  <c r="C7" i="12"/>
  <c r="AM6" i="15" s="1"/>
  <c r="C14" i="12"/>
  <c r="AM13" i="15" s="1"/>
  <c r="C10" i="12"/>
  <c r="AM9" i="15" s="1"/>
  <c r="C6" i="12"/>
  <c r="AM5" i="15" s="1"/>
  <c r="C13" i="12"/>
  <c r="AM12" i="15" s="1"/>
  <c r="C9" i="12"/>
  <c r="AM8" i="15" s="1"/>
  <c r="C17" i="12"/>
  <c r="AM16" i="15" s="1"/>
  <c r="AL14" i="15" l="1"/>
  <c r="AU14" i="15" s="1"/>
  <c r="AL10" i="15"/>
  <c r="AU10" i="15" s="1"/>
  <c r="AL16" i="15"/>
  <c r="AU16" i="15" s="1"/>
  <c r="AL6" i="15"/>
  <c r="AU6" i="15" s="1"/>
  <c r="AL12" i="15"/>
  <c r="AU12" i="15" s="1"/>
  <c r="AL8" i="15"/>
  <c r="AU8" i="15" s="1"/>
  <c r="AU5" i="15"/>
  <c r="AU9" i="15"/>
  <c r="AU15" i="15"/>
  <c r="AU7" i="15"/>
  <c r="AU13" i="15"/>
  <c r="AU11" i="15"/>
  <c r="BG12" i="15" l="1" a="1"/>
  <c r="BG12" i="15" s="1"/>
  <c r="BA13" i="15" a="1"/>
  <c r="BA13" i="15" s="1"/>
  <c r="AZ13" i="15" a="1"/>
  <c r="AZ13" i="15" s="1"/>
  <c r="AY23" i="15" a="1"/>
  <c r="AY23" i="15" s="1"/>
  <c r="BF12" i="15" a="1"/>
  <c r="BF12" i="15" s="1"/>
  <c r="AY24" i="15" a="1"/>
  <c r="AY24" i="15" s="1"/>
  <c r="BE12" i="15" a="1"/>
  <c r="BE12" i="15" s="1"/>
  <c r="AY13" i="15" a="1"/>
  <c r="AY13" i="15" s="1"/>
  <c r="BB13" i="15" a="1"/>
  <c r="BB13" i="15" s="1"/>
  <c r="AY22" i="15" a="1"/>
  <c r="AY22" i="15" s="1"/>
  <c r="AX13" i="15" a="1"/>
  <c r="AX13" i="15" s="1"/>
  <c r="BC13" i="15" a="1"/>
  <c r="BC13" i="15" s="1"/>
  <c r="AW37" i="15" a="1"/>
  <c r="AW37" i="15" s="1"/>
  <c r="AZ37" i="15" a="1"/>
  <c r="AZ37" i="15" s="1"/>
  <c r="AY21" i="15" a="1"/>
  <c r="AY21" i="15" s="1"/>
  <c r="AW13" i="15" a="1"/>
  <c r="AW13" i="15" s="1"/>
  <c r="AY37" i="15" a="1"/>
  <c r="AY37" i="15" s="1"/>
  <c r="AY20" i="15" a="1"/>
  <c r="AY20" i="15" s="1"/>
  <c r="AX37" i="15" a="1"/>
  <c r="AX37" i="15" s="1"/>
  <c r="BH12" i="15" a="1"/>
  <c r="BH12" i="15" s="1"/>
  <c r="BA37" i="15" a="1"/>
  <c r="BA37" i="15" s="1"/>
  <c r="AL3" i="15" a="1"/>
  <c r="AL3" i="15" s="1"/>
  <c r="AZ34" i="15" l="1"/>
  <c r="AZ33" i="15"/>
  <c r="AZ32" i="15"/>
  <c r="AZ31" i="15"/>
  <c r="AZ30" i="15"/>
  <c r="AZ29" i="15"/>
  <c r="AZ28" i="15"/>
  <c r="AZ27" i="15"/>
  <c r="AZ25" i="15"/>
  <c r="AZ26" i="15"/>
  <c r="AZ41" i="15" a="1"/>
  <c r="AZ41" i="15" s="1"/>
  <c r="AX40" i="15" a="1"/>
  <c r="AX40" i="15" s="1"/>
  <c r="AX41" i="15" a="1"/>
  <c r="AX41" i="15" s="1"/>
  <c r="AY41" i="15" a="1"/>
  <c r="AY41" i="15" s="1"/>
  <c r="AW40" i="15" a="1"/>
  <c r="AW40" i="15" s="1"/>
  <c r="AW41" i="15" a="1"/>
  <c r="AW41" i="15" s="1"/>
  <c r="BA40" i="15" a="1"/>
  <c r="BA40" i="15" s="1"/>
  <c r="AZ40" i="15" a="1"/>
  <c r="AZ40" i="15" s="1"/>
  <c r="BA41" i="15" a="1"/>
  <c r="BA41" i="15" s="1"/>
  <c r="AY40" i="15" a="1"/>
  <c r="AY40" i="15" s="1"/>
  <c r="AZ16" i="15" a="1"/>
  <c r="AZ16" i="15" s="1"/>
  <c r="AY15" i="15" a="1"/>
  <c r="AY15" i="15" s="1"/>
  <c r="AX15" i="15" a="1"/>
  <c r="AX15" i="15" s="1"/>
  <c r="BB15" i="15" a="1"/>
  <c r="BB15" i="15" s="1"/>
  <c r="AY16" i="15" a="1"/>
  <c r="AY16" i="15" s="1"/>
  <c r="AX16" i="15" a="1"/>
  <c r="AX16" i="15" s="1"/>
  <c r="AW16" i="15" a="1"/>
  <c r="AW16" i="15" s="1"/>
  <c r="BC15" i="15" a="1"/>
  <c r="BC15" i="15" s="1"/>
  <c r="BC16" i="15" a="1"/>
  <c r="BC16" i="15" s="1"/>
  <c r="BB16" i="15" a="1"/>
  <c r="BB16" i="15" s="1"/>
  <c r="BA16" i="15" a="1"/>
  <c r="BA16" i="15" s="1"/>
  <c r="AZ15" i="15" a="1"/>
  <c r="AZ15" i="15" s="1"/>
  <c r="AW15" i="15" a="1"/>
  <c r="AW15" i="15" s="1"/>
  <c r="BA15" i="15" a="1"/>
  <c r="BA15" i="15" s="1"/>
  <c r="AZ24" i="15"/>
  <c r="AZ20" i="15"/>
  <c r="BA20" i="15" s="1"/>
  <c r="AZ22" i="15"/>
  <c r="AZ21" i="15"/>
  <c r="AZ23" i="15"/>
  <c r="AB36" i="6"/>
  <c r="AB35" i="6"/>
  <c r="AB34" i="6"/>
  <c r="AB33" i="6"/>
  <c r="AB31" i="6"/>
  <c r="AF31" i="6" s="1"/>
  <c r="AB32" i="6"/>
  <c r="BD16" i="15" l="1"/>
  <c r="BB41" i="15"/>
  <c r="BA21" i="15"/>
  <c r="BA23" i="15"/>
  <c r="BA27" i="15"/>
  <c r="BA29" i="15"/>
  <c r="BA24" i="15"/>
  <c r="BA26" i="15"/>
  <c r="BA22" i="15"/>
  <c r="BA25" i="15"/>
  <c r="BA30" i="15"/>
  <c r="BA28" i="15"/>
  <c r="BA31" i="15"/>
  <c r="BA34" i="15"/>
  <c r="BA33" i="15"/>
  <c r="BA32" i="15"/>
  <c r="BC23" i="15" l="1"/>
  <c r="BD23" i="15"/>
  <c r="BD21" i="15"/>
  <c r="BC21" i="15"/>
  <c r="BC22" i="15"/>
  <c r="BD22" i="15"/>
  <c r="BD24" i="15"/>
  <c r="BD28" i="15"/>
  <c r="BC20" i="15"/>
  <c r="BD20" i="15"/>
  <c r="BD29" i="15"/>
  <c r="BC24" i="15"/>
  <c r="BC33" i="15"/>
  <c r="BC32" i="15"/>
  <c r="BC26" i="15"/>
  <c r="BC30" i="15"/>
  <c r="BD33" i="15"/>
  <c r="BD34" i="15"/>
  <c r="BC34" i="15"/>
  <c r="BD25" i="15"/>
  <c r="BD30" i="15"/>
  <c r="BD31" i="15"/>
  <c r="BC29" i="15"/>
  <c r="BC31" i="15"/>
  <c r="BC25" i="15"/>
  <c r="BC28" i="15"/>
  <c r="BC27" i="15"/>
  <c r="BD32" i="15"/>
  <c r="BD26" i="15"/>
  <c r="BD27" i="15"/>
  <c r="M14" i="6"/>
  <c r="C18" i="6"/>
  <c r="AD31" i="6" s="1"/>
  <c r="M39" i="6"/>
  <c r="M44" i="6"/>
  <c r="M41" i="6"/>
  <c r="M42" i="6"/>
  <c r="M47" i="6"/>
  <c r="M40" i="6"/>
  <c r="M43" i="6"/>
  <c r="M45" i="6"/>
  <c r="M46" i="6"/>
  <c r="M38" i="6"/>
  <c r="F18" i="6"/>
  <c r="AD34" i="6" s="1"/>
  <c r="E18" i="6"/>
  <c r="AD33" i="6" s="1"/>
  <c r="D18" i="6"/>
  <c r="AD32" i="6" s="1"/>
  <c r="H18" i="6"/>
  <c r="AD36" i="6" s="1"/>
  <c r="G18" i="6"/>
  <c r="AD35" i="6" s="1"/>
  <c r="G48" i="6"/>
  <c r="AC35" i="6" s="1"/>
  <c r="D48" i="6"/>
  <c r="AC32" i="6" s="1"/>
  <c r="E48" i="6"/>
  <c r="AC33" i="6" s="1"/>
  <c r="F48" i="6"/>
  <c r="AC34" i="6" s="1"/>
  <c r="C48" i="6"/>
  <c r="AC31" i="6" s="1"/>
  <c r="H48" i="6"/>
  <c r="AC36" i="6" s="1"/>
  <c r="M12" i="6"/>
  <c r="M9" i="6"/>
  <c r="M17" i="6"/>
  <c r="M16" i="6"/>
  <c r="M13" i="6"/>
  <c r="M8" i="6"/>
  <c r="M11" i="6"/>
  <c r="M10" i="6"/>
  <c r="M15" i="6"/>
  <c r="BC19" i="15" l="1" a="1"/>
  <c r="BC19" i="15" s="1"/>
  <c r="D78" i="6"/>
  <c r="E78" i="6"/>
  <c r="G78" i="6"/>
  <c r="H78" i="6"/>
  <c r="C78" i="6"/>
  <c r="F78" i="6"/>
  <c r="AE31" i="6"/>
  <c r="AG31" i="6" s="1"/>
  <c r="AE33" i="6"/>
  <c r="AE32" i="6"/>
  <c r="AE34" i="6"/>
  <c r="AE36" i="6"/>
  <c r="AE35" i="6"/>
  <c r="AF32" i="6" l="1"/>
  <c r="AG32" i="6" s="1"/>
  <c r="AH32" i="6" s="1"/>
  <c r="AH31" i="6"/>
  <c r="AB28" i="6"/>
  <c r="AB48" i="6"/>
  <c r="AB43" i="6"/>
  <c r="AB51" i="6"/>
  <c r="AB44" i="6"/>
  <c r="AB46" i="6"/>
  <c r="AB21" i="6"/>
  <c r="AB50" i="6"/>
  <c r="AB27" i="6"/>
  <c r="AB22" i="6"/>
  <c r="AB49" i="6"/>
  <c r="AB52" i="6"/>
  <c r="AB20" i="6"/>
  <c r="AB26" i="6"/>
  <c r="AB45" i="6"/>
  <c r="AB23" i="6"/>
  <c r="AB47" i="6"/>
  <c r="AB25" i="6"/>
  <c r="AB24" i="6"/>
  <c r="AB19" i="6"/>
  <c r="AF19" i="6" s="1"/>
  <c r="AG51" i="6" l="1"/>
  <c r="AF51" i="6"/>
  <c r="AH51" i="6"/>
  <c r="AF43" i="6"/>
  <c r="AF52" i="6"/>
  <c r="AH52" i="6"/>
  <c r="AG52" i="6"/>
  <c r="AF33" i="6"/>
  <c r="AG33" i="6" s="1"/>
  <c r="AC46" i="6"/>
  <c r="AD46" i="6"/>
  <c r="AC44" i="6"/>
  <c r="AD44" i="6"/>
  <c r="AD52" i="6"/>
  <c r="AC52" i="6"/>
  <c r="AD51" i="6"/>
  <c r="AC51" i="6"/>
  <c r="AD48" i="6"/>
  <c r="AC48" i="6"/>
  <c r="AD50" i="6"/>
  <c r="AC50" i="6"/>
  <c r="AC45" i="6"/>
  <c r="AD45" i="6"/>
  <c r="AD49" i="6"/>
  <c r="AC49" i="6"/>
  <c r="AC43" i="6"/>
  <c r="AD43" i="6"/>
  <c r="AD47" i="6"/>
  <c r="AC47" i="6"/>
  <c r="AD19" i="6"/>
  <c r="AC19" i="6"/>
  <c r="AD24" i="6"/>
  <c r="AC24" i="6"/>
  <c r="AD25" i="6"/>
  <c r="AC25" i="6"/>
  <c r="AD22" i="6"/>
  <c r="AC22" i="6"/>
  <c r="AD27" i="6"/>
  <c r="AC27" i="6"/>
  <c r="AD28" i="6"/>
  <c r="AC28" i="6"/>
  <c r="AD26" i="6"/>
  <c r="AC26" i="6"/>
  <c r="AD20" i="6"/>
  <c r="AC20" i="6"/>
  <c r="AD23" i="6"/>
  <c r="AC23" i="6"/>
  <c r="AD21" i="6"/>
  <c r="AC21" i="6"/>
  <c r="AH33" i="6" l="1"/>
  <c r="AF34" i="6"/>
  <c r="AG34" i="6" s="1"/>
  <c r="AE52" i="6"/>
  <c r="AE51" i="6"/>
  <c r="AE25" i="6"/>
  <c r="AE21" i="6"/>
  <c r="AE28" i="6"/>
  <c r="AE26" i="6"/>
  <c r="AE22" i="6"/>
  <c r="AE24" i="6"/>
  <c r="AE23" i="6"/>
  <c r="AE20" i="6"/>
  <c r="AE27" i="6"/>
  <c r="AE19" i="6"/>
  <c r="AG19" i="6" s="1"/>
  <c r="AF20" i="6" l="1"/>
  <c r="AG20" i="6" s="1"/>
  <c r="AF35" i="6"/>
  <c r="AG35" i="6" s="1"/>
  <c r="AH35" i="6" s="1"/>
  <c r="AH34" i="6"/>
  <c r="AH19" i="6"/>
  <c r="AB64" i="6"/>
  <c r="AB57" i="6"/>
  <c r="AD57" i="6" s="1"/>
  <c r="AB60" i="6"/>
  <c r="AB59" i="6"/>
  <c r="AB56" i="6"/>
  <c r="AD56" i="6" s="1"/>
  <c r="AB63" i="6"/>
  <c r="AB58" i="6"/>
  <c r="AB62" i="6"/>
  <c r="AB61" i="6"/>
  <c r="AF36" i="6" l="1"/>
  <c r="AG36" i="6" s="1"/>
  <c r="AH36" i="6" s="1"/>
  <c r="AD60" i="6"/>
  <c r="AF60" i="6"/>
  <c r="AD61" i="6"/>
  <c r="AH61" i="6"/>
  <c r="AF61" i="6"/>
  <c r="AG61" i="6"/>
  <c r="AD59" i="6"/>
  <c r="AD58" i="6"/>
  <c r="AD64" i="6"/>
  <c r="AD62" i="6"/>
  <c r="AH62" i="6"/>
  <c r="AG62" i="6"/>
  <c r="AF62" i="6"/>
  <c r="AD63" i="6"/>
  <c r="AF63" i="6"/>
  <c r="AG63" i="6"/>
  <c r="AH63" i="6"/>
  <c r="AF21" i="6"/>
  <c r="AG21" i="6" s="1"/>
  <c r="AH20" i="6"/>
  <c r="AC59" i="6"/>
  <c r="AC60" i="6"/>
  <c r="AC57" i="6"/>
  <c r="AC61" i="6"/>
  <c r="AC62" i="6"/>
  <c r="AC58" i="6"/>
  <c r="AC63" i="6"/>
  <c r="AC64" i="6"/>
  <c r="AC56" i="6"/>
  <c r="AB16" i="6"/>
  <c r="AB55" i="6"/>
  <c r="AB11" i="6"/>
  <c r="AB12" i="6"/>
  <c r="AB14" i="6"/>
  <c r="AB15" i="6"/>
  <c r="AB8" i="6"/>
  <c r="AC10" i="6"/>
  <c r="AB9" i="6"/>
  <c r="AB13" i="6"/>
  <c r="AD55" i="6" l="1"/>
  <c r="AF55" i="6"/>
  <c r="AF22" i="6"/>
  <c r="AG22" i="6" s="1"/>
  <c r="AC8" i="6"/>
  <c r="AH21" i="6"/>
  <c r="AC12" i="6"/>
  <c r="AC13" i="6"/>
  <c r="AC9" i="6"/>
  <c r="AC16" i="6"/>
  <c r="AC15" i="6"/>
  <c r="AC14" i="6"/>
  <c r="AC11" i="6"/>
  <c r="AS7" i="6" a="1"/>
  <c r="AS7" i="6" s="1"/>
  <c r="AC55" i="6"/>
  <c r="AE58" i="6"/>
  <c r="AE56" i="6"/>
  <c r="AB7" i="6"/>
  <c r="AE61" i="6"/>
  <c r="AE64" i="6"/>
  <c r="AD10" i="6"/>
  <c r="AD15" i="6"/>
  <c r="AE50" i="6"/>
  <c r="AD12" i="6"/>
  <c r="AD13" i="6"/>
  <c r="AD9" i="6"/>
  <c r="AE60" i="6"/>
  <c r="AG60" i="6" s="1"/>
  <c r="AH60" i="6" s="1"/>
  <c r="AE63" i="6"/>
  <c r="AE62" i="6"/>
  <c r="AE59" i="6"/>
  <c r="AE57" i="6"/>
  <c r="AD11" i="6"/>
  <c r="AE48" i="6"/>
  <c r="AE46" i="6"/>
  <c r="AE47" i="6"/>
  <c r="AE44" i="6"/>
  <c r="AD16" i="6"/>
  <c r="AD8" i="6"/>
  <c r="AD14" i="6"/>
  <c r="AF23" i="6" l="1"/>
  <c r="AG23" i="6" s="1"/>
  <c r="AH23" i="6" s="1"/>
  <c r="AF7" i="6"/>
  <c r="AH22" i="6"/>
  <c r="AS59" i="6" a="1"/>
  <c r="AS59" i="6" s="1"/>
  <c r="AS98" i="6" a="1"/>
  <c r="AS98" i="6" s="1"/>
  <c r="AS32" i="6" a="1"/>
  <c r="AS32" i="6" s="1"/>
  <c r="AS69" i="6" a="1"/>
  <c r="AS69" i="6" s="1"/>
  <c r="AS38" i="6" a="1"/>
  <c r="AS38" i="6" s="1"/>
  <c r="AS8" i="6" a="1"/>
  <c r="AS8" i="6" s="1"/>
  <c r="AS70" i="6" a="1"/>
  <c r="AS70" i="6" s="1"/>
  <c r="AS72" i="6" a="1"/>
  <c r="AS72" i="6" s="1"/>
  <c r="AS49" i="6" a="1"/>
  <c r="AS49" i="6" s="1"/>
  <c r="AS85" i="6" a="1"/>
  <c r="AS85" i="6" s="1"/>
  <c r="AS36" i="6" a="1"/>
  <c r="AS36" i="6" s="1"/>
  <c r="AS9" i="6" a="1"/>
  <c r="AS9" i="6" s="1"/>
  <c r="AS94" i="6" a="1"/>
  <c r="AS94" i="6" s="1"/>
  <c r="AS84" i="6" a="1"/>
  <c r="AS84" i="6" s="1"/>
  <c r="AS25" i="6" a="1"/>
  <c r="AS25" i="6" s="1"/>
  <c r="AS115" i="6" a="1"/>
  <c r="AS115" i="6" s="1"/>
  <c r="AS10" i="6" a="1"/>
  <c r="AS10" i="6" s="1"/>
  <c r="AS121" i="6" a="1"/>
  <c r="AS121" i="6" s="1"/>
  <c r="AS55" i="6" a="1"/>
  <c r="AS55" i="6" s="1"/>
  <c r="AS68" i="6" a="1"/>
  <c r="AS68" i="6" s="1"/>
  <c r="AD7" i="6"/>
  <c r="AC7" i="6"/>
  <c r="AS92" i="6" a="1"/>
  <c r="AS92" i="6" s="1"/>
  <c r="AS30" i="6" a="1"/>
  <c r="AS30" i="6" s="1"/>
  <c r="AS91" i="6" a="1"/>
  <c r="AS91" i="6" s="1"/>
  <c r="AS87" i="6" a="1"/>
  <c r="AS87" i="6" s="1"/>
  <c r="AS96" i="6" a="1"/>
  <c r="AS96" i="6" s="1"/>
  <c r="AS22" i="6" a="1"/>
  <c r="AS22" i="6" s="1"/>
  <c r="AS29" i="6" a="1"/>
  <c r="AS29" i="6" s="1"/>
  <c r="AS61" i="6" a="1"/>
  <c r="AS61" i="6" s="1"/>
  <c r="AS12" i="6" a="1"/>
  <c r="AS12" i="6" s="1"/>
  <c r="AS78" i="6" a="1"/>
  <c r="AS78" i="6" s="1"/>
  <c r="AS101" i="6" a="1"/>
  <c r="AS101" i="6" s="1"/>
  <c r="AS34" i="6" a="1"/>
  <c r="AS34" i="6" s="1"/>
  <c r="AS75" i="6" a="1"/>
  <c r="AS75" i="6" s="1"/>
  <c r="AS107" i="6" a="1"/>
  <c r="AS107" i="6" s="1"/>
  <c r="AS19" i="6" a="1"/>
  <c r="AS19" i="6" s="1"/>
  <c r="AS64" i="6" a="1"/>
  <c r="AS64" i="6" s="1"/>
  <c r="AS109" i="6" a="1"/>
  <c r="AS109" i="6" s="1"/>
  <c r="AS103" i="6" a="1"/>
  <c r="AS103" i="6" s="1"/>
  <c r="AS110" i="6" a="1"/>
  <c r="AS110" i="6" s="1"/>
  <c r="AS118" i="6" a="1"/>
  <c r="AS118" i="6" s="1"/>
  <c r="AS71" i="6" a="1"/>
  <c r="AS71" i="6" s="1"/>
  <c r="AS58" i="6" a="1"/>
  <c r="AS58" i="6" s="1"/>
  <c r="AS73" i="6" a="1"/>
  <c r="AS73" i="6" s="1"/>
  <c r="AS125" i="6" a="1"/>
  <c r="AS125" i="6" s="1"/>
  <c r="AU125" i="6" s="1"/>
  <c r="AS21" i="6" a="1"/>
  <c r="AS21" i="6" s="1"/>
  <c r="AS116" i="6" a="1"/>
  <c r="AS116" i="6" s="1"/>
  <c r="AS63" i="6" a="1"/>
  <c r="AS63" i="6" s="1"/>
  <c r="AS42" i="6" a="1"/>
  <c r="AS42" i="6" s="1"/>
  <c r="AT7" i="6"/>
  <c r="CC7" i="6" s="1"/>
  <c r="AS99" i="6" a="1"/>
  <c r="AS99" i="6" s="1"/>
  <c r="AU99" i="6" s="1"/>
  <c r="AS88" i="6" a="1"/>
  <c r="AS88" i="6" s="1"/>
  <c r="AU88" i="6" s="1"/>
  <c r="AS26" i="6" a="1"/>
  <c r="AS26" i="6" s="1"/>
  <c r="AS33" i="6" a="1"/>
  <c r="AS33" i="6" s="1"/>
  <c r="AS27" i="6" a="1"/>
  <c r="AS27" i="6" s="1"/>
  <c r="AS23" i="6" a="1"/>
  <c r="AS23" i="6" s="1"/>
  <c r="AS28" i="6" a="1"/>
  <c r="AS28" i="6" s="1"/>
  <c r="AS43" i="6" a="1"/>
  <c r="AS43" i="6" s="1"/>
  <c r="AS65" i="6" a="1"/>
  <c r="AS65" i="6" s="1"/>
  <c r="AU65" i="6" s="1"/>
  <c r="AS37" i="6" a="1"/>
  <c r="AS37" i="6" s="1"/>
  <c r="AS17" i="6" a="1"/>
  <c r="AS17" i="6" s="1"/>
  <c r="AA18" i="5" s="1"/>
  <c r="AS126" i="6" a="1"/>
  <c r="AS126" i="6" s="1"/>
  <c r="AU126" i="6" s="1"/>
  <c r="AS105" i="6" a="1"/>
  <c r="AS105" i="6" s="1"/>
  <c r="AU105" i="6" s="1"/>
  <c r="AS83" i="6" a="1"/>
  <c r="AS83" i="6" s="1"/>
  <c r="AU83" i="6" s="1"/>
  <c r="AS106" i="6" a="1"/>
  <c r="AS106" i="6" s="1"/>
  <c r="AU106" i="6" s="1"/>
  <c r="AS57" i="6" a="1"/>
  <c r="AS57" i="6" s="1"/>
  <c r="AS54" i="6" a="1"/>
  <c r="AS54" i="6" s="1"/>
  <c r="AS40" i="6" a="1"/>
  <c r="AS40" i="6" s="1"/>
  <c r="AS50" i="6" a="1"/>
  <c r="AS50" i="6" s="1"/>
  <c r="AS117" i="6" a="1"/>
  <c r="AS117" i="6" s="1"/>
  <c r="AU117" i="6" s="1"/>
  <c r="AS35" i="6" a="1"/>
  <c r="AS35" i="6" s="1"/>
  <c r="AS20" i="6" a="1"/>
  <c r="AS20" i="6" s="1"/>
  <c r="AS45" i="6" a="1"/>
  <c r="AS45" i="6" s="1"/>
  <c r="AS67" i="6" a="1"/>
  <c r="AS67" i="6" s="1"/>
  <c r="AU67" i="6" s="1"/>
  <c r="AS81" i="6" a="1"/>
  <c r="AS81" i="6" s="1"/>
  <c r="AU81" i="6" s="1"/>
  <c r="AS77" i="6" a="1"/>
  <c r="AS77" i="6" s="1"/>
  <c r="AU77" i="6" s="1"/>
  <c r="AS16" i="6" a="1"/>
  <c r="AS16" i="6" s="1"/>
  <c r="AS74" i="6" a="1"/>
  <c r="AS74" i="6" s="1"/>
  <c r="AU74" i="6" s="1"/>
  <c r="AS100" i="6" a="1"/>
  <c r="AS100" i="6" s="1"/>
  <c r="AU100" i="6" s="1"/>
  <c r="AS124" i="6" a="1"/>
  <c r="AS124" i="6" s="1"/>
  <c r="AU124" i="6" s="1"/>
  <c r="AS113" i="6" a="1"/>
  <c r="AS113" i="6" s="1"/>
  <c r="AU113" i="6" s="1"/>
  <c r="AS86" i="6" a="1"/>
  <c r="AS86" i="6" s="1"/>
  <c r="AU86" i="6" s="1"/>
  <c r="AS11" i="6" a="1"/>
  <c r="AS11" i="6" s="1"/>
  <c r="AS24" i="6" a="1"/>
  <c r="AS24" i="6" s="1"/>
  <c r="AS93" i="6" a="1"/>
  <c r="AS93" i="6" s="1"/>
  <c r="AU93" i="6" s="1"/>
  <c r="AS44" i="6" a="1"/>
  <c r="AS44" i="6" s="1"/>
  <c r="AS104" i="6" a="1"/>
  <c r="AS104" i="6" s="1"/>
  <c r="AU104" i="6" s="1"/>
  <c r="AS76" i="6" a="1"/>
  <c r="AS76" i="6" s="1"/>
  <c r="AU76" i="6" s="1"/>
  <c r="AS15" i="6" a="1"/>
  <c r="AS15" i="6" s="1"/>
  <c r="AS41" i="6" a="1"/>
  <c r="AS41" i="6" s="1"/>
  <c r="AS13" i="6" a="1"/>
  <c r="AS13" i="6" s="1"/>
  <c r="AS108" i="6" a="1"/>
  <c r="AS108" i="6" s="1"/>
  <c r="AU108" i="6" s="1"/>
  <c r="AS95" i="6" a="1"/>
  <c r="AS95" i="6" s="1"/>
  <c r="AU95" i="6" s="1"/>
  <c r="AS60" i="6" a="1"/>
  <c r="AS60" i="6" s="1"/>
  <c r="AS31" i="6" a="1"/>
  <c r="AS31" i="6" s="1"/>
  <c r="AS123" i="6" a="1"/>
  <c r="AS123" i="6" s="1"/>
  <c r="AU123" i="6" s="1"/>
  <c r="AS46" i="6" a="1"/>
  <c r="AS46" i="6" s="1"/>
  <c r="AS14" i="6" a="1"/>
  <c r="AS14" i="6" s="1"/>
  <c r="AS66" i="6" a="1"/>
  <c r="AS66" i="6" s="1"/>
  <c r="AU66" i="6" s="1"/>
  <c r="AS102" i="6" a="1"/>
  <c r="AS102" i="6" s="1"/>
  <c r="AU102" i="6" s="1"/>
  <c r="AS39" i="6" a="1"/>
  <c r="AS39" i="6" s="1"/>
  <c r="AS47" i="6" a="1"/>
  <c r="AS47" i="6" s="1"/>
  <c r="AS48" i="6" a="1"/>
  <c r="AS48" i="6" s="1"/>
  <c r="AS51" i="6" a="1"/>
  <c r="AS51" i="6" s="1"/>
  <c r="AS120" i="6" a="1"/>
  <c r="AS120" i="6" s="1"/>
  <c r="AU120" i="6" s="1"/>
  <c r="AS114" i="6" a="1"/>
  <c r="AS114" i="6" s="1"/>
  <c r="AU114" i="6" s="1"/>
  <c r="AS82" i="6" a="1"/>
  <c r="AS82" i="6" s="1"/>
  <c r="AU82" i="6" s="1"/>
  <c r="AS122" i="6" a="1"/>
  <c r="AS122" i="6" s="1"/>
  <c r="AU122" i="6" s="1"/>
  <c r="AS111" i="6" a="1"/>
  <c r="AS111" i="6" s="1"/>
  <c r="AU111" i="6" s="1"/>
  <c r="AS89" i="6" a="1"/>
  <c r="AS89" i="6" s="1"/>
  <c r="AU89" i="6" s="1"/>
  <c r="AS52" i="6" a="1"/>
  <c r="AS52" i="6" s="1"/>
  <c r="AS80" i="6" a="1"/>
  <c r="AS80" i="6" s="1"/>
  <c r="AU80" i="6" s="1"/>
  <c r="AS79" i="6" a="1"/>
  <c r="AS79" i="6" s="1"/>
  <c r="AU79" i="6" s="1"/>
  <c r="AS18" i="6" a="1"/>
  <c r="AS18" i="6" s="1"/>
  <c r="AS90" i="6" a="1"/>
  <c r="AS90" i="6" s="1"/>
  <c r="AU90" i="6" s="1"/>
  <c r="AS53" i="6" a="1"/>
  <c r="AS53" i="6" s="1"/>
  <c r="AS119" i="6" a="1"/>
  <c r="AS119" i="6" s="1"/>
  <c r="AU119" i="6" s="1"/>
  <c r="AS56" i="6" a="1"/>
  <c r="AS56" i="6" s="1"/>
  <c r="AU56" i="6" s="1"/>
  <c r="AS62" i="6" a="1"/>
  <c r="AS62" i="6" s="1"/>
  <c r="AS112" i="6" a="1"/>
  <c r="AS112" i="6" s="1"/>
  <c r="AU112" i="6" s="1"/>
  <c r="AS97" i="6" a="1"/>
  <c r="AS97" i="6" s="1"/>
  <c r="AU97" i="6" s="1"/>
  <c r="AE55" i="6"/>
  <c r="AG55" i="6" s="1"/>
  <c r="AE9" i="6"/>
  <c r="AE43" i="6"/>
  <c r="AG43" i="6" s="1"/>
  <c r="AE15" i="6"/>
  <c r="AE11" i="6"/>
  <c r="AE16" i="6"/>
  <c r="AE8" i="6"/>
  <c r="AE14" i="6"/>
  <c r="AE13" i="6"/>
  <c r="AE10" i="6"/>
  <c r="AE12" i="6"/>
  <c r="AE49" i="6"/>
  <c r="AE45" i="6"/>
  <c r="AA19" i="5" l="1"/>
  <c r="AU68" i="6"/>
  <c r="AV68" i="6" s="1"/>
  <c r="AU94" i="6"/>
  <c r="AV94" i="6" s="1"/>
  <c r="AU107" i="6"/>
  <c r="AV107" i="6" s="1"/>
  <c r="AA10" i="5"/>
  <c r="CC75" i="6"/>
  <c r="DD75" i="6" s="1" a="1"/>
  <c r="DD75" i="6" s="1"/>
  <c r="AU75" i="6"/>
  <c r="AV75" i="6" s="1"/>
  <c r="AU118" i="6"/>
  <c r="AV118" i="6" s="1"/>
  <c r="AU87" i="6"/>
  <c r="AV87" i="6" s="1"/>
  <c r="AU85" i="6"/>
  <c r="AV85" i="6" s="1"/>
  <c r="AU63" i="6"/>
  <c r="AV63" i="6" s="1"/>
  <c r="AU101" i="6"/>
  <c r="AV101" i="6" s="1"/>
  <c r="AU91" i="6"/>
  <c r="AV91" i="6" s="1"/>
  <c r="CC116" i="6"/>
  <c r="DD116" i="6" s="1" a="1"/>
  <c r="DD116" i="6" s="1"/>
  <c r="AU116" i="6"/>
  <c r="AV116" i="6" s="1"/>
  <c r="AT103" i="6"/>
  <c r="AU103" i="6"/>
  <c r="AV103" i="6" s="1"/>
  <c r="AT78" i="6"/>
  <c r="AU78" i="6"/>
  <c r="AV78" i="6" s="1"/>
  <c r="AU115" i="6"/>
  <c r="AV115" i="6" s="1"/>
  <c r="AU72" i="6"/>
  <c r="AV72" i="6" s="1"/>
  <c r="AU73" i="6"/>
  <c r="AV73" i="6" s="1"/>
  <c r="AU69" i="6"/>
  <c r="AV69" i="6" s="1"/>
  <c r="AU71" i="6"/>
  <c r="AV71" i="6" s="1"/>
  <c r="AU96" i="6"/>
  <c r="AV96" i="6" s="1"/>
  <c r="AU121" i="6"/>
  <c r="AV121" i="6" s="1"/>
  <c r="AU98" i="6"/>
  <c r="AV98" i="6" s="1"/>
  <c r="AU110" i="6"/>
  <c r="AV110" i="6" s="1"/>
  <c r="AU109" i="6"/>
  <c r="AV109" i="6" s="1"/>
  <c r="AU92" i="6"/>
  <c r="AV92" i="6" s="1"/>
  <c r="AU70" i="6"/>
  <c r="AV70" i="6" s="1"/>
  <c r="AU64" i="6"/>
  <c r="AV64" i="6" s="1"/>
  <c r="AU84" i="6"/>
  <c r="AV84" i="6" s="1"/>
  <c r="AT8" i="6"/>
  <c r="CC8" i="6" s="1"/>
  <c r="AF24" i="6"/>
  <c r="AG24" i="6" s="1"/>
  <c r="AF44" i="6"/>
  <c r="AG44" i="6" s="1"/>
  <c r="AH44" i="6" s="1"/>
  <c r="AH43" i="6"/>
  <c r="AF56" i="6"/>
  <c r="AG56" i="6" s="1"/>
  <c r="AH55" i="6"/>
  <c r="AT36" i="6"/>
  <c r="CC36" i="6" s="1"/>
  <c r="AT98" i="6"/>
  <c r="CC98" i="6"/>
  <c r="DD98" i="6" s="1" a="1"/>
  <c r="DD98" i="6" s="1"/>
  <c r="CC101" i="6"/>
  <c r="DD101" i="6" s="1" a="1"/>
  <c r="DD101" i="6" s="1"/>
  <c r="AT69" i="6"/>
  <c r="AT32" i="6"/>
  <c r="CC32" i="6" s="1"/>
  <c r="CC72" i="6"/>
  <c r="DD72" i="6" s="1" a="1"/>
  <c r="DD72" i="6" s="1"/>
  <c r="AT72" i="6"/>
  <c r="AT59" i="6"/>
  <c r="CC59" i="6" s="1"/>
  <c r="CC69" i="6"/>
  <c r="DD69" i="6" s="1" a="1"/>
  <c r="DD69" i="6" s="1"/>
  <c r="AT58" i="6"/>
  <c r="AU58" i="6" s="1"/>
  <c r="AV58" i="6" s="1"/>
  <c r="AT85" i="6"/>
  <c r="CC85" i="6"/>
  <c r="DD85" i="6" s="1" a="1"/>
  <c r="DD85" i="6" s="1"/>
  <c r="AT92" i="6"/>
  <c r="AT25" i="6"/>
  <c r="AU25" i="6" s="1"/>
  <c r="CC96" i="6"/>
  <c r="DD96" i="6" s="1" a="1"/>
  <c r="DD96" i="6" s="1"/>
  <c r="CC68" i="6"/>
  <c r="DD68" i="6" s="1" a="1"/>
  <c r="DD68" i="6" s="1"/>
  <c r="AT38" i="6"/>
  <c r="CC38" i="6" s="1"/>
  <c r="AT70" i="6"/>
  <c r="CC92" i="6"/>
  <c r="DD92" i="6" s="1" a="1"/>
  <c r="DD92" i="6" s="1"/>
  <c r="CC109" i="6"/>
  <c r="DD109" i="6" s="1" a="1"/>
  <c r="DD109" i="6" s="1"/>
  <c r="AT109" i="6"/>
  <c r="CC107" i="6"/>
  <c r="DD107" i="6" s="1" a="1"/>
  <c r="DD107" i="6" s="1"/>
  <c r="CC70" i="6"/>
  <c r="DD70" i="6" s="1" a="1"/>
  <c r="DD70" i="6" s="1"/>
  <c r="CC121" i="6"/>
  <c r="DD121" i="6" s="1" a="1"/>
  <c r="DD121" i="6" s="1"/>
  <c r="AT55" i="6"/>
  <c r="CC55" i="6" s="1"/>
  <c r="CC84" i="6"/>
  <c r="DD84" i="6" s="1" a="1"/>
  <c r="DD84" i="6" s="1"/>
  <c r="AT84" i="6"/>
  <c r="AT42" i="6"/>
  <c r="CC42" i="6" s="1"/>
  <c r="CC115" i="6"/>
  <c r="DD115" i="6" s="1" a="1"/>
  <c r="DD115" i="6" s="1"/>
  <c r="AT115" i="6"/>
  <c r="AT9" i="6"/>
  <c r="CC9" i="6" s="1"/>
  <c r="AT73" i="6"/>
  <c r="AT10" i="6"/>
  <c r="CC10" i="6" s="1"/>
  <c r="CC78" i="6"/>
  <c r="DD78" i="6" s="1" a="1"/>
  <c r="DD78" i="6" s="1"/>
  <c r="AT30" i="6"/>
  <c r="CC30" i="6" s="1"/>
  <c r="AT94" i="6"/>
  <c r="AT75" i="6"/>
  <c r="AT96" i="6"/>
  <c r="AT121" i="6"/>
  <c r="AT34" i="6"/>
  <c r="AU34" i="6" s="1"/>
  <c r="CC94" i="6"/>
  <c r="DD94" i="6" s="1" a="1"/>
  <c r="DD94" i="6" s="1"/>
  <c r="AT29" i="6"/>
  <c r="AU29" i="6" s="1"/>
  <c r="AT49" i="6"/>
  <c r="CC49" i="6" s="1"/>
  <c r="AT68" i="6"/>
  <c r="CC64" i="6"/>
  <c r="DD64" i="6" s="1" a="1"/>
  <c r="DD64" i="6" s="1"/>
  <c r="AT61" i="6"/>
  <c r="AU61" i="6" s="1"/>
  <c r="AV61" i="6" s="1"/>
  <c r="CC91" i="6"/>
  <c r="DD91" i="6" s="1" a="1"/>
  <c r="DD91" i="6" s="1"/>
  <c r="CC29" i="6"/>
  <c r="AT64" i="6"/>
  <c r="AT107" i="6"/>
  <c r="AA25" i="5"/>
  <c r="AT71" i="6"/>
  <c r="AT91" i="6"/>
  <c r="CC71" i="6"/>
  <c r="DD71" i="6" s="1" a="1"/>
  <c r="DD71" i="6" s="1"/>
  <c r="AT101" i="6"/>
  <c r="AT87" i="6"/>
  <c r="CC87" i="6"/>
  <c r="DD87" i="6" s="1" a="1"/>
  <c r="DD87" i="6" s="1"/>
  <c r="AT118" i="6"/>
  <c r="CC118" i="6"/>
  <c r="DD118" i="6" s="1" a="1"/>
  <c r="DD118" i="6" s="1"/>
  <c r="CC110" i="6"/>
  <c r="DD110" i="6" s="1" a="1"/>
  <c r="DD110" i="6" s="1"/>
  <c r="CC73" i="6"/>
  <c r="DD73" i="6" s="1" a="1"/>
  <c r="DD73" i="6" s="1"/>
  <c r="CC63" i="6"/>
  <c r="DD63" i="6" s="1" a="1"/>
  <c r="DD63" i="6" s="1"/>
  <c r="AA34" i="5"/>
  <c r="CC103" i="6"/>
  <c r="DD103" i="6" s="1" a="1"/>
  <c r="DD103" i="6" s="1"/>
  <c r="AT110" i="6"/>
  <c r="AA11" i="5"/>
  <c r="AT21" i="6"/>
  <c r="CC21" i="6" s="1"/>
  <c r="AT63" i="6"/>
  <c r="AT116" i="6"/>
  <c r="AA28" i="5"/>
  <c r="AV125" i="6"/>
  <c r="CC125" i="6"/>
  <c r="DD125" i="6" s="1" a="1"/>
  <c r="DD125" i="6" s="1"/>
  <c r="AT125" i="6"/>
  <c r="AV123" i="6"/>
  <c r="CC123" i="6"/>
  <c r="DD123" i="6" s="1" a="1"/>
  <c r="DD123" i="6" s="1"/>
  <c r="AT123" i="6"/>
  <c r="AV105" i="6"/>
  <c r="CC105" i="6"/>
  <c r="DD105" i="6" s="1" a="1"/>
  <c r="DD105" i="6" s="1"/>
  <c r="AT105" i="6"/>
  <c r="AT51" i="6"/>
  <c r="AU51" i="6" s="1"/>
  <c r="AV51" i="6" s="1"/>
  <c r="AV117" i="6"/>
  <c r="CC117" i="6"/>
  <c r="DD117" i="6" s="1" a="1"/>
  <c r="DD117" i="6" s="1"/>
  <c r="AT117" i="6"/>
  <c r="AA33" i="5"/>
  <c r="AA31" i="5"/>
  <c r="AA61" i="5"/>
  <c r="AA23" i="5"/>
  <c r="AA44" i="5"/>
  <c r="AA13" i="5"/>
  <c r="AA17" i="5"/>
  <c r="AA26" i="5"/>
  <c r="AA35" i="5"/>
  <c r="AA20" i="5"/>
  <c r="AA73" i="5"/>
  <c r="AA45" i="5"/>
  <c r="AA22" i="5"/>
  <c r="AV82" i="6"/>
  <c r="AT82" i="6"/>
  <c r="CC82" i="6"/>
  <c r="DD82" i="6" s="1" a="1"/>
  <c r="DD82" i="6" s="1"/>
  <c r="AV104" i="6"/>
  <c r="CC104" i="6"/>
  <c r="DD104" i="6" s="1" a="1"/>
  <c r="DD104" i="6" s="1"/>
  <c r="AT104" i="6"/>
  <c r="AT24" i="6"/>
  <c r="CC24" i="6" s="1"/>
  <c r="AV100" i="6"/>
  <c r="AT100" i="6"/>
  <c r="CC100" i="6"/>
  <c r="DD100" i="6" s="1" a="1"/>
  <c r="DD100" i="6" s="1"/>
  <c r="AT43" i="6"/>
  <c r="CC43" i="6" s="1"/>
  <c r="AA12" i="5"/>
  <c r="AA9" i="5"/>
  <c r="AT22" i="6"/>
  <c r="AU22" i="6" s="1"/>
  <c r="AT28" i="6"/>
  <c r="AU28" i="6" s="1"/>
  <c r="AT62" i="6"/>
  <c r="CC62" i="6" s="1"/>
  <c r="AT15" i="6"/>
  <c r="CC15" i="6" s="1"/>
  <c r="AT35" i="6"/>
  <c r="AU35" i="6" s="1"/>
  <c r="AV67" i="6"/>
  <c r="CC67" i="6"/>
  <c r="DD67" i="6" s="1" a="1"/>
  <c r="DD67" i="6" s="1"/>
  <c r="AT67" i="6"/>
  <c r="AV122" i="6"/>
  <c r="CC122" i="6"/>
  <c r="DD122" i="6" s="1" a="1"/>
  <c r="DD122" i="6" s="1"/>
  <c r="AT122" i="6"/>
  <c r="AT17" i="6"/>
  <c r="AU17" i="6" s="1"/>
  <c r="AT47" i="6"/>
  <c r="AU47" i="6" s="1"/>
  <c r="AT37" i="6"/>
  <c r="AU37" i="6" s="1"/>
  <c r="AA14" i="5"/>
  <c r="AV114" i="6"/>
  <c r="CC114" i="6"/>
  <c r="DD114" i="6" s="1" a="1"/>
  <c r="DD114" i="6" s="1"/>
  <c r="AT114" i="6"/>
  <c r="AA24" i="5"/>
  <c r="AV79" i="6"/>
  <c r="AT79" i="6"/>
  <c r="CC79" i="6"/>
  <c r="DD79" i="6" s="1" a="1"/>
  <c r="DD79" i="6" s="1"/>
  <c r="AT14" i="6"/>
  <c r="AU14" i="6" s="1"/>
  <c r="AT13" i="6"/>
  <c r="CC13" i="6" s="1"/>
  <c r="AV65" i="6"/>
  <c r="CC65" i="6"/>
  <c r="DD65" i="6" s="1" a="1"/>
  <c r="DD65" i="6" s="1"/>
  <c r="AT65" i="6"/>
  <c r="AT23" i="6"/>
  <c r="AU23" i="6" s="1"/>
  <c r="AV88" i="6"/>
  <c r="CC88" i="6"/>
  <c r="DD88" i="6" s="1" a="1"/>
  <c r="DD88" i="6" s="1"/>
  <c r="AT88" i="6"/>
  <c r="AT52" i="6"/>
  <c r="AU52" i="6" s="1"/>
  <c r="AV52" i="6" s="1"/>
  <c r="AV56" i="6"/>
  <c r="AT56" i="6"/>
  <c r="CC56" i="6"/>
  <c r="DD56" i="6" s="1" a="1"/>
  <c r="DD56" i="6" s="1"/>
  <c r="AV89" i="6"/>
  <c r="AT89" i="6"/>
  <c r="CC89" i="6"/>
  <c r="DD89" i="6" s="1" a="1"/>
  <c r="DD89" i="6" s="1"/>
  <c r="AV76" i="6"/>
  <c r="AT76" i="6"/>
  <c r="CC76" i="6"/>
  <c r="DD76" i="6" s="1" a="1"/>
  <c r="DD76" i="6" s="1"/>
  <c r="AV126" i="6"/>
  <c r="CC126" i="6"/>
  <c r="DD126" i="6" s="1" a="1"/>
  <c r="DD126" i="6" s="1"/>
  <c r="AT126" i="6"/>
  <c r="AV119" i="6"/>
  <c r="CC119" i="6"/>
  <c r="DD119" i="6" s="1" a="1"/>
  <c r="DD119" i="6" s="1"/>
  <c r="AT119" i="6"/>
  <c r="AT48" i="6"/>
  <c r="AU48" i="6" s="1"/>
  <c r="AV48" i="6" s="1"/>
  <c r="CC48" i="6"/>
  <c r="AT44" i="6"/>
  <c r="AU44" i="6" s="1"/>
  <c r="AT50" i="6"/>
  <c r="CC50" i="6" s="1"/>
  <c r="AA29" i="5"/>
  <c r="AV93" i="6"/>
  <c r="CC93" i="6"/>
  <c r="DD93" i="6" s="1" a="1"/>
  <c r="DD93" i="6" s="1"/>
  <c r="AT93" i="6"/>
  <c r="AT40" i="6"/>
  <c r="AU40" i="6" s="1"/>
  <c r="AA21" i="5"/>
  <c r="AA16" i="5"/>
  <c r="AA30" i="5"/>
  <c r="AA38" i="5"/>
  <c r="AV80" i="6"/>
  <c r="AT80" i="6"/>
  <c r="CC80" i="6"/>
  <c r="DD80" i="6" s="1" a="1"/>
  <c r="DD80" i="6" s="1"/>
  <c r="AT46" i="6"/>
  <c r="AU46" i="6" s="1"/>
  <c r="AT41" i="6"/>
  <c r="AU41" i="6" s="1"/>
  <c r="AV111" i="6"/>
  <c r="AT111" i="6"/>
  <c r="CC111" i="6"/>
  <c r="DD111" i="6" s="1" a="1"/>
  <c r="DD111" i="6" s="1"/>
  <c r="AV120" i="6"/>
  <c r="AT120" i="6"/>
  <c r="CC120" i="6"/>
  <c r="DD120" i="6" s="1" a="1"/>
  <c r="DD120" i="6" s="1"/>
  <c r="AT27" i="6"/>
  <c r="CC27" i="6" s="1"/>
  <c r="AV99" i="6"/>
  <c r="AT99" i="6"/>
  <c r="CC99" i="6"/>
  <c r="DD99" i="6" s="1" a="1"/>
  <c r="DD99" i="6" s="1"/>
  <c r="AT19" i="6"/>
  <c r="AU19" i="6" s="1"/>
  <c r="AT53" i="6"/>
  <c r="CC53" i="6" s="1"/>
  <c r="AT12" i="6"/>
  <c r="AU12" i="6" s="1"/>
  <c r="AV102" i="6"/>
  <c r="CC102" i="6"/>
  <c r="DD102" i="6" s="1" a="1"/>
  <c r="DD102" i="6" s="1"/>
  <c r="AT102" i="6"/>
  <c r="AT60" i="6"/>
  <c r="AU60" i="6" s="1"/>
  <c r="AV60" i="6" s="1"/>
  <c r="AV86" i="6"/>
  <c r="CC86" i="6"/>
  <c r="DD86" i="6" s="1" a="1"/>
  <c r="DD86" i="6" s="1"/>
  <c r="AT86" i="6"/>
  <c r="AT16" i="6"/>
  <c r="CC16" i="6" s="1"/>
  <c r="AT57" i="6"/>
  <c r="AU57" i="6" s="1"/>
  <c r="AV57" i="6" s="1"/>
  <c r="AT33" i="6"/>
  <c r="AU33" i="6" s="1"/>
  <c r="AT39" i="6"/>
  <c r="AU39" i="6" s="1"/>
  <c r="AV74" i="6"/>
  <c r="AT74" i="6"/>
  <c r="CC74" i="6"/>
  <c r="DD74" i="6" s="1" a="1"/>
  <c r="DD74" i="6" s="1"/>
  <c r="AV97" i="6"/>
  <c r="AT97" i="6"/>
  <c r="CC97" i="6"/>
  <c r="DD97" i="6" s="1" a="1"/>
  <c r="DD97" i="6" s="1"/>
  <c r="AV90" i="6"/>
  <c r="CC90" i="6"/>
  <c r="DD90" i="6" s="1" a="1"/>
  <c r="DD90" i="6" s="1"/>
  <c r="AT90" i="6"/>
  <c r="AV66" i="6"/>
  <c r="CC66" i="6"/>
  <c r="DD66" i="6" s="1" a="1"/>
  <c r="DD66" i="6" s="1"/>
  <c r="AT66" i="6"/>
  <c r="AV95" i="6"/>
  <c r="AT95" i="6"/>
  <c r="CC95" i="6"/>
  <c r="DD95" i="6" s="1" a="1"/>
  <c r="DD95" i="6" s="1"/>
  <c r="AV113" i="6"/>
  <c r="CC113" i="6"/>
  <c r="DD113" i="6" s="1" a="1"/>
  <c r="DD113" i="6" s="1"/>
  <c r="AT113" i="6"/>
  <c r="AV77" i="6"/>
  <c r="AT77" i="6"/>
  <c r="CC77" i="6"/>
  <c r="DD77" i="6" s="1" a="1"/>
  <c r="DD77" i="6" s="1"/>
  <c r="AT45" i="6"/>
  <c r="AU45" i="6" s="1"/>
  <c r="AV106" i="6"/>
  <c r="CC106" i="6"/>
  <c r="DD106" i="6" s="1" a="1"/>
  <c r="DD106" i="6" s="1"/>
  <c r="AT106" i="6"/>
  <c r="AT26" i="6"/>
  <c r="CC26" i="6" s="1"/>
  <c r="AU7" i="6"/>
  <c r="AT31" i="6"/>
  <c r="CC31" i="6" s="1"/>
  <c r="AT11" i="6"/>
  <c r="CC11" i="6" s="1"/>
  <c r="AT54" i="6"/>
  <c r="AU54" i="6" s="1"/>
  <c r="AV54" i="6" s="1"/>
  <c r="AV112" i="6"/>
  <c r="AT112" i="6"/>
  <c r="CC112" i="6"/>
  <c r="DD112" i="6" s="1" a="1"/>
  <c r="DD112" i="6" s="1"/>
  <c r="AT18" i="6"/>
  <c r="AU18" i="6" s="1"/>
  <c r="AV108" i="6"/>
  <c r="CC108" i="6"/>
  <c r="DD108" i="6" s="1" a="1"/>
  <c r="DD108" i="6" s="1"/>
  <c r="AT108" i="6"/>
  <c r="AV124" i="6"/>
  <c r="CC124" i="6"/>
  <c r="DD124" i="6" s="1" a="1"/>
  <c r="DD124" i="6" s="1"/>
  <c r="AT124" i="6"/>
  <c r="AV81" i="6"/>
  <c r="CC81" i="6"/>
  <c r="DD81" i="6" s="1" a="1"/>
  <c r="DD81" i="6" s="1"/>
  <c r="AT81" i="6"/>
  <c r="AT20" i="6"/>
  <c r="AU20" i="6" s="1"/>
  <c r="AV83" i="6"/>
  <c r="AT83" i="6"/>
  <c r="CC83" i="6"/>
  <c r="DD83" i="6" s="1" a="1"/>
  <c r="DD83" i="6" s="1"/>
  <c r="AE7" i="6"/>
  <c r="AG7" i="6" s="1"/>
  <c r="AA40" i="5"/>
  <c r="AA37" i="5"/>
  <c r="AA75" i="5"/>
  <c r="AA86" i="5"/>
  <c r="AA53" i="5"/>
  <c r="AA65" i="5"/>
  <c r="AA119" i="5"/>
  <c r="AA66" i="5"/>
  <c r="AA89" i="5"/>
  <c r="AA123" i="5"/>
  <c r="AA104" i="5"/>
  <c r="AA63" i="5"/>
  <c r="AA109" i="5"/>
  <c r="AA70" i="5"/>
  <c r="AA81" i="5"/>
  <c r="AA97" i="5"/>
  <c r="AA52" i="5"/>
  <c r="AA113" i="5"/>
  <c r="AA87" i="5"/>
  <c r="AA126" i="5"/>
  <c r="AA94" i="5"/>
  <c r="AA67" i="5"/>
  <c r="AA74" i="5"/>
  <c r="AA114" i="5"/>
  <c r="AA77" i="5"/>
  <c r="AA95" i="5"/>
  <c r="AA99" i="5"/>
  <c r="AA102" i="5"/>
  <c r="AA96" i="5"/>
  <c r="AA90" i="5"/>
  <c r="AA50" i="5"/>
  <c r="AA42" i="5"/>
  <c r="AA108" i="5"/>
  <c r="AA80" i="5"/>
  <c r="AA51" i="5"/>
  <c r="AA101" i="5"/>
  <c r="AA56" i="5"/>
  <c r="AA60" i="5"/>
  <c r="AA84" i="5"/>
  <c r="AA58" i="5"/>
  <c r="AA93" i="5"/>
  <c r="AA62" i="5"/>
  <c r="AA92" i="5"/>
  <c r="AA72" i="5"/>
  <c r="AA98" i="5"/>
  <c r="AA121" i="5"/>
  <c r="AA32" i="5"/>
  <c r="AA107" i="5"/>
  <c r="AA54" i="5"/>
  <c r="AA57" i="5"/>
  <c r="AA112" i="5"/>
  <c r="AA71" i="5"/>
  <c r="AA103" i="5"/>
  <c r="AA115" i="5"/>
  <c r="AA69" i="5"/>
  <c r="AA116" i="5"/>
  <c r="AA125" i="5"/>
  <c r="AA88" i="5"/>
  <c r="AA48" i="5"/>
  <c r="AA82" i="5"/>
  <c r="AA43" i="5"/>
  <c r="AA36" i="5"/>
  <c r="AA59" i="5"/>
  <c r="AA78" i="5"/>
  <c r="AA41" i="5"/>
  <c r="AA124" i="5"/>
  <c r="AA100" i="5"/>
  <c r="AA46" i="5"/>
  <c r="AA55" i="5"/>
  <c r="AA76" i="5"/>
  <c r="AA122" i="5"/>
  <c r="AA110" i="5"/>
  <c r="AA106" i="5"/>
  <c r="AA39" i="5"/>
  <c r="AA79" i="5"/>
  <c r="AA47" i="5"/>
  <c r="AA68" i="5"/>
  <c r="AA127" i="5"/>
  <c r="AA111" i="5"/>
  <c r="AA64" i="5"/>
  <c r="AA27" i="5"/>
  <c r="AA105" i="5"/>
  <c r="AA83" i="5"/>
  <c r="AA120" i="5"/>
  <c r="AA91" i="5"/>
  <c r="AA117" i="5"/>
  <c r="AA85" i="5"/>
  <c r="AA118" i="5"/>
  <c r="AA15" i="5"/>
  <c r="AA8" i="5"/>
  <c r="AA49" i="5"/>
  <c r="CC39" i="6" l="1"/>
  <c r="AU59" i="6"/>
  <c r="AV59" i="6" s="1"/>
  <c r="CC58" i="6"/>
  <c r="AU49" i="6"/>
  <c r="AV49" i="6" s="1"/>
  <c r="CC61" i="6"/>
  <c r="CC45" i="6"/>
  <c r="CC52" i="6"/>
  <c r="CC51" i="6"/>
  <c r="AU55" i="6"/>
  <c r="AV55" i="6" s="1"/>
  <c r="AU38" i="6"/>
  <c r="CC60" i="6"/>
  <c r="AU42" i="6"/>
  <c r="AU32" i="6"/>
  <c r="CC57" i="6"/>
  <c r="CC46" i="6"/>
  <c r="AU62" i="6"/>
  <c r="AV62" i="6" s="1"/>
  <c r="AU50" i="6"/>
  <c r="AV50" i="6" s="1"/>
  <c r="CC54" i="6"/>
  <c r="AU53" i="6"/>
  <c r="AV53" i="6" s="1"/>
  <c r="CC47" i="6"/>
  <c r="CC35" i="6"/>
  <c r="CC44" i="6"/>
  <c r="AU43" i="6"/>
  <c r="CC37" i="6"/>
  <c r="AU36" i="6"/>
  <c r="CC40" i="6"/>
  <c r="CC25" i="6"/>
  <c r="AU30" i="6"/>
  <c r="AU31" i="6"/>
  <c r="CC34" i="6"/>
  <c r="AU26" i="6"/>
  <c r="AU9" i="6"/>
  <c r="CG9" i="6" s="1" a="1"/>
  <c r="CG9" i="6" s="1"/>
  <c r="AU24" i="6"/>
  <c r="AU27" i="6"/>
  <c r="AU21" i="6"/>
  <c r="AU13" i="6"/>
  <c r="AU16" i="6"/>
  <c r="AU8" i="6"/>
  <c r="CH8" i="6" s="1" a="1"/>
  <c r="CH8" i="6" s="1"/>
  <c r="AU10" i="6"/>
  <c r="CH10" i="6" s="1" a="1"/>
  <c r="CH10" i="6" s="1"/>
  <c r="AU15" i="6"/>
  <c r="AU11" i="6"/>
  <c r="CH11" i="6" s="1" a="1"/>
  <c r="CH11" i="6" s="1"/>
  <c r="AH24" i="6"/>
  <c r="AF25" i="6"/>
  <c r="AG25" i="6" s="1"/>
  <c r="AF57" i="6"/>
  <c r="AG57" i="6" s="1"/>
  <c r="AH57" i="6" s="1"/>
  <c r="AH56" i="6"/>
  <c r="AF45" i="6"/>
  <c r="AG45" i="6" s="1"/>
  <c r="CC33" i="6"/>
  <c r="CC41" i="6"/>
  <c r="CC28" i="6"/>
  <c r="AF8" i="6"/>
  <c r="AG8" i="6" s="1"/>
  <c r="AH7" i="6"/>
  <c r="CC18" i="6"/>
  <c r="CC17" i="6"/>
  <c r="CC14" i="6"/>
  <c r="CC12" i="6"/>
  <c r="CC23" i="6"/>
  <c r="CC20" i="6"/>
  <c r="CC19" i="6"/>
  <c r="CC22" i="6"/>
  <c r="AV47" i="6"/>
  <c r="AF58" i="6" l="1"/>
  <c r="AG58" i="6" s="1"/>
  <c r="AH58" i="6" s="1"/>
  <c r="CG8" i="6" a="1"/>
  <c r="CG8" i="6" s="1"/>
  <c r="CM8" i="6" a="1"/>
  <c r="CM8" i="6" s="1"/>
  <c r="CE8" i="6" a="1"/>
  <c r="CE8" i="6" s="1"/>
  <c r="CI8" i="6" a="1"/>
  <c r="CI8" i="6" s="1"/>
  <c r="CF8" i="6" a="1"/>
  <c r="CF8" i="6" s="1"/>
  <c r="AV8" i="6"/>
  <c r="CK8" i="6" a="1"/>
  <c r="CK8" i="6" s="1"/>
  <c r="CJ8" i="6" a="1"/>
  <c r="CJ8" i="6" s="1"/>
  <c r="CL8" i="6" a="1"/>
  <c r="CL8" i="6" s="1"/>
  <c r="CN8" i="6" a="1"/>
  <c r="CN8" i="6" s="1"/>
  <c r="AH25" i="6"/>
  <c r="AF26" i="6"/>
  <c r="AG26" i="6" s="1"/>
  <c r="CM9" i="6" a="1"/>
  <c r="CM9" i="6" s="1"/>
  <c r="CN9" i="6" a="1"/>
  <c r="CN9" i="6" s="1"/>
  <c r="CF9" i="6" a="1"/>
  <c r="CF9" i="6" s="1"/>
  <c r="CL9" i="6" a="1"/>
  <c r="CL9" i="6" s="1"/>
  <c r="AF46" i="6"/>
  <c r="AG46" i="6" s="1"/>
  <c r="AH46" i="6" s="1"/>
  <c r="AH45" i="6"/>
  <c r="CJ10" i="6" a="1"/>
  <c r="CJ10" i="6" s="1"/>
  <c r="CG10" i="6" a="1"/>
  <c r="CG10" i="6" s="1"/>
  <c r="CN10" i="6" a="1"/>
  <c r="CN10" i="6" s="1"/>
  <c r="CI9" i="6" a="1"/>
  <c r="CI9" i="6" s="1"/>
  <c r="CL10" i="6" a="1"/>
  <c r="CL10" i="6" s="1"/>
  <c r="CK10" i="6" a="1"/>
  <c r="CK10" i="6" s="1"/>
  <c r="CM10" i="6" a="1"/>
  <c r="CM10" i="6" s="1"/>
  <c r="AF9" i="6"/>
  <c r="AG9" i="6" s="1"/>
  <c r="AH8" i="6"/>
  <c r="CI10" i="6" a="1"/>
  <c r="CI10" i="6" s="1"/>
  <c r="CF10" i="6" a="1"/>
  <c r="CF10" i="6" s="1"/>
  <c r="CK9" i="6" a="1"/>
  <c r="CK9" i="6" s="1"/>
  <c r="CJ9" i="6" a="1"/>
  <c r="CJ9" i="6" s="1"/>
  <c r="CH9" i="6" a="1"/>
  <c r="CH9" i="6" s="1"/>
  <c r="CI14" i="6" a="1"/>
  <c r="CI14" i="6" s="1"/>
  <c r="CL18" i="6" a="1"/>
  <c r="CL18" i="6" s="1"/>
  <c r="CL122" i="6" a="1"/>
  <c r="CL122" i="6" s="1"/>
  <c r="CM40" i="6" a="1"/>
  <c r="CM40" i="6" s="1"/>
  <c r="CD64" i="6" a="1"/>
  <c r="CD64" i="6" s="1"/>
  <c r="CM87" i="6" a="1"/>
  <c r="CM87" i="6" s="1"/>
  <c r="CJ123" i="6" a="1"/>
  <c r="CJ123" i="6" s="1"/>
  <c r="CM108" i="6" a="1"/>
  <c r="CM108" i="6" s="1"/>
  <c r="CD32" i="6" a="1"/>
  <c r="CD32" i="6" s="1"/>
  <c r="CM106" i="6" a="1"/>
  <c r="CM106" i="6" s="1"/>
  <c r="CI66" i="6" a="1"/>
  <c r="CI66" i="6" s="1"/>
  <c r="CL38" i="6" a="1"/>
  <c r="CL38" i="6" s="1"/>
  <c r="CI91" i="6" a="1"/>
  <c r="CI91" i="6" s="1"/>
  <c r="CM47" i="6" a="1"/>
  <c r="CM47" i="6" s="1"/>
  <c r="CE49" i="6" a="1"/>
  <c r="CE49" i="6" s="1"/>
  <c r="CN19" i="6" a="1"/>
  <c r="CN19" i="6" s="1"/>
  <c r="CN22" i="6" a="1"/>
  <c r="CN22" i="6" s="1"/>
  <c r="CN60" i="6" a="1"/>
  <c r="CN60" i="6" s="1"/>
  <c r="CI74" i="6" a="1"/>
  <c r="CI74" i="6" s="1"/>
  <c r="CI81" i="6" a="1"/>
  <c r="CI81" i="6" s="1"/>
  <c r="CI109" i="6" a="1"/>
  <c r="CI109" i="6" s="1"/>
  <c r="CH96" i="6" a="1"/>
  <c r="CH96" i="6" s="1"/>
  <c r="CD94" i="6" a="1"/>
  <c r="CD94" i="6" s="1"/>
  <c r="CH125" i="6" a="1"/>
  <c r="CH125" i="6" s="1"/>
  <c r="CM49" i="6" a="1"/>
  <c r="CM49" i="6" s="1"/>
  <c r="CL44" i="6" a="1"/>
  <c r="CL44" i="6" s="1"/>
  <c r="CK28" i="6" a="1"/>
  <c r="CK28" i="6" s="1"/>
  <c r="CI46" i="6" a="1"/>
  <c r="CI46" i="6" s="1"/>
  <c r="CF104" i="6" a="1"/>
  <c r="CF104" i="6" s="1"/>
  <c r="CL39" i="6" a="1"/>
  <c r="CL39" i="6" s="1"/>
  <c r="CL21" i="6" a="1"/>
  <c r="CL21" i="6" s="1"/>
  <c r="CL116" i="6" a="1"/>
  <c r="CL116" i="6" s="1"/>
  <c r="CM39" i="6" a="1"/>
  <c r="CM39" i="6" s="1"/>
  <c r="CM82" i="6" a="1"/>
  <c r="CM82" i="6" s="1"/>
  <c r="CL37" i="6" a="1"/>
  <c r="CL37" i="6" s="1"/>
  <c r="CN71" i="6" a="1"/>
  <c r="CN71" i="6" s="1"/>
  <c r="CF108" i="6" a="1"/>
  <c r="CF108" i="6" s="1"/>
  <c r="CD90" i="6" a="1"/>
  <c r="CD90" i="6" s="1"/>
  <c r="CK59" i="6" a="1"/>
  <c r="CK59" i="6" s="1"/>
  <c r="CD122" i="6" a="1"/>
  <c r="CD122" i="6" s="1"/>
  <c r="CD33" i="6" a="1"/>
  <c r="CD33" i="6" s="1"/>
  <c r="CI17" i="6" a="1"/>
  <c r="CI17" i="6" s="1"/>
  <c r="CL111" i="6" a="1"/>
  <c r="CL111" i="6" s="1"/>
  <c r="CE100" i="6" a="1"/>
  <c r="CE100" i="6" s="1"/>
  <c r="CL64" i="6" a="1"/>
  <c r="CL64" i="6" s="1"/>
  <c r="CI27" i="6" a="1"/>
  <c r="CI27" i="6" s="1"/>
  <c r="CJ21" i="6" a="1"/>
  <c r="CJ21" i="6" s="1"/>
  <c r="CD50" i="6" a="1"/>
  <c r="CD50" i="6" s="1"/>
  <c r="CM32" i="6" a="1"/>
  <c r="CM32" i="6" s="1"/>
  <c r="CK30" i="6" a="1"/>
  <c r="CK30" i="6" s="1"/>
  <c r="CE77" i="6" a="1"/>
  <c r="CE77" i="6" s="1"/>
  <c r="CG72" i="6" a="1"/>
  <c r="CG72" i="6" s="1"/>
  <c r="CN119" i="6" a="1"/>
  <c r="CN119" i="6" s="1"/>
  <c r="CG34" i="6" a="1"/>
  <c r="CG34" i="6" s="1"/>
  <c r="CH61" i="6" a="1"/>
  <c r="CH61" i="6" s="1"/>
  <c r="CE53" i="6" a="1"/>
  <c r="CE53" i="6" s="1"/>
  <c r="CF61" i="6" a="1"/>
  <c r="CF61" i="6" s="1"/>
  <c r="CJ38" i="6" a="1"/>
  <c r="CJ38" i="6" s="1"/>
  <c r="CD35" i="6" a="1"/>
  <c r="CD35" i="6" s="1"/>
  <c r="CJ44" i="6" a="1"/>
  <c r="CJ44" i="6" s="1"/>
  <c r="CK81" i="6" a="1"/>
  <c r="CK81" i="6" s="1"/>
  <c r="CL67" i="6" a="1"/>
  <c r="CL67" i="6" s="1"/>
  <c r="CI19" i="6" a="1"/>
  <c r="CI19" i="6" s="1"/>
  <c r="CM60" i="6" a="1"/>
  <c r="CM60" i="6" s="1"/>
  <c r="CK89" i="6" a="1"/>
  <c r="CK89" i="6" s="1"/>
  <c r="CE47" i="6" a="1"/>
  <c r="CE47" i="6" s="1"/>
  <c r="CD39" i="6" a="1"/>
  <c r="CD39" i="6" s="1"/>
  <c r="CG80" i="6" a="1"/>
  <c r="CG80" i="6" s="1"/>
  <c r="CK97" i="6" a="1"/>
  <c r="CK97" i="6" s="1"/>
  <c r="CH90" i="6" a="1"/>
  <c r="CH90" i="6" s="1"/>
  <c r="CD40" i="6" a="1"/>
  <c r="CD40" i="6" s="1"/>
  <c r="CM56" i="6" a="1"/>
  <c r="CM56" i="6" s="1"/>
  <c r="CF24" i="6" a="1"/>
  <c r="CF24" i="6" s="1"/>
  <c r="CG114" i="6" a="1"/>
  <c r="CG114" i="6" s="1"/>
  <c r="CN47" i="6" a="1"/>
  <c r="CN47" i="6" s="1"/>
  <c r="CF95" i="6" a="1"/>
  <c r="CF95" i="6" s="1"/>
  <c r="CE42" i="6" a="1"/>
  <c r="CE42" i="6" s="1"/>
  <c r="CF91" i="6" a="1"/>
  <c r="CF91" i="6" s="1"/>
  <c r="CM91" i="6" a="1"/>
  <c r="CM91" i="6" s="1"/>
  <c r="CG63" i="6" a="1"/>
  <c r="CG63" i="6" s="1"/>
  <c r="CK90" i="6" a="1"/>
  <c r="CK90" i="6" s="1"/>
  <c r="CE78" i="6" a="1"/>
  <c r="CE78" i="6" s="1"/>
  <c r="CE79" i="6" a="1"/>
  <c r="CE79" i="6" s="1"/>
  <c r="CJ81" i="6" a="1"/>
  <c r="CJ81" i="6" s="1"/>
  <c r="CN17" i="6" a="1"/>
  <c r="CN17" i="6" s="1"/>
  <c r="CG28" i="6" a="1"/>
  <c r="CG28" i="6" s="1"/>
  <c r="CG59" i="6" a="1"/>
  <c r="CG59" i="6" s="1"/>
  <c r="CN29" i="6" a="1"/>
  <c r="CN29" i="6" s="1"/>
  <c r="CJ58" i="6" a="1"/>
  <c r="CJ58" i="6" s="1"/>
  <c r="CK39" i="6" a="1"/>
  <c r="CK39" i="6" s="1"/>
  <c r="CE98" i="6" a="1"/>
  <c r="CE98" i="6" s="1"/>
  <c r="CG97" i="6" a="1"/>
  <c r="CG97" i="6" s="1"/>
  <c r="CN30" i="6" a="1"/>
  <c r="CN30" i="6" s="1"/>
  <c r="CH14" i="6" a="1"/>
  <c r="CH14" i="6" s="1"/>
  <c r="CK23" i="6" a="1"/>
  <c r="CK23" i="6" s="1"/>
  <c r="CM15" i="6" a="1"/>
  <c r="CM15" i="6" s="1"/>
  <c r="CM16" i="6" a="1"/>
  <c r="CM16" i="6" s="1"/>
  <c r="CM34" i="6" a="1"/>
  <c r="CM34" i="6" s="1"/>
  <c r="CJ64" i="6" a="1"/>
  <c r="CJ64" i="6" s="1"/>
  <c r="CK93" i="6" a="1"/>
  <c r="CK93" i="6" s="1"/>
  <c r="CK31" i="6" a="1"/>
  <c r="CK31" i="6" s="1"/>
  <c r="CK66" i="6" a="1"/>
  <c r="CK66" i="6" s="1"/>
  <c r="CK17" i="6" a="1"/>
  <c r="CK17" i="6" s="1"/>
  <c r="CM30" i="6" a="1"/>
  <c r="CM30" i="6" s="1"/>
  <c r="CL124" i="6" a="1"/>
  <c r="CL124" i="6" s="1"/>
  <c r="CI125" i="6" a="1"/>
  <c r="CI125" i="6" s="1"/>
  <c r="CE37" i="6" a="1"/>
  <c r="CE37" i="6" s="1"/>
  <c r="CN70" i="6" a="1"/>
  <c r="CN70" i="6" s="1"/>
  <c r="CK104" i="6" a="1"/>
  <c r="CK104" i="6" s="1"/>
  <c r="CG68" i="6" a="1"/>
  <c r="CG68" i="6" s="1"/>
  <c r="CK11" i="6" a="1"/>
  <c r="CK11" i="6" s="1"/>
  <c r="CM11" i="6" a="1"/>
  <c r="CM11" i="6" s="1"/>
  <c r="CF57" i="6" a="1"/>
  <c r="CF57" i="6" s="1"/>
  <c r="CI54" i="6" a="1"/>
  <c r="CI54" i="6" s="1"/>
  <c r="CM43" i="6" a="1"/>
  <c r="CM43" i="6" s="1"/>
  <c r="CF94" i="6" a="1"/>
  <c r="CF94" i="6" s="1"/>
  <c r="CI62" i="6" a="1"/>
  <c r="CI62" i="6" s="1"/>
  <c r="CG60" i="6" a="1"/>
  <c r="CG60" i="6" s="1"/>
  <c r="CK35" i="6" a="1"/>
  <c r="CK35" i="6" s="1"/>
  <c r="CG96" i="6" a="1"/>
  <c r="CG96" i="6" s="1"/>
  <c r="CI120" i="6" a="1"/>
  <c r="CI120" i="6" s="1"/>
  <c r="CJ60" i="6" a="1"/>
  <c r="CJ60" i="6" s="1"/>
  <c r="CE109" i="6" a="1"/>
  <c r="CE109" i="6" s="1"/>
  <c r="CG62" i="6" a="1"/>
  <c r="CG62" i="6" s="1"/>
  <c r="CF40" i="6" a="1"/>
  <c r="CF40" i="6" s="1"/>
  <c r="CK120" i="6" a="1"/>
  <c r="CK120" i="6" s="1"/>
  <c r="CF67" i="6" a="1"/>
  <c r="CF67" i="6" s="1"/>
  <c r="CE70" i="6" a="1"/>
  <c r="CE70" i="6" s="1"/>
  <c r="CI83" i="6" a="1"/>
  <c r="CI83" i="6" s="1"/>
  <c r="CL16" i="6" a="1"/>
  <c r="CL16" i="6" s="1"/>
  <c r="CM21" i="6" a="1"/>
  <c r="CM21" i="6" s="1"/>
  <c r="CM18" i="6" a="1"/>
  <c r="CM18" i="6" s="1"/>
  <c r="CJ18" i="6" a="1"/>
  <c r="CJ18" i="6" s="1"/>
  <c r="CI15" i="6" a="1"/>
  <c r="CI15" i="6" s="1"/>
  <c r="CK27" i="6" a="1"/>
  <c r="CK27" i="6" s="1"/>
  <c r="CK22" i="6" a="1"/>
  <c r="CK22" i="6" s="1"/>
  <c r="CL26" i="6" a="1"/>
  <c r="CL26" i="6" s="1"/>
  <c r="CM23" i="6" a="1"/>
  <c r="CM23" i="6" s="1"/>
  <c r="CJ14" i="6" a="1"/>
  <c r="CJ14" i="6" s="1"/>
  <c r="CD24" i="6" a="1"/>
  <c r="CD24" i="6" s="1"/>
  <c r="CL62" i="6" a="1"/>
  <c r="CL62" i="6" s="1"/>
  <c r="CG91" i="6" a="1"/>
  <c r="CG91" i="6" s="1"/>
  <c r="CD42" i="6" a="1"/>
  <c r="CD42" i="6" s="1"/>
  <c r="CF59" i="6" a="1"/>
  <c r="CF59" i="6" s="1"/>
  <c r="CL45" i="6" a="1"/>
  <c r="CL45" i="6" s="1"/>
  <c r="CE39" i="6" a="1"/>
  <c r="CE39" i="6" s="1"/>
  <c r="CH101" i="6" a="1"/>
  <c r="CH101" i="6" s="1"/>
  <c r="CN109" i="6" a="1"/>
  <c r="CN109" i="6" s="1"/>
  <c r="CH91" i="6" a="1"/>
  <c r="CH91" i="6" s="1"/>
  <c r="CM107" i="6" a="1"/>
  <c r="CM107" i="6" s="1"/>
  <c r="CI119" i="6" a="1"/>
  <c r="CI119" i="6" s="1"/>
  <c r="CD56" i="6" a="1"/>
  <c r="CD56" i="6" s="1"/>
  <c r="CH110" i="6" a="1"/>
  <c r="CH110" i="6" s="1"/>
  <c r="CM58" i="6" a="1"/>
  <c r="CM58" i="6" s="1"/>
  <c r="CL40" i="6" a="1"/>
  <c r="CL40" i="6" s="1"/>
  <c r="CH80" i="6" a="1"/>
  <c r="CH80" i="6" s="1"/>
  <c r="CH39" i="6" a="1"/>
  <c r="CH39" i="6" s="1"/>
  <c r="CI93" i="6" a="1"/>
  <c r="CI93" i="6" s="1"/>
  <c r="CJ77" i="6" a="1"/>
  <c r="CJ77" i="6" s="1"/>
  <c r="CN77" i="6" a="1"/>
  <c r="CN77" i="6" s="1"/>
  <c r="CD96" i="6" a="1"/>
  <c r="CD96" i="6" s="1"/>
  <c r="CL106" i="6" a="1"/>
  <c r="CL106" i="6" s="1"/>
  <c r="CN82" i="6" a="1"/>
  <c r="CN82" i="6" s="1"/>
  <c r="CH49" i="6" a="1"/>
  <c r="CH49" i="6" s="1"/>
  <c r="CK38" i="6" a="1"/>
  <c r="CK38" i="6" s="1"/>
  <c r="CJ115" i="6" a="1"/>
  <c r="CJ115" i="6" s="1"/>
  <c r="CM111" i="6" a="1"/>
  <c r="CM111" i="6" s="1"/>
  <c r="CE116" i="6" a="1"/>
  <c r="CE116" i="6" s="1"/>
  <c r="CD18" i="6" a="1"/>
  <c r="CD18" i="6" s="1"/>
  <c r="CN15" i="6" a="1"/>
  <c r="CN15" i="6" s="1"/>
  <c r="CM26" i="6" a="1"/>
  <c r="CM26" i="6" s="1"/>
  <c r="CF124" i="6" a="1"/>
  <c r="CF124" i="6" s="1"/>
  <c r="CH48" i="6" a="1"/>
  <c r="CH48" i="6" s="1"/>
  <c r="CG48" i="6" a="1"/>
  <c r="CG48" i="6" s="1"/>
  <c r="CJ17" i="6" a="1"/>
  <c r="CJ17" i="6" s="1"/>
  <c r="CL80" i="6" a="1"/>
  <c r="CL80" i="6" s="1"/>
  <c r="CG47" i="6" a="1"/>
  <c r="CG47" i="6" s="1"/>
  <c r="CH59" i="6" a="1"/>
  <c r="CH59" i="6" s="1"/>
  <c r="CN33" i="6" a="1"/>
  <c r="CN33" i="6" s="1"/>
  <c r="CG118" i="6" a="1"/>
  <c r="CG118" i="6" s="1"/>
  <c r="CD44" i="6" a="1"/>
  <c r="CD44" i="6" s="1"/>
  <c r="CE43" i="6" a="1"/>
  <c r="CE43" i="6" s="1"/>
  <c r="CL76" i="6" a="1"/>
  <c r="CL76" i="6" s="1"/>
  <c r="CL97" i="6" a="1"/>
  <c r="CL97" i="6" s="1"/>
  <c r="CK83" i="6" a="1"/>
  <c r="CK83" i="6" s="1"/>
  <c r="CJ35" i="6" a="1"/>
  <c r="CJ35" i="6" s="1"/>
  <c r="CF116" i="6" a="1"/>
  <c r="CF116" i="6" s="1"/>
  <c r="CF123" i="6" a="1"/>
  <c r="CF123" i="6" s="1"/>
  <c r="CE18" i="6" a="1"/>
  <c r="CE18" i="6" s="1"/>
  <c r="CD27" i="6" a="1"/>
  <c r="CD27" i="6" s="1"/>
  <c r="CL22" i="6" a="1"/>
  <c r="CL22" i="6" s="1"/>
  <c r="CF110" i="6" a="1"/>
  <c r="CF110" i="6" s="1"/>
  <c r="CL92" i="6" a="1"/>
  <c r="CL92" i="6" s="1"/>
  <c r="CN64" i="6" a="1"/>
  <c r="CN64" i="6" s="1"/>
  <c r="CJ54" i="6" a="1"/>
  <c r="CJ54" i="6" s="1"/>
  <c r="CE64" i="6" a="1"/>
  <c r="CE64" i="6" s="1"/>
  <c r="CK64" i="6" a="1"/>
  <c r="CK64" i="6" s="1"/>
  <c r="CE52" i="6" a="1"/>
  <c r="CE52" i="6" s="1"/>
  <c r="CK58" i="6" a="1"/>
  <c r="CK58" i="6" s="1"/>
  <c r="CN56" i="6" a="1"/>
  <c r="CN56" i="6" s="1"/>
  <c r="CE108" i="6" a="1"/>
  <c r="CE108" i="6" s="1"/>
  <c r="CF45" i="6" a="1"/>
  <c r="CF45" i="6" s="1"/>
  <c r="CE60" i="6" a="1"/>
  <c r="CE60" i="6" s="1"/>
  <c r="CH76" i="6" a="1"/>
  <c r="CH76" i="6" s="1"/>
  <c r="CH109" i="6" a="1"/>
  <c r="CH109" i="6" s="1"/>
  <c r="CM44" i="6" a="1"/>
  <c r="CM44" i="6" s="1"/>
  <c r="CN98" i="6" a="1"/>
  <c r="CN98" i="6" s="1"/>
  <c r="CF76" i="6" a="1"/>
  <c r="CF76" i="6" s="1"/>
  <c r="CH95" i="6" a="1"/>
  <c r="CH95" i="6" s="1"/>
  <c r="CD77" i="6" a="1"/>
  <c r="CD77" i="6" s="1"/>
  <c r="CL55" i="6" a="1"/>
  <c r="CL55" i="6" s="1"/>
  <c r="CF120" i="6" a="1"/>
  <c r="CF120" i="6" s="1"/>
  <c r="CD70" i="6" a="1"/>
  <c r="CD70" i="6" s="1"/>
  <c r="CL72" i="6" a="1"/>
  <c r="CL72" i="6" s="1"/>
  <c r="CF80" i="6" a="1"/>
  <c r="CF80" i="6" s="1"/>
  <c r="CM98" i="6" a="1"/>
  <c r="CM98" i="6" s="1"/>
  <c r="CD91" i="6" a="1"/>
  <c r="CD91" i="6" s="1"/>
  <c r="CK123" i="6" a="1"/>
  <c r="CK123" i="6" s="1"/>
  <c r="CL20" i="6" a="1"/>
  <c r="CL20" i="6" s="1"/>
  <c r="CG123" i="6" a="1"/>
  <c r="CG123" i="6" s="1"/>
  <c r="CH118" i="6" a="1"/>
  <c r="CH118" i="6" s="1"/>
  <c r="CJ120" i="6" a="1"/>
  <c r="CJ120" i="6" s="1"/>
  <c r="CD123" i="6" a="1"/>
  <c r="CD123" i="6" s="1"/>
  <c r="CF60" i="6" a="1"/>
  <c r="CF60" i="6" s="1"/>
  <c r="CL71" i="6" a="1"/>
  <c r="CL71" i="6" s="1"/>
  <c r="CK124" i="6" a="1"/>
  <c r="CK124" i="6" s="1"/>
  <c r="CG116" i="6" a="1"/>
  <c r="CG116" i="6" s="1"/>
  <c r="CJ96" i="6" a="1"/>
  <c r="CJ96" i="6" s="1"/>
  <c r="CI48" i="6" a="1"/>
  <c r="CI48" i="6" s="1"/>
  <c r="CM100" i="6" a="1"/>
  <c r="CM100" i="6" s="1"/>
  <c r="CE51" i="6" a="1"/>
  <c r="CE51" i="6" s="1"/>
  <c r="CL52" i="6" a="1"/>
  <c r="CL52" i="6" s="1"/>
  <c r="CL65" i="6" a="1"/>
  <c r="CL65" i="6" s="1"/>
  <c r="CE101" i="6" a="1"/>
  <c r="CE101" i="6" s="1"/>
  <c r="CK56" i="6" a="1"/>
  <c r="CK56" i="6" s="1"/>
  <c r="CK16" i="6" a="1"/>
  <c r="CK16" i="6" s="1"/>
  <c r="CJ27" i="6" a="1"/>
  <c r="CJ27" i="6" s="1"/>
  <c r="CJ22" i="6" a="1"/>
  <c r="CJ22" i="6" s="1"/>
  <c r="CK26" i="6" a="1"/>
  <c r="CK26" i="6" s="1"/>
  <c r="CK14" i="6" a="1"/>
  <c r="CK14" i="6" s="1"/>
  <c r="CM24" i="6" a="1"/>
  <c r="CM24" i="6" s="1"/>
  <c r="CD19" i="6" a="1"/>
  <c r="CD19" i="6" s="1"/>
  <c r="CJ33" i="6" a="1"/>
  <c r="CJ33" i="6" s="1"/>
  <c r="CM80" i="6" a="1"/>
  <c r="CM80" i="6" s="1"/>
  <c r="CJ41" i="6" a="1"/>
  <c r="CJ41" i="6" s="1"/>
  <c r="CD30" i="6" a="1"/>
  <c r="CD30" i="6" s="1"/>
  <c r="CL108" i="6" a="1"/>
  <c r="CL108" i="6" s="1"/>
  <c r="CE91" i="6" a="1"/>
  <c r="CE91" i="6" s="1"/>
  <c r="CG87" i="6" a="1"/>
  <c r="CG87" i="6" s="1"/>
  <c r="CD66" i="6" a="1"/>
  <c r="CD66" i="6" s="1"/>
  <c r="CM35" i="6" a="1"/>
  <c r="CM35" i="6" s="1"/>
  <c r="CE118" i="6" a="1"/>
  <c r="CE118" i="6" s="1"/>
  <c r="CM125" i="6" a="1"/>
  <c r="CM125" i="6" s="1"/>
  <c r="CK72" i="6" a="1"/>
  <c r="CK72" i="6" s="1"/>
  <c r="CN101" i="6" a="1"/>
  <c r="CN101" i="6" s="1"/>
  <c r="CF55" i="6" a="1"/>
  <c r="CF55" i="6" s="1"/>
  <c r="CH55" i="6" a="1"/>
  <c r="CH55" i="6" s="1"/>
  <c r="CM70" i="6" a="1"/>
  <c r="CM70" i="6" s="1"/>
  <c r="CI115" i="6" a="1"/>
  <c r="CI115" i="6" s="1"/>
  <c r="CK70" i="6" a="1"/>
  <c r="CK70" i="6" s="1"/>
  <c r="CL31" i="6" a="1"/>
  <c r="CL31" i="6" s="1"/>
  <c r="CF46" i="6" a="1"/>
  <c r="CF46" i="6" s="1"/>
  <c r="CN24" i="6" a="1"/>
  <c r="CN24" i="6" s="1"/>
  <c r="CM19" i="6" a="1"/>
  <c r="CM19" i="6" s="1"/>
  <c r="CM122" i="6" a="1"/>
  <c r="CM122" i="6" s="1"/>
  <c r="CK25" i="6" a="1"/>
  <c r="CK25" i="6" s="1"/>
  <c r="CK80" i="6" a="1"/>
  <c r="CK80" i="6" s="1"/>
  <c r="CI16" i="6" a="1"/>
  <c r="CI16" i="6" s="1"/>
  <c r="CN16" i="6" a="1"/>
  <c r="CN16" i="6" s="1"/>
  <c r="CK21" i="6" a="1"/>
  <c r="CK21" i="6" s="1"/>
  <c r="CK18" i="6" a="1"/>
  <c r="CK18" i="6" s="1"/>
  <c r="CK15" i="6" a="1"/>
  <c r="CK15" i="6" s="1"/>
  <c r="CL27" i="6" a="1"/>
  <c r="CL27" i="6" s="1"/>
  <c r="CD22" i="6" a="1"/>
  <c r="CD22" i="6" s="1"/>
  <c r="CJ26" i="6" a="1"/>
  <c r="CJ26" i="6" s="1"/>
  <c r="CN26" i="6" a="1"/>
  <c r="CN26" i="6" s="1"/>
  <c r="CD23" i="6" a="1"/>
  <c r="CD23" i="6" s="1"/>
  <c r="CL14" i="6" a="1"/>
  <c r="CL14" i="6" s="1"/>
  <c r="CL24" i="6" a="1"/>
  <c r="CL24" i="6" s="1"/>
  <c r="CK19" i="6" a="1"/>
  <c r="CK19" i="6" s="1"/>
  <c r="CN66" i="6" a="1"/>
  <c r="CN66" i="6" s="1"/>
  <c r="CM113" i="6" a="1"/>
  <c r="CM113" i="6" s="1"/>
  <c r="CL68" i="6" a="1"/>
  <c r="CL68" i="6" s="1"/>
  <c r="CK50" i="6" a="1"/>
  <c r="CK50" i="6" s="1"/>
  <c r="CD114" i="6" a="1"/>
  <c r="CD114" i="6" s="1"/>
  <c r="CM92" i="6" a="1"/>
  <c r="CM92" i="6" s="1"/>
  <c r="CL103" i="6" a="1"/>
  <c r="CL103" i="6" s="1"/>
  <c r="CM83" i="6" a="1"/>
  <c r="CM83" i="6" s="1"/>
  <c r="CK119" i="6" a="1"/>
  <c r="CK119" i="6" s="1"/>
  <c r="CD62" i="6" a="1"/>
  <c r="CD62" i="6" s="1"/>
  <c r="CL61" i="6" a="1"/>
  <c r="CL61" i="6" s="1"/>
  <c r="CH65" i="6" a="1"/>
  <c r="CH65" i="6" s="1"/>
  <c r="CF62" i="6" a="1"/>
  <c r="CF62" i="6" s="1"/>
  <c r="CF118" i="6" a="1"/>
  <c r="CF118" i="6" s="1"/>
  <c r="CE67" i="6" a="1"/>
  <c r="CE67" i="6" s="1"/>
  <c r="CI59" i="6" a="1"/>
  <c r="CI59" i="6" s="1"/>
  <c r="CL107" i="6" a="1"/>
  <c r="CL107" i="6" s="1"/>
  <c r="CI76" i="6" a="1"/>
  <c r="CI76" i="6" s="1"/>
  <c r="CF98" i="6" a="1"/>
  <c r="CF98" i="6" s="1"/>
  <c r="CD61" i="6" a="1"/>
  <c r="CD61" i="6" s="1"/>
  <c r="CE110" i="6" a="1"/>
  <c r="CE110" i="6" s="1"/>
  <c r="CI80" i="6" a="1"/>
  <c r="CI80" i="6" s="1"/>
  <c r="CM118" i="6" a="1"/>
  <c r="CM118" i="6" s="1"/>
  <c r="CN67" i="6" a="1"/>
  <c r="CN67" i="6" s="1"/>
  <c r="CK67" i="6" a="1"/>
  <c r="CK67" i="6" s="1"/>
  <c r="CM61" i="6" a="1"/>
  <c r="CM61" i="6" s="1"/>
  <c r="CH71" i="6" a="1"/>
  <c r="CH71" i="6" s="1"/>
  <c r="CN38" i="6" a="1"/>
  <c r="CN38" i="6" s="1"/>
  <c r="CD80" i="6" a="1"/>
  <c r="CD80" i="6" s="1"/>
  <c r="CK78" i="6" a="1"/>
  <c r="CK78" i="6" s="1"/>
  <c r="CD73" i="6" a="1"/>
  <c r="CD73" i="6" s="1"/>
  <c r="CJ74" i="6" a="1"/>
  <c r="CJ74" i="6" s="1"/>
  <c r="CF99" i="6" a="1"/>
  <c r="CF99" i="6" s="1"/>
  <c r="CL58" i="6" a="1"/>
  <c r="CL58" i="6" s="1"/>
  <c r="CE122" i="6" a="1"/>
  <c r="CE122" i="6" s="1"/>
  <c r="CN42" i="6" a="1"/>
  <c r="CN42" i="6" s="1"/>
  <c r="CN14" i="6" a="1"/>
  <c r="CN14" i="6" s="1"/>
  <c r="CN27" i="6" a="1"/>
  <c r="CN27" i="6" s="1"/>
  <c r="CD21" i="6" a="1"/>
  <c r="CD21" i="6" s="1"/>
  <c r="CF79" i="6" a="1"/>
  <c r="CF79" i="6" s="1"/>
  <c r="CN87" i="6" a="1"/>
  <c r="CN87" i="6" s="1"/>
  <c r="CF77" i="6" a="1"/>
  <c r="CF77" i="6" s="1"/>
  <c r="CH17" i="6" a="1"/>
  <c r="CH17" i="6" s="1"/>
  <c r="AV19" i="6"/>
  <c r="CF19" i="6" s="1" a="1"/>
  <c r="CF19" i="6" s="1"/>
  <c r="CJ19" i="6" a="1"/>
  <c r="CJ19" i="6" s="1"/>
  <c r="CK24" i="6" a="1"/>
  <c r="CK24" i="6" s="1"/>
  <c r="CJ23" i="6" a="1"/>
  <c r="CJ23" i="6" s="1"/>
  <c r="CN11" i="6" a="1"/>
  <c r="CN11" i="6" s="1"/>
  <c r="CI21" i="6" a="1"/>
  <c r="CI21" i="6" s="1"/>
  <c r="CI124" i="6" a="1"/>
  <c r="CI124" i="6" s="1"/>
  <c r="CH56" i="6" a="1"/>
  <c r="CH56" i="6" s="1"/>
  <c r="CE72" i="6" a="1"/>
  <c r="CE72" i="6" s="1"/>
  <c r="CD97" i="6" a="1"/>
  <c r="CD97" i="6" s="1"/>
  <c r="CD68" i="6" a="1"/>
  <c r="CD68" i="6" s="1"/>
  <c r="CL75" i="6" a="1"/>
  <c r="CL75" i="6" s="1"/>
  <c r="CD41" i="6" a="1"/>
  <c r="CD41" i="6" s="1"/>
  <c r="CL56" i="6" a="1"/>
  <c r="CL56" i="6" s="1"/>
  <c r="CM65" i="6" a="1"/>
  <c r="CM65" i="6" s="1"/>
  <c r="CG98" i="6" a="1"/>
  <c r="CG98" i="6" s="1"/>
  <c r="CE48" i="6" a="1"/>
  <c r="CE48" i="6" s="1"/>
  <c r="CE32" i="6" a="1"/>
  <c r="CE32" i="6" s="1"/>
  <c r="CL43" i="6" a="1"/>
  <c r="CL43" i="6" s="1"/>
  <c r="CI94" i="6" a="1"/>
  <c r="CI94" i="6" s="1"/>
  <c r="CL41" i="6" a="1"/>
  <c r="CL41" i="6" s="1"/>
  <c r="CI95" i="6" a="1"/>
  <c r="CI95" i="6" s="1"/>
  <c r="CN91" i="6" a="1"/>
  <c r="CN91" i="6" s="1"/>
  <c r="CJ48" i="6" a="1"/>
  <c r="CJ48" i="6" s="1"/>
  <c r="CD110" i="6" a="1"/>
  <c r="CD110" i="6" s="1"/>
  <c r="CE44" i="6" a="1"/>
  <c r="CE44" i="6" s="1"/>
  <c r="CF87" i="6" a="1"/>
  <c r="CF87" i="6" s="1"/>
  <c r="CK57" i="6" a="1"/>
  <c r="CK57" i="6" s="1"/>
  <c r="CF93" i="6" a="1"/>
  <c r="CF93" i="6" s="1"/>
  <c r="CK118" i="6" a="1"/>
  <c r="CK118" i="6" s="1"/>
  <c r="CJ104" i="6" a="1"/>
  <c r="CJ104" i="6" s="1"/>
  <c r="CF125" i="6" a="1"/>
  <c r="CF125" i="6" s="1"/>
  <c r="CN96" i="6" a="1"/>
  <c r="CN96" i="6" s="1"/>
  <c r="CH120" i="6" a="1"/>
  <c r="CH120" i="6" s="1"/>
  <c r="CK126" i="6" a="1"/>
  <c r="CK126" i="6" s="1"/>
  <c r="CF106" i="6" a="1"/>
  <c r="CF106" i="6" s="1"/>
  <c r="CL54" i="6" a="1"/>
  <c r="CL54" i="6" s="1"/>
  <c r="CJ24" i="6" a="1"/>
  <c r="CJ24" i="6" s="1"/>
  <c r="CH50" i="6" a="1"/>
  <c r="CH50" i="6" s="1"/>
  <c r="CN72" i="6" a="1"/>
  <c r="CN72" i="6" s="1"/>
  <c r="CM101" i="6" a="1"/>
  <c r="CM101" i="6" s="1"/>
  <c r="CF107" i="6" a="1"/>
  <c r="CF107" i="6" s="1"/>
  <c r="CE119" i="6" a="1"/>
  <c r="CE119" i="6" s="1"/>
  <c r="CJ43" i="6" a="1"/>
  <c r="CJ43" i="6" s="1"/>
  <c r="CJ28" i="6" a="1"/>
  <c r="CJ28" i="6" s="1"/>
  <c r="CJ70" i="6" a="1"/>
  <c r="CJ70" i="6" s="1"/>
  <c r="CE117" i="6" a="1"/>
  <c r="CE117" i="6" s="1"/>
  <c r="CJ11" i="6" a="1"/>
  <c r="CJ11" i="6" s="1"/>
  <c r="CK77" i="6" a="1"/>
  <c r="CK77" i="6" s="1"/>
  <c r="CE74" i="6" a="1"/>
  <c r="CE74" i="6" s="1"/>
  <c r="CH84" i="6" a="1"/>
  <c r="CH84" i="6" s="1"/>
  <c r="CG65" i="6" a="1"/>
  <c r="CG65" i="6" s="1"/>
  <c r="CI72" i="6" a="1"/>
  <c r="CI72" i="6" s="1"/>
  <c r="CL120" i="6" a="1"/>
  <c r="CL120" i="6" s="1"/>
  <c r="CD28" i="6" a="1"/>
  <c r="CD28" i="6" s="1"/>
  <c r="CL59" i="6" a="1"/>
  <c r="CL59" i="6" s="1"/>
  <c r="CK98" i="6" a="1"/>
  <c r="CK98" i="6" s="1"/>
  <c r="CL123" i="6" a="1"/>
  <c r="CL123" i="6" s="1"/>
  <c r="CH88" i="6" a="1"/>
  <c r="CH88" i="6" s="1"/>
  <c r="CG11" i="6" a="1"/>
  <c r="CG11" i="6" s="1"/>
  <c r="CI18" i="6" a="1"/>
  <c r="CI18" i="6" s="1"/>
  <c r="CE87" i="6" a="1"/>
  <c r="CE87" i="6" s="1"/>
  <c r="CK71" i="6" a="1"/>
  <c r="CK71" i="6" s="1"/>
  <c r="CN121" i="6" a="1"/>
  <c r="CN121" i="6" s="1"/>
  <c r="CH92" i="6" a="1"/>
  <c r="CH92" i="6" s="1"/>
  <c r="CJ79" i="6" a="1"/>
  <c r="CJ79" i="6" s="1"/>
  <c r="CI90" i="6" a="1"/>
  <c r="CI90" i="6" s="1"/>
  <c r="CF56" i="6" a="1"/>
  <c r="CF56" i="6" s="1"/>
  <c r="CJ119" i="6" a="1"/>
  <c r="CJ119" i="6" s="1"/>
  <c r="CF48" i="6" a="1"/>
  <c r="CF48" i="6" s="1"/>
  <c r="CL66" i="6" a="1"/>
  <c r="CL66" i="6" s="1"/>
  <c r="CJ30" i="6" a="1"/>
  <c r="CJ30" i="6" s="1"/>
  <c r="CG71" i="6" a="1"/>
  <c r="CG71" i="6" s="1"/>
  <c r="CK122" i="6" a="1"/>
  <c r="CK122" i="6" s="1"/>
  <c r="CJ62" i="6" a="1"/>
  <c r="CJ62" i="6" s="1"/>
  <c r="CE125" i="6" a="1"/>
  <c r="CE125" i="6" s="1"/>
  <c r="CJ56" i="6" a="1"/>
  <c r="CJ56" i="6" s="1"/>
  <c r="CD46" i="6" a="1"/>
  <c r="CD46" i="6" s="1"/>
  <c r="CN20" i="6" a="1"/>
  <c r="CN20" i="6" s="1"/>
  <c r="CJ98" i="6" a="1"/>
  <c r="CJ98" i="6" s="1"/>
  <c r="CJ37" i="6" a="1"/>
  <c r="CJ37" i="6" s="1"/>
  <c r="CN116" i="6" a="1"/>
  <c r="CN116" i="6" s="1"/>
  <c r="CJ95" i="6" a="1"/>
  <c r="CJ95" i="6" s="1"/>
  <c r="CK61" i="6" a="1"/>
  <c r="CK61" i="6" s="1"/>
  <c r="CD25" i="6" a="1"/>
  <c r="CD25" i="6" s="1"/>
  <c r="CI101" i="6" a="1"/>
  <c r="CI101" i="6" s="1"/>
  <c r="CL32" i="6" a="1"/>
  <c r="CL32" i="6" s="1"/>
  <c r="CL95" i="6" a="1"/>
  <c r="CL95" i="6" s="1"/>
  <c r="CI116" i="6" a="1"/>
  <c r="CI116" i="6" s="1"/>
  <c r="CH70" i="6" a="1"/>
  <c r="CH70" i="6" s="1"/>
  <c r="CD43" i="6" a="1"/>
  <c r="CD43" i="6" s="1"/>
  <c r="CE63" i="6" a="1"/>
  <c r="CE63" i="6" s="1"/>
  <c r="CL63" i="6" a="1"/>
  <c r="CL63" i="6" s="1"/>
  <c r="CG88" i="6" a="1"/>
  <c r="CG88" i="6" s="1"/>
  <c r="CG110" i="6" a="1"/>
  <c r="CG110" i="6" s="1"/>
  <c r="CL11" i="6" a="1"/>
  <c r="CL11" i="6" s="1"/>
  <c r="CM27" i="6" a="1"/>
  <c r="CM27" i="6" s="1"/>
  <c r="CN21" i="6" a="1"/>
  <c r="CN21" i="6" s="1"/>
  <c r="CJ110" i="6" a="1"/>
  <c r="CJ110" i="6" s="1"/>
  <c r="CL84" i="6" a="1"/>
  <c r="CL84" i="6" s="1"/>
  <c r="CF81" i="6" a="1"/>
  <c r="CF81" i="6" s="1"/>
  <c r="CN48" i="6" a="1"/>
  <c r="CN48" i="6" s="1"/>
  <c r="CF41" i="6" a="1"/>
  <c r="CF41" i="6" s="1"/>
  <c r="CG81" i="6" a="1"/>
  <c r="CG81" i="6" s="1"/>
  <c r="CE83" i="6" a="1"/>
  <c r="CE83" i="6" s="1"/>
  <c r="CD111" i="6" a="1"/>
  <c r="CD111" i="6" s="1"/>
  <c r="CL110" i="6" a="1"/>
  <c r="CL110" i="6" s="1"/>
  <c r="CF44" i="6" a="1"/>
  <c r="CF44" i="6" s="1"/>
  <c r="CK100" i="6" a="1"/>
  <c r="CK100" i="6" s="1"/>
  <c r="CK88" i="6" a="1"/>
  <c r="CK88" i="6" s="1"/>
  <c r="CD26" i="6" a="1"/>
  <c r="CD26" i="6" s="1"/>
  <c r="CN18" i="6" a="1"/>
  <c r="CN18" i="6" s="1"/>
  <c r="CJ109" i="6" a="1"/>
  <c r="CJ109" i="6" s="1"/>
  <c r="CL50" i="6" a="1"/>
  <c r="CL50" i="6" s="1"/>
  <c r="CH58" i="6" a="1"/>
  <c r="CH58" i="6" s="1"/>
  <c r="CE38" i="6" a="1"/>
  <c r="CE38" i="6" s="1"/>
  <c r="CF65" i="6" a="1"/>
  <c r="CF65" i="6" s="1"/>
  <c r="CL70" i="6" a="1"/>
  <c r="CL70" i="6" s="1"/>
  <c r="CJ25" i="6" a="1"/>
  <c r="CJ25" i="6" s="1"/>
  <c r="CK47" i="6" a="1"/>
  <c r="CK47" i="6" s="1"/>
  <c r="CM42" i="6" a="1"/>
  <c r="CM42" i="6" s="1"/>
  <c r="CN125" i="6" a="1"/>
  <c r="CN125" i="6" s="1"/>
  <c r="CJ45" i="6" a="1"/>
  <c r="CJ45" i="6" s="1"/>
  <c r="CN46" i="6" a="1"/>
  <c r="CN46" i="6" s="1"/>
  <c r="CI111" i="6" a="1"/>
  <c r="CI111" i="6" s="1"/>
  <c r="CN76" i="6" a="1"/>
  <c r="CN76" i="6" s="1"/>
  <c r="CK60" i="6" a="1"/>
  <c r="CK60" i="6" s="1"/>
  <c r="CJ46" i="6" a="1"/>
  <c r="CJ46" i="6" s="1"/>
  <c r="CG86" i="6" a="1"/>
  <c r="CG86" i="6" s="1"/>
  <c r="CG82" i="6" a="1"/>
  <c r="CG82" i="6" s="1"/>
  <c r="CL23" i="6" a="1"/>
  <c r="CL23" i="6" s="1"/>
  <c r="CJ15" i="6" a="1"/>
  <c r="CJ15" i="6" s="1"/>
  <c r="CF96" i="6" a="1"/>
  <c r="CF96" i="6" s="1"/>
  <c r="CK49" i="6" a="1"/>
  <c r="CK49" i="6" s="1"/>
  <c r="CL19" i="6" a="1"/>
  <c r="CL19" i="6" s="1"/>
  <c r="CM14" i="6" a="1"/>
  <c r="CM14" i="6" s="1"/>
  <c r="CN23" i="6" a="1"/>
  <c r="CN23" i="6" s="1"/>
  <c r="CM22" i="6" a="1"/>
  <c r="CM22" i="6" s="1"/>
  <c r="CI11" i="6" a="1"/>
  <c r="CI11" i="6" s="1"/>
  <c r="CL15" i="6" a="1"/>
  <c r="CL15" i="6" s="1"/>
  <c r="CJ16" i="6" a="1"/>
  <c r="CJ16" i="6" s="1"/>
  <c r="CI20" i="6" a="1"/>
  <c r="CI20" i="6" s="1"/>
  <c r="CI65" i="6" a="1"/>
  <c r="CI65" i="6" s="1"/>
  <c r="CM36" i="6" a="1"/>
  <c r="CM36" i="6" s="1"/>
  <c r="CM62" i="6" a="1"/>
  <c r="CM62" i="6" s="1"/>
  <c r="CJ99" i="6" a="1"/>
  <c r="CJ99" i="6" s="1"/>
  <c r="CJ82" i="6" a="1"/>
  <c r="CJ82" i="6" s="1"/>
  <c r="CI117" i="6" a="1"/>
  <c r="CI117" i="6" s="1"/>
  <c r="CH93" i="6" a="1"/>
  <c r="CH93" i="6" s="1"/>
  <c r="CK41" i="6" a="1"/>
  <c r="CK41" i="6" s="1"/>
  <c r="CL104" i="6" a="1"/>
  <c r="CL104" i="6" s="1"/>
  <c r="CG35" i="6" a="1"/>
  <c r="CG35" i="6" s="1"/>
  <c r="CJ125" i="6" a="1"/>
  <c r="CJ125" i="6" s="1"/>
  <c r="CM72" i="6" a="1"/>
  <c r="CM72" i="6" s="1"/>
  <c r="CJ40" i="6" a="1"/>
  <c r="CJ40" i="6" s="1"/>
  <c r="CG90" i="6" a="1"/>
  <c r="CG90" i="6" s="1"/>
  <c r="CE123" i="6" a="1"/>
  <c r="CE123" i="6" s="1"/>
  <c r="CH83" i="6" a="1"/>
  <c r="CH83" i="6" s="1"/>
  <c r="CG122" i="6" a="1"/>
  <c r="CG122" i="6" s="1"/>
  <c r="CK37" i="6" a="1"/>
  <c r="CK37" i="6" s="1"/>
  <c r="CM79" i="6" a="1"/>
  <c r="CM79" i="6" s="1"/>
  <c r="CK34" i="6" a="1"/>
  <c r="CK34" i="6" s="1"/>
  <c r="CM55" i="6" a="1"/>
  <c r="CM55" i="6" s="1"/>
  <c r="CG58" i="6" a="1"/>
  <c r="CG58" i="6" s="1"/>
  <c r="CJ93" i="6" a="1"/>
  <c r="CJ93" i="6" s="1"/>
  <c r="CK87" i="6" a="1"/>
  <c r="CK87" i="6" s="1"/>
  <c r="CJ83" i="6" a="1"/>
  <c r="CJ83" i="6" s="1"/>
  <c r="CK110" i="6" a="1"/>
  <c r="CK110" i="6" s="1"/>
  <c r="CF43" i="6" a="1"/>
  <c r="CF43" i="6" s="1"/>
  <c r="CD125" i="6" a="1"/>
  <c r="CD125" i="6" s="1"/>
  <c r="CE65" i="6" a="1"/>
  <c r="CE65" i="6" s="1"/>
  <c r="CN124" i="6" a="1"/>
  <c r="CN124" i="6" s="1"/>
  <c r="CI86" i="6" a="1"/>
  <c r="CI86" i="6" s="1"/>
  <c r="CK69" i="6" a="1"/>
  <c r="CK69" i="6" s="1"/>
  <c r="CG75" i="6" a="1"/>
  <c r="CG75" i="6" s="1"/>
  <c r="CF122" i="6" a="1"/>
  <c r="CF122" i="6" s="1"/>
  <c r="CN59" i="6" a="1"/>
  <c r="CN59" i="6" s="1"/>
  <c r="CJ116" i="6" a="1"/>
  <c r="CJ116" i="6" s="1"/>
  <c r="CG109" i="6" a="1"/>
  <c r="CG109" i="6" s="1"/>
  <c r="CE57" i="6" a="1"/>
  <c r="CE57" i="6" s="1"/>
  <c r="CL57" i="6" a="1"/>
  <c r="CL57" i="6" s="1"/>
  <c r="CK53" i="6" a="1"/>
  <c r="CK53" i="6" s="1"/>
  <c r="CJ50" i="6" a="1"/>
  <c r="CJ50" i="6" s="1"/>
  <c r="CE105" i="6" a="1"/>
  <c r="CE105" i="6" s="1"/>
  <c r="CE112" i="6" a="1"/>
  <c r="CE112" i="6" s="1"/>
  <c r="CD84" i="6" a="1"/>
  <c r="CD84" i="6" s="1"/>
  <c r="CL42" i="6" a="1"/>
  <c r="CL42" i="6" s="1"/>
  <c r="CG119" i="6" a="1"/>
  <c r="CG119" i="6" s="1"/>
  <c r="CL81" i="6" a="1"/>
  <c r="CL81" i="6" s="1"/>
  <c r="CE30" i="6" a="1"/>
  <c r="CE30" i="6" s="1"/>
  <c r="CL125" i="6" a="1"/>
  <c r="CL125" i="6" s="1"/>
  <c r="CK42" i="6" a="1"/>
  <c r="CK42" i="6" s="1"/>
  <c r="CJ57" i="6" a="1"/>
  <c r="CJ57" i="6" s="1"/>
  <c r="CL46" i="6" a="1"/>
  <c r="CL46" i="6" s="1"/>
  <c r="CJ32" i="6" a="1"/>
  <c r="CJ32" i="6" s="1"/>
  <c r="CJ91" i="6" a="1"/>
  <c r="CJ91" i="6" s="1"/>
  <c r="CK94" i="6" a="1"/>
  <c r="CK94" i="6" s="1"/>
  <c r="CG70" i="6" a="1"/>
  <c r="CG70" i="6" s="1"/>
  <c r="CM81" i="6" a="1"/>
  <c r="CM81" i="6" s="1"/>
  <c r="CI118" i="6" a="1"/>
  <c r="CI118" i="6" s="1"/>
  <c r="CN120" i="6" a="1"/>
  <c r="CN120" i="6" s="1"/>
  <c r="CN79" i="6" a="1"/>
  <c r="CN79" i="6" s="1"/>
  <c r="CH60" i="6" a="1"/>
  <c r="CH60" i="6" s="1"/>
  <c r="CF71" i="6" a="1"/>
  <c r="CF71" i="6" s="1"/>
  <c r="CH66" i="6" a="1"/>
  <c r="CH66" i="6" s="1"/>
  <c r="CM17" i="6" a="1"/>
  <c r="CM17" i="6" s="1"/>
  <c r="CK32" i="6" a="1"/>
  <c r="CK32" i="6" s="1"/>
  <c r="CJ34" i="6" a="1"/>
  <c r="CJ34" i="6" s="1"/>
  <c r="CM37" i="6" a="1"/>
  <c r="CM37" i="6" s="1"/>
  <c r="CK43" i="6" a="1"/>
  <c r="CK43" i="6" s="1"/>
  <c r="CM66" i="6" a="1"/>
  <c r="CM66" i="6" s="1"/>
  <c r="CG56" i="6" a="1"/>
  <c r="CG56" i="6" s="1"/>
  <c r="CH104" i="6" a="1"/>
  <c r="CH104" i="6" s="1"/>
  <c r="CD58" i="6" a="1"/>
  <c r="CD58" i="6" s="1"/>
  <c r="CJ59" i="6" a="1"/>
  <c r="CJ59" i="6" s="1"/>
  <c r="CI79" i="6" a="1"/>
  <c r="CI79" i="6" s="1"/>
  <c r="CM46" i="6" a="1"/>
  <c r="CM46" i="6" s="1"/>
  <c r="CM90" i="6" a="1"/>
  <c r="CM90" i="6" s="1"/>
  <c r="CJ80" i="6" a="1"/>
  <c r="CJ80" i="6" s="1"/>
  <c r="CG115" i="6" a="1"/>
  <c r="CG115" i="6" s="1"/>
  <c r="CK33" i="6" a="1"/>
  <c r="CK33" i="6" s="1"/>
  <c r="CK91" i="6" a="1"/>
  <c r="CK91" i="6" s="1"/>
  <c r="CK107" i="6" a="1"/>
  <c r="CK107" i="6" s="1"/>
  <c r="CL60" i="6" a="1"/>
  <c r="CL60" i="6" s="1"/>
  <c r="CM67" i="6" a="1"/>
  <c r="CM67" i="6" s="1"/>
  <c r="CM110" i="6" a="1"/>
  <c r="CM110" i="6" s="1"/>
  <c r="CM71" i="6" a="1"/>
  <c r="CM71" i="6" s="1"/>
  <c r="CD45" i="6" a="1"/>
  <c r="CD45" i="6" s="1"/>
  <c r="CE107" i="6" a="1"/>
  <c r="CE107" i="6" s="1"/>
  <c r="CD116" i="6" a="1"/>
  <c r="CD116" i="6" s="1"/>
  <c r="CL91" i="6" a="1"/>
  <c r="CL91" i="6" s="1"/>
  <c r="CG55" i="6" a="1"/>
  <c r="CG55" i="6" s="1"/>
  <c r="CI56" i="6" a="1"/>
  <c r="CI56" i="6" s="1"/>
  <c r="CG101" i="6" a="1"/>
  <c r="CG101" i="6" s="1"/>
  <c r="CM28" i="6" a="1"/>
  <c r="CM28" i="6" s="1"/>
  <c r="CK95" i="6" a="1"/>
  <c r="CK95" i="6" s="1"/>
  <c r="CD31" i="6" a="1"/>
  <c r="CD31" i="6" s="1"/>
  <c r="CG76" i="6" a="1"/>
  <c r="CG76" i="6" s="1"/>
  <c r="CG61" i="6" a="1"/>
  <c r="CG61" i="6" s="1"/>
  <c r="CD36" i="6" a="1"/>
  <c r="CD36" i="6" s="1"/>
  <c r="CG92" i="6" a="1"/>
  <c r="CG92" i="6" s="1"/>
  <c r="CM126" i="6" a="1"/>
  <c r="CM126" i="6" s="1"/>
  <c r="CE114" i="6" a="1"/>
  <c r="CE114" i="6" s="1"/>
  <c r="CH63" i="6" a="1"/>
  <c r="CH63" i="6" s="1"/>
  <c r="CI88" i="6" a="1"/>
  <c r="CI88" i="6" s="1"/>
  <c r="CD47" i="6" a="1"/>
  <c r="CD47" i="6" s="1"/>
  <c r="CD98" i="6" a="1"/>
  <c r="CD98" i="6" s="1"/>
  <c r="CM95" i="6" a="1"/>
  <c r="CM95" i="6" s="1"/>
  <c r="CI107" i="6" a="1"/>
  <c r="CI107" i="6" s="1"/>
  <c r="CF39" i="6" a="1"/>
  <c r="CF39" i="6" s="1"/>
  <c r="CN61" i="6" a="1"/>
  <c r="CN61" i="6" s="1"/>
  <c r="CD120" i="6" a="1"/>
  <c r="CD120" i="6" s="1"/>
  <c r="CH107" i="6" a="1"/>
  <c r="CH107" i="6" s="1"/>
  <c r="CK40" i="6" a="1"/>
  <c r="CK40" i="6" s="1"/>
  <c r="CK112" i="6" a="1"/>
  <c r="CK112" i="6" s="1"/>
  <c r="CG69" i="6" a="1"/>
  <c r="CG69" i="6" s="1"/>
  <c r="CG85" i="6" a="1"/>
  <c r="CG85" i="6" s="1"/>
  <c r="CH112" i="6" a="1"/>
  <c r="CH112" i="6" s="1"/>
  <c r="CL73" i="6" a="1"/>
  <c r="CL73" i="6" s="1"/>
  <c r="CN126" i="6" a="1"/>
  <c r="CN126" i="6" s="1"/>
  <c r="CH68" i="6" a="1"/>
  <c r="CH68" i="6" s="1"/>
  <c r="CI102" i="6" a="1"/>
  <c r="CI102" i="6" s="1"/>
  <c r="CM41" i="6" a="1"/>
  <c r="CM41" i="6" s="1"/>
  <c r="CJ47" i="6" a="1"/>
  <c r="CJ47" i="6" s="1"/>
  <c r="CK68" i="6" a="1"/>
  <c r="CK68" i="6" s="1"/>
  <c r="CF52" i="6" a="1"/>
  <c r="CF52" i="6" s="1"/>
  <c r="CG117" i="6" a="1"/>
  <c r="CG117" i="6" s="1"/>
  <c r="CN53" i="6" a="1"/>
  <c r="CN53" i="6" s="1"/>
  <c r="CL85" i="6" a="1"/>
  <c r="CL85" i="6" s="1"/>
  <c r="CJ49" i="6" a="1"/>
  <c r="CJ49" i="6" s="1"/>
  <c r="CG74" i="6" a="1"/>
  <c r="CG74" i="6" s="1"/>
  <c r="CD100" i="6" a="1"/>
  <c r="CD100" i="6" s="1"/>
  <c r="CF112" i="6" a="1"/>
  <c r="CF112" i="6" s="1"/>
  <c r="CG50" i="6" a="1"/>
  <c r="CG50" i="6" s="1"/>
  <c r="CH111" i="6" a="1"/>
  <c r="CH111" i="6" s="1"/>
  <c r="CF66" i="6" a="1"/>
  <c r="CF66" i="6" s="1"/>
  <c r="CN35" i="6" a="1"/>
  <c r="CN35" i="6" s="1"/>
  <c r="CJ101" i="6" a="1"/>
  <c r="CJ101" i="6" s="1"/>
  <c r="CI58" i="6" a="1"/>
  <c r="CI58" i="6" s="1"/>
  <c r="CE62" i="6" a="1"/>
  <c r="CE62" i="6" s="1"/>
  <c r="CJ94" i="6" a="1"/>
  <c r="CJ94" i="6" s="1"/>
  <c r="CN115" i="6" a="1"/>
  <c r="CN115" i="6" s="1"/>
  <c r="CJ76" i="6" a="1"/>
  <c r="CJ76" i="6" s="1"/>
  <c r="CE104" i="6" a="1"/>
  <c r="CE104" i="6" s="1"/>
  <c r="CJ61" i="6" a="1"/>
  <c r="CJ61" i="6" s="1"/>
  <c r="CE95" i="6" a="1"/>
  <c r="CE95" i="6" s="1"/>
  <c r="CE41" i="6" a="1"/>
  <c r="CE41" i="6" s="1"/>
  <c r="CG104" i="6" a="1"/>
  <c r="CG104" i="6" s="1"/>
  <c r="CJ90" i="6" a="1"/>
  <c r="CJ90" i="6" s="1"/>
  <c r="CM109" i="6" a="1"/>
  <c r="CM109" i="6" s="1"/>
  <c r="CE29" i="6" a="1"/>
  <c r="CE29" i="6" s="1"/>
  <c r="CE90" i="6" a="1"/>
  <c r="CE90" i="6" s="1"/>
  <c r="CN34" i="6" a="1"/>
  <c r="CN34" i="6" s="1"/>
  <c r="CI71" i="6" a="1"/>
  <c r="CI71" i="6" s="1"/>
  <c r="CN111" i="6" a="1"/>
  <c r="CN111" i="6" s="1"/>
  <c r="CM115" i="6" a="1"/>
  <c r="CM115" i="6" s="1"/>
  <c r="CJ72" i="6" a="1"/>
  <c r="CJ72" i="6" s="1"/>
  <c r="CE31" i="6" a="1"/>
  <c r="CE31" i="6" s="1"/>
  <c r="CK62" i="6" a="1"/>
  <c r="CK62" i="6" s="1"/>
  <c r="CN80" i="6" a="1"/>
  <c r="CN80" i="6" s="1"/>
  <c r="CF73" i="6" a="1"/>
  <c r="CF73" i="6" s="1"/>
  <c r="CD86" i="6" a="1"/>
  <c r="CD86" i="6" s="1"/>
  <c r="CL69" i="6" a="1"/>
  <c r="CL69" i="6" s="1"/>
  <c r="CI52" i="6" a="1"/>
  <c r="CI52" i="6" s="1"/>
  <c r="CM88" i="6" a="1"/>
  <c r="CM88" i="6" s="1"/>
  <c r="CJ85" i="6" a="1"/>
  <c r="CJ85" i="6" s="1"/>
  <c r="CL51" i="6" a="1"/>
  <c r="CL51" i="6" s="1"/>
  <c r="CD75" i="6" a="1"/>
  <c r="CD75" i="6" s="1"/>
  <c r="CN50" i="6" a="1"/>
  <c r="CN50" i="6" s="1"/>
  <c r="CM73" i="6" a="1"/>
  <c r="CM73" i="6" s="1"/>
  <c r="CI121" i="6" a="1"/>
  <c r="CI121" i="6" s="1"/>
  <c r="CH106" i="6" a="1"/>
  <c r="CH106" i="6" s="1"/>
  <c r="CE121" i="6" a="1"/>
  <c r="CE121" i="6" s="1"/>
  <c r="CM84" i="6" a="1"/>
  <c r="CM84" i="6" s="1"/>
  <c r="CL74" i="6" a="1"/>
  <c r="CL74" i="6" s="1"/>
  <c r="CI82" i="6" a="1"/>
  <c r="CI82" i="6" s="1"/>
  <c r="CD82" i="6" a="1"/>
  <c r="CD82" i="6" s="1"/>
  <c r="CJ102" i="6" a="1"/>
  <c r="CJ102" i="6" s="1"/>
  <c r="CN75" i="6" a="1"/>
  <c r="CN75" i="6" s="1"/>
  <c r="CK102" i="6" a="1"/>
  <c r="CK102" i="6" s="1"/>
  <c r="CK51" i="6" a="1"/>
  <c r="CK51" i="6" s="1"/>
  <c r="CF84" i="6" a="1"/>
  <c r="CF84" i="6" s="1"/>
  <c r="CH121" i="6" a="1"/>
  <c r="CH121" i="6" s="1"/>
  <c r="CD103" i="6" a="1"/>
  <c r="CD103" i="6" s="1"/>
  <c r="CN74" i="6" a="1"/>
  <c r="CN74" i="6" s="1"/>
  <c r="CH100" i="6" a="1"/>
  <c r="CH100" i="6" s="1"/>
  <c r="CD69" i="6" a="1"/>
  <c r="CD69" i="6" s="1"/>
  <c r="CL78" i="6" a="1"/>
  <c r="CL78" i="6" s="1"/>
  <c r="CN54" i="6" a="1"/>
  <c r="CN54" i="6" s="1"/>
  <c r="CL53" i="6" a="1"/>
  <c r="CL53" i="6" s="1"/>
  <c r="CI99" i="6" a="1"/>
  <c r="CI99" i="6" s="1"/>
  <c r="CE75" i="6" a="1"/>
  <c r="CE75" i="6" s="1"/>
  <c r="CH97" i="6" a="1"/>
  <c r="CH97" i="6" s="1"/>
  <c r="CM86" i="6" a="1"/>
  <c r="CM86" i="6" s="1"/>
  <c r="CJ20" i="6" a="1"/>
  <c r="CJ20" i="6" s="1"/>
  <c r="CN65" i="6" a="1"/>
  <c r="CN65" i="6" s="1"/>
  <c r="CL34" i="6" a="1"/>
  <c r="CL34" i="6" s="1"/>
  <c r="CN45" i="6" a="1"/>
  <c r="CN45" i="6" s="1"/>
  <c r="CN108" i="6" a="1"/>
  <c r="CN108" i="6" s="1"/>
  <c r="CI57" i="6" a="1"/>
  <c r="CI57" i="6" s="1"/>
  <c r="CF115" i="6" a="1"/>
  <c r="CF115" i="6" s="1"/>
  <c r="CL30" i="6" a="1"/>
  <c r="CL30" i="6" s="1"/>
  <c r="CE66" i="6" a="1"/>
  <c r="CE66" i="6" s="1"/>
  <c r="CD107" i="6" a="1"/>
  <c r="CD107" i="6" s="1"/>
  <c r="CG111" i="6" a="1"/>
  <c r="CG111" i="6" s="1"/>
  <c r="CI87" i="6" a="1"/>
  <c r="CI87" i="6" s="1"/>
  <c r="CJ36" i="6" a="1"/>
  <c r="CJ36" i="6" s="1"/>
  <c r="CL119" i="6" a="1"/>
  <c r="CL119" i="6" s="1"/>
  <c r="CE36" i="6" a="1"/>
  <c r="CE36" i="6" s="1"/>
  <c r="CL118" i="6" a="1"/>
  <c r="CL118" i="6" s="1"/>
  <c r="CF109" i="6" a="1"/>
  <c r="CF109" i="6" s="1"/>
  <c r="CN58" i="6" a="1"/>
  <c r="CN58" i="6" s="1"/>
  <c r="CE33" i="6" a="1"/>
  <c r="CE33" i="6" s="1"/>
  <c r="CL98" i="6" a="1"/>
  <c r="CL98" i="6" s="1"/>
  <c r="CG125" i="6" a="1"/>
  <c r="CG125" i="6" s="1"/>
  <c r="CI61" i="6" a="1"/>
  <c r="CI61" i="6" s="1"/>
  <c r="CK125" i="6" a="1"/>
  <c r="CK125" i="6" s="1"/>
  <c r="CN95" i="6" a="1"/>
  <c r="CN95" i="6" s="1"/>
  <c r="CM93" i="6" a="1"/>
  <c r="CM93" i="6" s="1"/>
  <c r="CG57" i="6" a="1"/>
  <c r="CG57" i="6" s="1"/>
  <c r="CJ108" i="6" a="1"/>
  <c r="CJ108" i="6" s="1"/>
  <c r="CM25" i="6" a="1"/>
  <c r="CM25" i="6" s="1"/>
  <c r="CD38" i="6" a="1"/>
  <c r="CD38" i="6" s="1"/>
  <c r="CK20" i="6" a="1"/>
  <c r="CK20" i="6" s="1"/>
  <c r="CM120" i="6" a="1"/>
  <c r="CM120" i="6" s="1"/>
  <c r="CH72" i="6" a="1"/>
  <c r="CH72" i="6" s="1"/>
  <c r="CD109" i="6" a="1"/>
  <c r="CD109" i="6" s="1"/>
  <c r="CI108" i="6" a="1"/>
  <c r="CI108" i="6" s="1"/>
  <c r="CM33" i="6" a="1"/>
  <c r="CM33" i="6" s="1"/>
  <c r="CL25" i="6" a="1"/>
  <c r="CL25" i="6" s="1"/>
  <c r="CN90" i="6" a="1"/>
  <c r="CN90" i="6" s="1"/>
  <c r="CD81" i="6" a="1"/>
  <c r="CD81" i="6" s="1"/>
  <c r="CI123" i="6" a="1"/>
  <c r="CI123" i="6" s="1"/>
  <c r="CH67" i="6" a="1"/>
  <c r="CH67" i="6" s="1"/>
  <c r="CD76" i="6" a="1"/>
  <c r="CD76" i="6" s="1"/>
  <c r="CK29" i="6" a="1"/>
  <c r="CK29" i="6" s="1"/>
  <c r="CN55" i="6" a="1"/>
  <c r="CN55" i="6" s="1"/>
  <c r="CJ118" i="6" a="1"/>
  <c r="CJ118" i="6" s="1"/>
  <c r="CN32" i="6" a="1"/>
  <c r="CN32" i="6" s="1"/>
  <c r="CG77" i="6" a="1"/>
  <c r="CG77" i="6" s="1"/>
  <c r="CN104" i="6" a="1"/>
  <c r="CN104" i="6" s="1"/>
  <c r="CK45" i="6" a="1"/>
  <c r="CK45" i="6" s="1"/>
  <c r="CL29" i="6" a="1"/>
  <c r="CL29" i="6" s="1"/>
  <c r="CE76" i="6" a="1"/>
  <c r="CE76" i="6" s="1"/>
  <c r="CJ111" i="6" a="1"/>
  <c r="CJ111" i="6" s="1"/>
  <c r="CD92" i="6" a="1"/>
  <c r="CD92" i="6" s="1"/>
  <c r="CN117" i="6" a="1"/>
  <c r="CN117" i="6" s="1"/>
  <c r="CL113" i="6" a="1"/>
  <c r="CL113" i="6" s="1"/>
  <c r="CE73" i="6" a="1"/>
  <c r="CE73" i="6" s="1"/>
  <c r="CI103" i="6" a="1"/>
  <c r="CI103" i="6" s="1"/>
  <c r="CI50" i="6" a="1"/>
  <c r="CI50" i="6" s="1"/>
  <c r="CD52" i="6" a="1"/>
  <c r="CD52" i="6" s="1"/>
  <c r="CE126" i="6" a="1"/>
  <c r="CE126" i="6" s="1"/>
  <c r="CE89" i="6" a="1"/>
  <c r="CE89" i="6" s="1"/>
  <c r="CJ114" i="6" a="1"/>
  <c r="CJ114" i="6" s="1"/>
  <c r="CF114" i="6" a="1"/>
  <c r="CF114" i="6" s="1"/>
  <c r="CN84" i="6" a="1"/>
  <c r="CN84" i="6" s="1"/>
  <c r="CF82" i="6" a="1"/>
  <c r="CF82" i="6" s="1"/>
  <c r="CG106" i="6" a="1"/>
  <c r="CG106" i="6" s="1"/>
  <c r="CG121" i="6" a="1"/>
  <c r="CG121" i="6" s="1"/>
  <c r="CN102" i="6" a="1"/>
  <c r="CN102" i="6" s="1"/>
  <c r="CG100" i="6" a="1"/>
  <c r="CG100" i="6" s="1"/>
  <c r="CE82" i="6" a="1"/>
  <c r="CE82" i="6" s="1"/>
  <c r="CL126" i="6" a="1"/>
  <c r="CL126" i="6" s="1"/>
  <c r="CJ88" i="6" a="1"/>
  <c r="CJ88" i="6" s="1"/>
  <c r="CN99" i="6" a="1"/>
  <c r="CN99" i="6" s="1"/>
  <c r="CM121" i="6" a="1"/>
  <c r="CM121" i="6" s="1"/>
  <c r="CM114" i="6" a="1"/>
  <c r="CM114" i="6" s="1"/>
  <c r="CM74" i="6" a="1"/>
  <c r="CM74" i="6" s="1"/>
  <c r="CE102" i="6" a="1"/>
  <c r="CE102" i="6" s="1"/>
  <c r="CI63" i="6" a="1"/>
  <c r="CI63" i="6" s="1"/>
  <c r="CH105" i="6" a="1"/>
  <c r="CH105" i="6" s="1"/>
  <c r="CE84" i="6" a="1"/>
  <c r="CE84" i="6" s="1"/>
  <c r="CF78" i="6" a="1"/>
  <c r="CF78" i="6" s="1"/>
  <c r="CI100" i="6" a="1"/>
  <c r="CI100" i="6" s="1"/>
  <c r="CD53" i="6" a="1"/>
  <c r="CD53" i="6" s="1"/>
  <c r="CG103" i="6" a="1"/>
  <c r="CG103" i="6" s="1"/>
  <c r="CH114" i="6" a="1"/>
  <c r="CH114" i="6" s="1"/>
  <c r="CK76" i="6" a="1"/>
  <c r="CK76" i="6" s="1"/>
  <c r="CE34" i="6" a="1"/>
  <c r="CE34" i="6" s="1"/>
  <c r="CM116" i="6" a="1"/>
  <c r="CM116" i="6" s="1"/>
  <c r="CD65" i="6" a="1"/>
  <c r="CD65" i="6" s="1"/>
  <c r="CM38" i="6" a="1"/>
  <c r="CM38" i="6" s="1"/>
  <c r="CJ29" i="6" a="1"/>
  <c r="CJ29" i="6" s="1"/>
  <c r="CM20" i="6" a="1"/>
  <c r="CM20" i="6" s="1"/>
  <c r="CF119" i="6" a="1"/>
  <c r="CF119" i="6" s="1"/>
  <c r="CD79" i="6" a="1"/>
  <c r="CD79" i="6" s="1"/>
  <c r="CL77" i="6" a="1"/>
  <c r="CL77" i="6" s="1"/>
  <c r="CE115" i="6" a="1"/>
  <c r="CE115" i="6" s="1"/>
  <c r="CM123" i="6" a="1"/>
  <c r="CM123" i="6" s="1"/>
  <c r="CD119" i="6" a="1"/>
  <c r="CD119" i="6" s="1"/>
  <c r="CJ31" i="6" a="1"/>
  <c r="CJ31" i="6" s="1"/>
  <c r="CL79" i="6" a="1"/>
  <c r="CL79" i="6" s="1"/>
  <c r="CF42" i="6" a="1"/>
  <c r="CF42" i="6" s="1"/>
  <c r="CH122" i="6" a="1"/>
  <c r="CH122" i="6" s="1"/>
  <c r="CN40" i="6" a="1"/>
  <c r="CN40" i="6" s="1"/>
  <c r="CL35" i="6" a="1"/>
  <c r="CL35" i="6" s="1"/>
  <c r="CI98" i="6" a="1"/>
  <c r="CI98" i="6" s="1"/>
  <c r="CK92" i="6" a="1"/>
  <c r="CK92" i="6" s="1"/>
  <c r="CI112" i="6" a="1"/>
  <c r="CI112" i="6" s="1"/>
  <c r="CK85" i="6" a="1"/>
  <c r="CK85" i="6" s="1"/>
  <c r="CH99" i="6" a="1"/>
  <c r="CH99" i="6" s="1"/>
  <c r="CF74" i="6" a="1"/>
  <c r="CF74" i="6" s="1"/>
  <c r="CM78" i="6" a="1"/>
  <c r="CM78" i="6" s="1"/>
  <c r="CM99" i="6" a="1"/>
  <c r="CM99" i="6" s="1"/>
  <c r="CF89" i="6" a="1"/>
  <c r="CF89" i="6" s="1"/>
  <c r="CD74" i="6" a="1"/>
  <c r="CD74" i="6" s="1"/>
  <c r="CF97" i="6" a="1"/>
  <c r="CF97" i="6" s="1"/>
  <c r="CE103" i="6" a="1"/>
  <c r="CE103" i="6" s="1"/>
  <c r="CL121" i="6" a="1"/>
  <c r="CL121" i="6" s="1"/>
  <c r="CF105" i="6" a="1"/>
  <c r="CF105" i="6" s="1"/>
  <c r="CM112" i="6" a="1"/>
  <c r="CM112" i="6" s="1"/>
  <c r="CE86" i="6" a="1"/>
  <c r="CE86" i="6" s="1"/>
  <c r="CF49" i="6" a="1"/>
  <c r="CF49" i="6" s="1"/>
  <c r="CK105" i="6" a="1"/>
  <c r="CK105" i="6" s="1"/>
  <c r="CM85" i="6" a="1"/>
  <c r="CM85" i="6" s="1"/>
  <c r="CG78" i="6" a="1"/>
  <c r="CG78" i="6" s="1"/>
  <c r="CF69" i="6" a="1"/>
  <c r="CF69" i="6" s="1"/>
  <c r="CG105" i="6" a="1"/>
  <c r="CG105" i="6" s="1"/>
  <c r="CI89" i="6" a="1"/>
  <c r="CI89" i="6" s="1"/>
  <c r="CE88" i="6" a="1"/>
  <c r="CE88" i="6" s="1"/>
  <c r="CH82" i="6" a="1"/>
  <c r="CH82" i="6" s="1"/>
  <c r="CN68" i="6" a="1"/>
  <c r="CN68" i="6" s="1"/>
  <c r="CE94" i="6" a="1"/>
  <c r="CE94" i="6" s="1"/>
  <c r="CL93" i="6" a="1"/>
  <c r="CL93" i="6" s="1"/>
  <c r="CI122" i="6" a="1"/>
  <c r="CI122" i="6" s="1"/>
  <c r="CJ107" i="6" a="1"/>
  <c r="CJ107" i="6" s="1"/>
  <c r="CL87" i="6" a="1"/>
  <c r="CL87" i="6" s="1"/>
  <c r="CD124" i="6" a="1"/>
  <c r="CD124" i="6" s="1"/>
  <c r="CF72" i="6" a="1"/>
  <c r="CF72" i="6" s="1"/>
  <c r="CD93" i="6" a="1"/>
  <c r="CD93" i="6" s="1"/>
  <c r="CG79" i="6" a="1"/>
  <c r="CG79" i="6" s="1"/>
  <c r="CI55" i="6" a="1"/>
  <c r="CI55" i="6" s="1"/>
  <c r="CD115" i="6" a="1"/>
  <c r="CD115" i="6" s="1"/>
  <c r="CM124" i="6" a="1"/>
  <c r="CM124" i="6" s="1"/>
  <c r="CD72" i="6" a="1"/>
  <c r="CD72" i="6" s="1"/>
  <c r="CI126" i="6" a="1"/>
  <c r="CI126" i="6" s="1"/>
  <c r="CJ53" i="6" a="1"/>
  <c r="CJ53" i="6" s="1"/>
  <c r="CN97" i="6" a="1"/>
  <c r="CN97" i="6" s="1"/>
  <c r="CK113" i="6" a="1"/>
  <c r="CK113" i="6" s="1"/>
  <c r="CG49" i="6" a="1"/>
  <c r="CG49" i="6" s="1"/>
  <c r="CK117" i="6" a="1"/>
  <c r="CK117" i="6" s="1"/>
  <c r="CI53" i="6" a="1"/>
  <c r="CI53" i="6" s="1"/>
  <c r="CG84" i="6" a="1"/>
  <c r="CG84" i="6" s="1"/>
  <c r="CJ73" i="6" a="1"/>
  <c r="CJ73" i="6" s="1"/>
  <c r="CL114" i="6" a="1"/>
  <c r="CL114" i="6" s="1"/>
  <c r="CI104" i="6" a="1"/>
  <c r="CI104" i="6" s="1"/>
  <c r="CJ71" i="6" a="1"/>
  <c r="CJ71" i="6" s="1"/>
  <c r="CL90" i="6" a="1"/>
  <c r="CL90" i="6" s="1"/>
  <c r="CN122" i="6" a="1"/>
  <c r="CN122" i="6" s="1"/>
  <c r="CM76" i="6" a="1"/>
  <c r="CM76" i="6" s="1"/>
  <c r="CG107" i="6" a="1"/>
  <c r="CG107" i="6" s="1"/>
  <c r="CD55" i="6" a="1"/>
  <c r="CD55" i="6" s="1"/>
  <c r="CF86" i="6" a="1"/>
  <c r="CF86" i="6" s="1"/>
  <c r="CN63" i="6" a="1"/>
  <c r="CN63" i="6" s="1"/>
  <c r="CI75" i="6" a="1"/>
  <c r="CI75" i="6" s="1"/>
  <c r="CH64" i="6" a="1"/>
  <c r="CH64" i="6" s="1"/>
  <c r="CI78" i="6" a="1"/>
  <c r="CI78" i="6" s="1"/>
  <c r="CJ121" i="6" a="1"/>
  <c r="CJ121" i="6" s="1"/>
  <c r="CG51" i="6" a="1"/>
  <c r="CG51" i="6" s="1"/>
  <c r="CK114" i="6" a="1"/>
  <c r="CK114" i="6" s="1"/>
  <c r="CE50" i="6" a="1"/>
  <c r="CE50" i="6" s="1"/>
  <c r="CK106" i="6" a="1"/>
  <c r="CK106" i="6" s="1"/>
  <c r="CJ89" i="6" a="1"/>
  <c r="CJ89" i="6" s="1"/>
  <c r="CD78" i="6" a="1"/>
  <c r="CD78" i="6" s="1"/>
  <c r="CH78" i="6" a="1"/>
  <c r="CH78" i="6" s="1"/>
  <c r="CH103" i="6" a="1"/>
  <c r="CH103" i="6" s="1"/>
  <c r="CM68" i="6" a="1"/>
  <c r="CM68" i="6" s="1"/>
  <c r="CN31" i="6" a="1"/>
  <c r="CN31" i="6" s="1"/>
  <c r="CE59" i="6" a="1"/>
  <c r="CE59" i="6" s="1"/>
  <c r="CN62" i="6" a="1"/>
  <c r="CN62" i="6" s="1"/>
  <c r="CN41" i="6" a="1"/>
  <c r="CN41" i="6" s="1"/>
  <c r="CK79" i="6" a="1"/>
  <c r="CK79" i="6" s="1"/>
  <c r="CH123" i="6" a="1"/>
  <c r="CH123" i="6" s="1"/>
  <c r="CJ87" i="6" a="1"/>
  <c r="CJ87" i="6" s="1"/>
  <c r="CK36" i="6" a="1"/>
  <c r="CK36" i="6" s="1"/>
  <c r="CD29" i="6" a="1"/>
  <c r="CD29" i="6" s="1"/>
  <c r="CD101" i="6" a="1"/>
  <c r="CD101" i="6" s="1"/>
  <c r="CK101" i="6" a="1"/>
  <c r="CK101" i="6" s="1"/>
  <c r="CK55" i="6" a="1"/>
  <c r="CK55" i="6" s="1"/>
  <c r="CN107" i="6" a="1"/>
  <c r="CN107" i="6" s="1"/>
  <c r="CM45" i="6" a="1"/>
  <c r="CM45" i="6" s="1"/>
  <c r="CM57" i="6" a="1"/>
  <c r="CM57" i="6" s="1"/>
  <c r="CD60" i="6" a="1"/>
  <c r="CD60" i="6" s="1"/>
  <c r="CH69" i="6" a="1"/>
  <c r="CH69" i="6" s="1"/>
  <c r="CE99" i="6" a="1"/>
  <c r="CE99" i="6" s="1"/>
  <c r="CF50" i="6" a="1"/>
  <c r="CF50" i="6" s="1"/>
  <c r="CH74" i="6" a="1"/>
  <c r="CH74" i="6" s="1"/>
  <c r="CF88" i="6" a="1"/>
  <c r="CF88" i="6" s="1"/>
  <c r="CD126" i="6" a="1"/>
  <c r="CD126" i="6" s="1"/>
  <c r="CE97" i="6" a="1"/>
  <c r="CE97" i="6" s="1"/>
  <c r="CD106" i="6" a="1"/>
  <c r="CD106" i="6" s="1"/>
  <c r="CN86" i="6" a="1"/>
  <c r="CN86" i="6" s="1"/>
  <c r="CF113" i="6" a="1"/>
  <c r="CF113" i="6" s="1"/>
  <c r="CM51" i="6" a="1"/>
  <c r="CM51" i="6" s="1"/>
  <c r="CD105" i="6" a="1"/>
  <c r="CD105" i="6" s="1"/>
  <c r="CL112" i="6" a="1"/>
  <c r="CL112" i="6" s="1"/>
  <c r="CH53" i="6" a="1"/>
  <c r="CH53" i="6" s="1"/>
  <c r="CJ112" i="6" a="1"/>
  <c r="CJ112" i="6" s="1"/>
  <c r="CG53" i="6" a="1"/>
  <c r="CG53" i="6" s="1"/>
  <c r="CK54" i="6" a="1"/>
  <c r="CK54" i="6" s="1"/>
  <c r="CF53" i="6" a="1"/>
  <c r="CF53" i="6" s="1"/>
  <c r="CH89" i="6" a="1"/>
  <c r="CH89" i="6" s="1"/>
  <c r="CD117" i="6" a="1"/>
  <c r="CD117" i="6" s="1"/>
  <c r="CN100" i="6" a="1"/>
  <c r="CN100" i="6" s="1"/>
  <c r="CH126" i="6" a="1"/>
  <c r="CH126" i="6" s="1"/>
  <c r="CJ75" i="6" a="1"/>
  <c r="CJ75" i="6" s="1"/>
  <c r="CL105" i="6" a="1"/>
  <c r="CL105" i="6" s="1"/>
  <c r="CD112" i="6" a="1"/>
  <c r="CD112" i="6" s="1"/>
  <c r="CH124" i="6" a="1"/>
  <c r="CH124" i="6" s="1"/>
  <c r="CE93" i="6" a="1"/>
  <c r="CE93" i="6" s="1"/>
  <c r="CD95" i="6" a="1"/>
  <c r="CD95" i="6" s="1"/>
  <c r="CN123" i="6" a="1"/>
  <c r="CN123" i="6" s="1"/>
  <c r="CF70" i="6" a="1"/>
  <c r="CF70" i="6" s="1"/>
  <c r="CN39" i="6" a="1"/>
  <c r="CN39" i="6" s="1"/>
  <c r="CG93" i="6" a="1"/>
  <c r="CG93" i="6" s="1"/>
  <c r="CH116" i="6" a="1"/>
  <c r="CH116" i="6" s="1"/>
  <c r="CE92" i="6" a="1"/>
  <c r="CE92" i="6" s="1"/>
  <c r="CL86" i="6" a="1"/>
  <c r="CL86" i="6" s="1"/>
  <c r="CG113" i="6" a="1"/>
  <c r="CG113" i="6" s="1"/>
  <c r="CM53" i="6" a="1"/>
  <c r="CM53" i="6" s="1"/>
  <c r="CL49" i="6" a="1"/>
  <c r="CL49" i="6" s="1"/>
  <c r="CL89" i="6" a="1"/>
  <c r="CL89" i="6" s="1"/>
  <c r="CN51" i="6" a="1"/>
  <c r="CN51" i="6" s="1"/>
  <c r="CI64" i="6" a="1"/>
  <c r="CI64" i="6" s="1"/>
  <c r="CJ84" i="6" a="1"/>
  <c r="CJ84" i="6" s="1"/>
  <c r="CH113" i="6" a="1"/>
  <c r="CH113" i="6" s="1"/>
  <c r="CI92" i="6" a="1"/>
  <c r="CI92" i="6" s="1"/>
  <c r="CN78" i="6" a="1"/>
  <c r="CN78" i="6" s="1"/>
  <c r="CD99" i="6" a="1"/>
  <c r="CD99" i="6" s="1"/>
  <c r="CF121" i="6" a="1"/>
  <c r="CF121" i="6" s="1"/>
  <c r="CN52" i="6" a="1"/>
  <c r="CN52" i="6" s="1"/>
  <c r="CH75" i="6" a="1"/>
  <c r="CH75" i="6" s="1"/>
  <c r="CF75" i="6" a="1"/>
  <c r="CF75" i="6" s="1"/>
  <c r="CI105" i="6" a="1"/>
  <c r="CI105" i="6" s="1"/>
  <c r="CJ68" i="6" a="1"/>
  <c r="CJ68" i="6" s="1"/>
  <c r="CD121" i="6" a="1"/>
  <c r="CD121" i="6" s="1"/>
  <c r="CM54" i="6" a="1"/>
  <c r="CM54" i="6" s="1"/>
  <c r="CJ106" i="6" a="1"/>
  <c r="CJ106" i="6" s="1"/>
  <c r="CH86" i="6" a="1"/>
  <c r="CH86" i="6" s="1"/>
  <c r="CK74" i="6" a="1"/>
  <c r="CK74" i="6" s="1"/>
  <c r="CK109" i="6" a="1"/>
  <c r="CK109" i="6" s="1"/>
  <c r="CN28" i="6" a="1"/>
  <c r="CN28" i="6" s="1"/>
  <c r="CD104" i="6" a="1"/>
  <c r="CD104" i="6" s="1"/>
  <c r="CE55" i="6" a="1"/>
  <c r="CE55" i="6" s="1"/>
  <c r="CH77" i="6" a="1"/>
  <c r="CH77" i="6" s="1"/>
  <c r="CD108" i="6" a="1"/>
  <c r="CD108" i="6" s="1"/>
  <c r="CL96" i="6" a="1"/>
  <c r="CL96" i="6" s="1"/>
  <c r="CM96" i="6" a="1"/>
  <c r="CM96" i="6" s="1"/>
  <c r="CJ55" i="6" a="1"/>
  <c r="CJ55" i="6" s="1"/>
  <c r="CE40" i="6" a="1"/>
  <c r="CE40" i="6" s="1"/>
  <c r="CL109" i="6" a="1"/>
  <c r="CL109" i="6" s="1"/>
  <c r="CN43" i="6" a="1"/>
  <c r="CN43" i="6" s="1"/>
  <c r="CK116" i="6" a="1"/>
  <c r="CK116" i="6" s="1"/>
  <c r="CD48" i="6" a="1"/>
  <c r="CD48" i="6" s="1"/>
  <c r="CK115" i="6" a="1"/>
  <c r="CK115" i="6" s="1"/>
  <c r="CK82" i="6" a="1"/>
  <c r="CK82" i="6" s="1"/>
  <c r="CE85" i="6" a="1"/>
  <c r="CE85" i="6" s="1"/>
  <c r="CG126" i="6" a="1"/>
  <c r="CG126" i="6" s="1"/>
  <c r="CJ117" i="6" a="1"/>
  <c r="CJ117" i="6" s="1"/>
  <c r="CJ51" i="6" a="1"/>
  <c r="CJ51" i="6" s="1"/>
  <c r="CF117" i="6" a="1"/>
  <c r="CF117" i="6" s="1"/>
  <c r="CI113" i="6" a="1"/>
  <c r="CI113" i="6" s="1"/>
  <c r="CG54" i="6" a="1"/>
  <c r="CG54" i="6" s="1"/>
  <c r="CM52" i="6" a="1"/>
  <c r="CM52" i="6" s="1"/>
  <c r="CG52" i="6" a="1"/>
  <c r="CG52" i="6" s="1"/>
  <c r="CE69" i="6" a="1"/>
  <c r="CE69" i="6" s="1"/>
  <c r="CM64" i="6" a="1"/>
  <c r="CM64" i="6" s="1"/>
  <c r="CI114" i="6" a="1"/>
  <c r="CI114" i="6" s="1"/>
  <c r="CE54" i="6" a="1"/>
  <c r="CE54" i="6" s="1"/>
  <c r="CJ105" i="6" a="1"/>
  <c r="CJ105" i="6" s="1"/>
  <c r="CG64" i="6" a="1"/>
  <c r="CG64" i="6" s="1"/>
  <c r="CJ126" i="6" a="1"/>
  <c r="CJ126" i="6" s="1"/>
  <c r="CN114" i="6" a="1"/>
  <c r="CN114" i="6" s="1"/>
  <c r="CH54" i="6" a="1"/>
  <c r="CH54" i="6" s="1"/>
  <c r="CN105" i="6" a="1"/>
  <c r="CN105" i="6" s="1"/>
  <c r="CL82" i="6" a="1"/>
  <c r="CL82" i="6" s="1"/>
  <c r="CD54" i="6" a="1"/>
  <c r="CD54" i="6" s="1"/>
  <c r="CL99" i="6" a="1"/>
  <c r="CL99" i="6" s="1"/>
  <c r="CJ113" i="6" a="1"/>
  <c r="CJ113" i="6" s="1"/>
  <c r="CH57" i="6" a="1"/>
  <c r="CH57" i="6" s="1"/>
  <c r="CD67" i="6" a="1"/>
  <c r="CD67" i="6" s="1"/>
  <c r="CL101" i="6" a="1"/>
  <c r="CL101" i="6" s="1"/>
  <c r="CG120" i="6" a="1"/>
  <c r="CG120" i="6" s="1"/>
  <c r="CE120" i="6" a="1"/>
  <c r="CE120" i="6" s="1"/>
  <c r="CI67" i="6" a="1"/>
  <c r="CI67" i="6" s="1"/>
  <c r="CH94" i="6" a="1"/>
  <c r="CH94" i="6" s="1"/>
  <c r="CN118" i="6" a="1"/>
  <c r="CN118" i="6" s="1"/>
  <c r="CL115" i="6" a="1"/>
  <c r="CL115" i="6" s="1"/>
  <c r="CN25" i="6" a="1"/>
  <c r="CN25" i="6" s="1"/>
  <c r="CF101" i="6" a="1"/>
  <c r="CF101" i="6" s="1"/>
  <c r="CG95" i="6" a="1"/>
  <c r="CG95" i="6" s="1"/>
  <c r="CK111" i="6" a="1"/>
  <c r="CK111" i="6" s="1"/>
  <c r="CE124" i="6" a="1"/>
  <c r="CE124" i="6" s="1"/>
  <c r="CJ69" i="6" a="1"/>
  <c r="CJ69" i="6" s="1"/>
  <c r="CJ97" i="6" a="1"/>
  <c r="CJ97" i="6" s="1"/>
  <c r="CD88" i="6" a="1"/>
  <c r="CD88" i="6" s="1"/>
  <c r="CN103" i="6" a="1"/>
  <c r="CN103" i="6" s="1"/>
  <c r="CK103" i="6" a="1"/>
  <c r="CK103" i="6" s="1"/>
  <c r="CM97" i="6" a="1"/>
  <c r="CM97" i="6" s="1"/>
  <c r="CM63" i="6" a="1"/>
  <c r="CM63" i="6" s="1"/>
  <c r="CE106" i="6" a="1"/>
  <c r="CE106" i="6" s="1"/>
  <c r="CF51" i="6" a="1"/>
  <c r="CF51" i="6" s="1"/>
  <c r="CM89" i="6" a="1"/>
  <c r="CM89" i="6" s="1"/>
  <c r="CN106" i="6" a="1"/>
  <c r="CN106" i="6" s="1"/>
  <c r="CF102" i="6" a="1"/>
  <c r="CF102" i="6" s="1"/>
  <c r="CJ92" i="6" a="1"/>
  <c r="CJ92" i="6" s="1"/>
  <c r="CN92" i="6" a="1"/>
  <c r="CN92" i="6" s="1"/>
  <c r="CG73" i="6" a="1"/>
  <c r="CG73" i="6" s="1"/>
  <c r="CI68" i="6" a="1"/>
  <c r="CI68" i="6" s="1"/>
  <c r="CD63" i="6" a="1"/>
  <c r="CD63" i="6" s="1"/>
  <c r="CK84" i="6" a="1"/>
  <c r="CK84" i="6" s="1"/>
  <c r="CM102" i="6" a="1"/>
  <c r="CM102" i="6" s="1"/>
  <c r="CL102" i="6" a="1"/>
  <c r="CL102" i="6" s="1"/>
  <c r="CM105" i="6" a="1"/>
  <c r="CM105" i="6" s="1"/>
  <c r="CD49" i="6" a="1"/>
  <c r="CD49" i="6" s="1"/>
  <c r="CK99" i="6" a="1"/>
  <c r="CK99" i="6" s="1"/>
  <c r="CG99" i="6" a="1"/>
  <c r="CG99" i="6" s="1"/>
  <c r="CG83" i="6" a="1"/>
  <c r="CG83" i="6" s="1"/>
  <c r="CN81" i="6" a="1"/>
  <c r="CN81" i="6" s="1"/>
  <c r="CG124" i="6" a="1"/>
  <c r="CG124" i="6" s="1"/>
  <c r="CG94" i="6" a="1"/>
  <c r="CG94" i="6" s="1"/>
  <c r="CE56" i="6" a="1"/>
  <c r="CE56" i="6" s="1"/>
  <c r="CK96" i="6" a="1"/>
  <c r="CK96" i="6" s="1"/>
  <c r="CK46" i="6" a="1"/>
  <c r="CK46" i="6" s="1"/>
  <c r="CM59" i="6" a="1"/>
  <c r="CM59" i="6" s="1"/>
  <c r="CH79" i="6" a="1"/>
  <c r="CH79" i="6" s="1"/>
  <c r="CL17" i="6" a="1"/>
  <c r="CL17" i="6" s="1"/>
  <c r="CH87" i="6" a="1"/>
  <c r="CH87" i="6" s="1"/>
  <c r="CI70" i="6" a="1"/>
  <c r="CI70" i="6" s="1"/>
  <c r="CK44" i="6" a="1"/>
  <c r="CK44" i="6" s="1"/>
  <c r="CD34" i="6" a="1"/>
  <c r="CD34" i="6" s="1"/>
  <c r="CJ100" i="6" a="1"/>
  <c r="CJ100" i="6" s="1"/>
  <c r="CH73" i="6" a="1"/>
  <c r="CH73" i="6" s="1"/>
  <c r="CK73" i="6" a="1"/>
  <c r="CK73" i="6" s="1"/>
  <c r="CN69" i="6" a="1"/>
  <c r="CN69" i="6" s="1"/>
  <c r="CN85" i="6" a="1"/>
  <c r="CN85" i="6" s="1"/>
  <c r="CG89" i="6" a="1"/>
  <c r="CG89" i="6" s="1"/>
  <c r="CI97" i="6" a="1"/>
  <c r="CI97" i="6" s="1"/>
  <c r="CF126" i="6" a="1"/>
  <c r="CF126" i="6" s="1"/>
  <c r="CF100" i="6" a="1"/>
  <c r="CF100" i="6" s="1"/>
  <c r="CI85" i="6" a="1"/>
  <c r="CI85" i="6" s="1"/>
  <c r="CF54" i="6" a="1"/>
  <c r="CF54" i="6" s="1"/>
  <c r="CM103" i="6" a="1"/>
  <c r="CM103" i="6" s="1"/>
  <c r="CK121" i="6" a="1"/>
  <c r="CK121" i="6" s="1"/>
  <c r="CI49" i="6" a="1"/>
  <c r="CI49" i="6" s="1"/>
  <c r="CG102" i="6" a="1"/>
  <c r="CG102" i="6" s="1"/>
  <c r="CJ52" i="6" a="1"/>
  <c r="CJ52" i="6" s="1"/>
  <c r="CF63" i="6" a="1"/>
  <c r="CF63" i="6" s="1"/>
  <c r="CI51" i="6" a="1"/>
  <c r="CI51" i="6" s="1"/>
  <c r="CN112" i="6" a="1"/>
  <c r="CN112" i="6" s="1"/>
  <c r="CI73" i="6" a="1"/>
  <c r="CI73" i="6" s="1"/>
  <c r="CK75" i="6" a="1"/>
  <c r="CK75" i="6" s="1"/>
  <c r="CF64" i="6" a="1"/>
  <c r="CF64" i="6" s="1"/>
  <c r="CN88" i="6" a="1"/>
  <c r="CN88" i="6" s="1"/>
  <c r="CH51" i="6" a="1"/>
  <c r="CH51" i="6" s="1"/>
  <c r="CM117" i="6" a="1"/>
  <c r="CM117" i="6" s="1"/>
  <c r="CL28" i="6" a="1"/>
  <c r="CL28" i="6" s="1"/>
  <c r="CD20" i="6" a="1"/>
  <c r="CD20" i="6" s="1"/>
  <c r="CN36" i="6" a="1"/>
  <c r="CN36" i="6" s="1"/>
  <c r="CM119" i="6" a="1"/>
  <c r="CM119" i="6" s="1"/>
  <c r="CD59" i="6" a="1"/>
  <c r="CD59" i="6" s="1"/>
  <c r="CE46" i="6" a="1"/>
  <c r="CE46" i="6" s="1"/>
  <c r="CN93" i="6" a="1"/>
  <c r="CN93" i="6" s="1"/>
  <c r="CG66" i="6" a="1"/>
  <c r="CG66" i="6" s="1"/>
  <c r="CH119" i="6" a="1"/>
  <c r="CH119" i="6" s="1"/>
  <c r="CD118" i="6" a="1"/>
  <c r="CD118" i="6" s="1"/>
  <c r="CJ63" i="6" a="1"/>
  <c r="CJ63" i="6" s="1"/>
  <c r="CD85" i="6" a="1"/>
  <c r="CD85" i="6" s="1"/>
  <c r="CH52" i="6" a="1"/>
  <c r="CH52" i="6" s="1"/>
  <c r="CF85" i="6" a="1"/>
  <c r="CF85" i="6" s="1"/>
  <c r="CN89" i="6" a="1"/>
  <c r="CN89" i="6" s="1"/>
  <c r="CF103" i="6" a="1"/>
  <c r="CF103" i="6" s="1"/>
  <c r="CK86" i="6" a="1"/>
  <c r="CK86" i="6" s="1"/>
  <c r="CI69" i="6" a="1"/>
  <c r="CI69" i="6" s="1"/>
  <c r="CN73" i="6" a="1"/>
  <c r="CN73" i="6" s="1"/>
  <c r="CM75" i="6" a="1"/>
  <c r="CM75" i="6" s="1"/>
  <c r="CK52" i="6" a="1"/>
  <c r="CK52" i="6" s="1"/>
  <c r="CJ78" i="6" a="1"/>
  <c r="CJ78" i="6" s="1"/>
  <c r="CE113" i="6" a="1"/>
  <c r="CE113" i="6" s="1"/>
  <c r="CL88" i="6" a="1"/>
  <c r="CL88" i="6" s="1"/>
  <c r="CD37" i="6" a="1"/>
  <c r="CD37" i="6" s="1"/>
  <c r="CH108" i="6" a="1"/>
  <c r="CH108" i="6" s="1"/>
  <c r="CF47" i="6" a="1"/>
  <c r="CF47" i="6" s="1"/>
  <c r="CJ124" i="6" a="1"/>
  <c r="CJ124" i="6" s="1"/>
  <c r="CH47" i="6" a="1"/>
  <c r="CH47" i="6" s="1"/>
  <c r="CE35" i="6" a="1"/>
  <c r="CE35" i="6" s="1"/>
  <c r="CK108" i="6" a="1"/>
  <c r="CK108" i="6" s="1"/>
  <c r="CF90" i="6" a="1"/>
  <c r="CF90" i="6" s="1"/>
  <c r="CJ103" i="6" a="1"/>
  <c r="CJ103" i="6" s="1"/>
  <c r="CD113" i="6" a="1"/>
  <c r="CD113" i="6" s="1"/>
  <c r="CJ86" i="6" a="1"/>
  <c r="CJ86" i="6" s="1"/>
  <c r="CN49" i="6" a="1"/>
  <c r="CN49" i="6" s="1"/>
  <c r="CM50" i="6" a="1"/>
  <c r="CM50" i="6" s="1"/>
  <c r="CK63" i="6" a="1"/>
  <c r="CK63" i="6" s="1"/>
  <c r="CH85" i="6" a="1"/>
  <c r="CH85" i="6" s="1"/>
  <c r="CF92" i="6" a="1"/>
  <c r="CF92" i="6" s="1"/>
  <c r="CD102" i="6" a="1"/>
  <c r="CD102" i="6" s="1"/>
  <c r="CI106" i="6" a="1"/>
  <c r="CI106" i="6" s="1"/>
  <c r="CE68" i="6" a="1"/>
  <c r="CE68" i="6" s="1"/>
  <c r="CI84" i="6" a="1"/>
  <c r="CI84" i="6" s="1"/>
  <c r="CD51" i="6" a="1"/>
  <c r="CD51" i="6" s="1"/>
  <c r="CN113" i="6" a="1"/>
  <c r="CN113" i="6" s="1"/>
  <c r="CM69" i="6" a="1"/>
  <c r="CM69" i="6" s="1"/>
  <c r="CH117" i="6" a="1"/>
  <c r="CH117" i="6" s="1"/>
  <c r="CN83" i="6" a="1"/>
  <c r="CN83" i="6" s="1"/>
  <c r="CH62" i="6" a="1"/>
  <c r="CH62" i="6" s="1"/>
  <c r="CE80" i="6" a="1"/>
  <c r="CE80" i="6" s="1"/>
  <c r="CL94" i="6" a="1"/>
  <c r="CL94" i="6" s="1"/>
  <c r="CM31" i="6" a="1"/>
  <c r="CM31" i="6" s="1"/>
  <c r="CJ65" i="6" a="1"/>
  <c r="CJ65" i="6" s="1"/>
  <c r="CJ66" i="6" a="1"/>
  <c r="CJ66" i="6" s="1"/>
  <c r="CH115" i="6" a="1"/>
  <c r="CH115" i="6" s="1"/>
  <c r="CH81" i="6" a="1"/>
  <c r="CH81" i="6" s="1"/>
  <c r="CL48" i="6" a="1"/>
  <c r="CL48" i="6" s="1"/>
  <c r="CE81" i="6" a="1"/>
  <c r="CE81" i="6" s="1"/>
  <c r="CD83" i="6" a="1"/>
  <c r="CD83" i="6" s="1"/>
  <c r="CM104" i="6" a="1"/>
  <c r="CM104" i="6" s="1"/>
  <c r="CF83" i="6" a="1"/>
  <c r="CF83" i="6" s="1"/>
  <c r="CJ122" i="6" a="1"/>
  <c r="CJ122" i="6" s="1"/>
  <c r="CM29" i="6" a="1"/>
  <c r="CM29" i="6" s="1"/>
  <c r="CG67" i="6" a="1"/>
  <c r="CG67" i="6" s="1"/>
  <c r="CL83" i="6" a="1"/>
  <c r="CL83" i="6" s="1"/>
  <c r="CE96" i="6" a="1"/>
  <c r="CE96" i="6" s="1"/>
  <c r="CF111" i="6" a="1"/>
  <c r="CF111" i="6" s="1"/>
  <c r="CL33" i="6" a="1"/>
  <c r="CL33" i="6" s="1"/>
  <c r="CE58" i="6" a="1"/>
  <c r="CE58" i="6" s="1"/>
  <c r="CM77" i="6" a="1"/>
  <c r="CM77" i="6" s="1"/>
  <c r="CL36" i="6" a="1"/>
  <c r="CL36" i="6" s="1"/>
  <c r="CH98" i="6" a="1"/>
  <c r="CH98" i="6" s="1"/>
  <c r="CN57" i="6" a="1"/>
  <c r="CN57" i="6" s="1"/>
  <c r="CK48" i="6" a="1"/>
  <c r="CK48" i="6" s="1"/>
  <c r="CD87" i="6" a="1"/>
  <c r="CD87" i="6" s="1"/>
  <c r="CK65" i="6" a="1"/>
  <c r="CK65" i="6" s="1"/>
  <c r="CJ39" i="6" a="1"/>
  <c r="CJ39" i="6" s="1"/>
  <c r="CD71" i="6" a="1"/>
  <c r="CD71" i="6" s="1"/>
  <c r="CN44" i="6" a="1"/>
  <c r="CN44" i="6" s="1"/>
  <c r="CN110" i="6" a="1"/>
  <c r="CN110" i="6" s="1"/>
  <c r="CI96" i="6" a="1"/>
  <c r="CI96" i="6" s="1"/>
  <c r="CD57" i="6" a="1"/>
  <c r="CD57" i="6" s="1"/>
  <c r="CM48" i="6" a="1"/>
  <c r="CM48" i="6" s="1"/>
  <c r="CE45" i="6" a="1"/>
  <c r="CE45" i="6" s="1"/>
  <c r="CE61" i="6" a="1"/>
  <c r="CE61" i="6" s="1"/>
  <c r="CI110" i="6" a="1"/>
  <c r="CI110" i="6" s="1"/>
  <c r="CL47" i="6" a="1"/>
  <c r="CL47" i="6" s="1"/>
  <c r="CN37" i="6" a="1"/>
  <c r="CN37" i="6" s="1"/>
  <c r="CF58" i="6" a="1"/>
  <c r="CF58" i="6" s="1"/>
  <c r="CI60" i="6" a="1"/>
  <c r="CI60" i="6" s="1"/>
  <c r="CG108" i="6" a="1"/>
  <c r="CG108" i="6" s="1"/>
  <c r="CE71" i="6" a="1"/>
  <c r="CE71" i="6" s="1"/>
  <c r="CJ42" i="6" a="1"/>
  <c r="CJ42" i="6" s="1"/>
  <c r="CJ67" i="6" a="1"/>
  <c r="CJ67" i="6" s="1"/>
  <c r="CM94" i="6" a="1"/>
  <c r="CM94" i="6" s="1"/>
  <c r="CE111" i="6" a="1"/>
  <c r="CE111" i="6" s="1"/>
  <c r="CI77" i="6" a="1"/>
  <c r="CI77" i="6" s="1"/>
  <c r="CI47" i="6" a="1"/>
  <c r="CI47" i="6" s="1"/>
  <c r="CD89" i="6" a="1"/>
  <c r="CD89" i="6" s="1"/>
  <c r="CL117" i="6" a="1"/>
  <c r="CL117" i="6" s="1"/>
  <c r="CG112" i="6" a="1"/>
  <c r="CG112" i="6" s="1"/>
  <c r="CH102" i="6" a="1"/>
  <c r="CH102" i="6" s="1"/>
  <c r="CF68" i="6" a="1"/>
  <c r="CF68" i="6" s="1"/>
  <c r="CL100" i="6" a="1"/>
  <c r="CL100" i="6" s="1"/>
  <c r="CN94" i="6" a="1"/>
  <c r="CN94" i="6" s="1"/>
  <c r="AV7" i="6"/>
  <c r="CG7" i="6" a="1"/>
  <c r="CG7" i="6" s="1"/>
  <c r="CL7" i="6" a="1"/>
  <c r="CL7" i="6" s="1"/>
  <c r="CK7" i="6" a="1"/>
  <c r="CK7" i="6" s="1"/>
  <c r="CE7" i="6" a="1"/>
  <c r="CE7" i="6" s="1"/>
  <c r="CN7" i="6" a="1"/>
  <c r="CN7" i="6" s="1"/>
  <c r="CF7" i="6" a="1"/>
  <c r="CF7" i="6" s="1"/>
  <c r="CH7" i="6" a="1"/>
  <c r="CH7" i="6" s="1"/>
  <c r="CI7" i="6" a="1"/>
  <c r="CI7" i="6" s="1"/>
  <c r="CJ7" i="6" a="1"/>
  <c r="CJ7" i="6" s="1"/>
  <c r="CM7" i="6" a="1"/>
  <c r="CM7" i="6" s="1"/>
  <c r="AV13" i="6"/>
  <c r="CE13" i="6" s="1" a="1"/>
  <c r="CE13" i="6" s="1"/>
  <c r="CH13" i="6" a="1"/>
  <c r="CH13" i="6" s="1"/>
  <c r="CM13" i="6" a="1"/>
  <c r="CM13" i="6" s="1"/>
  <c r="CN13" i="6" a="1"/>
  <c r="CN13" i="6" s="1"/>
  <c r="CI13" i="6" a="1"/>
  <c r="CI13" i="6" s="1"/>
  <c r="CK13" i="6" a="1"/>
  <c r="CK13" i="6" s="1"/>
  <c r="CJ13" i="6" a="1"/>
  <c r="CJ13" i="6" s="1"/>
  <c r="CL13" i="6" a="1"/>
  <c r="CL13" i="6" s="1"/>
  <c r="AV12" i="6"/>
  <c r="CD12" i="6" s="1" a="1"/>
  <c r="CD12" i="6" s="1"/>
  <c r="CG12" i="6" a="1"/>
  <c r="CG12" i="6" s="1"/>
  <c r="CK12" i="6" a="1"/>
  <c r="CK12" i="6" s="1"/>
  <c r="CI12" i="6" a="1"/>
  <c r="CI12" i="6" s="1"/>
  <c r="CM12" i="6" a="1"/>
  <c r="CM12" i="6" s="1"/>
  <c r="CJ12" i="6" a="1"/>
  <c r="CJ12" i="6" s="1"/>
  <c r="CH12" i="6" a="1"/>
  <c r="CH12" i="6" s="1"/>
  <c r="CF12" i="6" a="1"/>
  <c r="CF12" i="6" s="1"/>
  <c r="CN12" i="6" a="1"/>
  <c r="CN12" i="6" s="1"/>
  <c r="CL12" i="6" a="1"/>
  <c r="CL12" i="6" s="1"/>
  <c r="AV20" i="6"/>
  <c r="CH20" i="6" s="1" a="1"/>
  <c r="CH20" i="6" s="1"/>
  <c r="AV33" i="6"/>
  <c r="CF33" i="6" s="1" a="1"/>
  <c r="CF33" i="6" s="1"/>
  <c r="AV40" i="6"/>
  <c r="CH40" i="6" s="1" a="1"/>
  <c r="CH40" i="6" s="1"/>
  <c r="AV26" i="6"/>
  <c r="CE26" i="6" s="1" a="1"/>
  <c r="CE26" i="6" s="1"/>
  <c r="AV27" i="6"/>
  <c r="AV34" i="6"/>
  <c r="CF34" i="6" s="1" a="1"/>
  <c r="CF34" i="6" s="1"/>
  <c r="AV41" i="6"/>
  <c r="CG41" i="6" s="1" a="1"/>
  <c r="CG41" i="6" s="1"/>
  <c r="AV46" i="6"/>
  <c r="CG46" i="6" s="1" a="1"/>
  <c r="CG46" i="6" s="1"/>
  <c r="AV39" i="6"/>
  <c r="CG39" i="6" s="1" a="1"/>
  <c r="CG39" i="6" s="1"/>
  <c r="AV45" i="6"/>
  <c r="CG45" i="6" s="1" a="1"/>
  <c r="CG45" i="6" s="1"/>
  <c r="AV44" i="6"/>
  <c r="CG44" i="6" s="1" a="1"/>
  <c r="CG44" i="6" s="1"/>
  <c r="AV43" i="6"/>
  <c r="CG43" i="6" s="1" a="1"/>
  <c r="CG43" i="6" s="1"/>
  <c r="AV42" i="6"/>
  <c r="CG42" i="6" s="1" a="1"/>
  <c r="CG42" i="6" s="1"/>
  <c r="AV36" i="6"/>
  <c r="CF36" i="6" s="1" a="1"/>
  <c r="CF36" i="6" s="1"/>
  <c r="AV37" i="6"/>
  <c r="CF37" i="6" s="1" a="1"/>
  <c r="CF37" i="6" s="1"/>
  <c r="AV35" i="6"/>
  <c r="CF35" i="6" s="1" a="1"/>
  <c r="CF35" i="6" s="1"/>
  <c r="AV38" i="6"/>
  <c r="CF38" i="6" s="1" a="1"/>
  <c r="CF38" i="6" s="1"/>
  <c r="AV9" i="6"/>
  <c r="AV30" i="6"/>
  <c r="CG30" i="6" s="1" a="1"/>
  <c r="CG30" i="6" s="1"/>
  <c r="AV11" i="6"/>
  <c r="CD11" i="6" s="1" a="1"/>
  <c r="CD11" i="6" s="1"/>
  <c r="AV28" i="6"/>
  <c r="CE28" i="6" s="1" a="1"/>
  <c r="CE28" i="6" s="1"/>
  <c r="AV17" i="6"/>
  <c r="CF17" i="6" s="1" a="1"/>
  <c r="CF17" i="6" s="1"/>
  <c r="AV31" i="6"/>
  <c r="CF31" i="6" s="1" a="1"/>
  <c r="CF31" i="6" s="1"/>
  <c r="AV18" i="6"/>
  <c r="AV32" i="6"/>
  <c r="CF32" i="6" s="1" a="1"/>
  <c r="CF32" i="6" s="1"/>
  <c r="AV29" i="6"/>
  <c r="CF29" i="6" s="1" a="1"/>
  <c r="CF29" i="6" s="1"/>
  <c r="AV23" i="6"/>
  <c r="CE23" i="6" s="1" a="1"/>
  <c r="CE23" i="6" s="1"/>
  <c r="AV16" i="6"/>
  <c r="CE16" i="6" s="1" a="1"/>
  <c r="CE16" i="6" s="1"/>
  <c r="AV24" i="6"/>
  <c r="CG24" i="6" s="1" a="1"/>
  <c r="CG24" i="6" s="1"/>
  <c r="AV22" i="6"/>
  <c r="CE22" i="6" s="1" a="1"/>
  <c r="CE22" i="6" s="1"/>
  <c r="AV21" i="6"/>
  <c r="CE21" i="6" s="1" a="1"/>
  <c r="CE21" i="6" s="1"/>
  <c r="AV15" i="6"/>
  <c r="CE15" i="6" s="1" a="1"/>
  <c r="CE15" i="6" s="1"/>
  <c r="AV14" i="6"/>
  <c r="CD14" i="6" s="1" a="1"/>
  <c r="CD14" i="6" s="1"/>
  <c r="AV25" i="6"/>
  <c r="CE25" i="6" s="1" a="1"/>
  <c r="CE25" i="6" s="1"/>
  <c r="AV10" i="6"/>
  <c r="CI40" i="6" l="1" a="1"/>
  <c r="CI40" i="6" s="1"/>
  <c r="CI36" i="6" a="1"/>
  <c r="CI36" i="6" s="1"/>
  <c r="CI26" i="6" a="1"/>
  <c r="CI26" i="6" s="1"/>
  <c r="CI25" i="6" a="1"/>
  <c r="CI25" i="6" s="1"/>
  <c r="CI24" i="6" a="1"/>
  <c r="CI24" i="6" s="1"/>
  <c r="CI23" i="6" a="1"/>
  <c r="CI23" i="6" s="1"/>
  <c r="CI22" i="6" a="1"/>
  <c r="CI22" i="6" s="1"/>
  <c r="CI29" i="6" a="1"/>
  <c r="CI29" i="6" s="1"/>
  <c r="CI33" i="6" a="1"/>
  <c r="CI33" i="6" s="1"/>
  <c r="CI31" i="6" a="1"/>
  <c r="CI31" i="6" s="1"/>
  <c r="CI32" i="6" a="1"/>
  <c r="CI32" i="6" s="1"/>
  <c r="CH21" i="6" a="1"/>
  <c r="CH21" i="6" s="1"/>
  <c r="CI30" i="6" a="1"/>
  <c r="CI30" i="6" s="1"/>
  <c r="CI28" i="6" a="1"/>
  <c r="CI28" i="6" s="1"/>
  <c r="CI34" i="6" a="1"/>
  <c r="CI34" i="6" s="1"/>
  <c r="CI38" i="6" a="1"/>
  <c r="CI38" i="6" s="1"/>
  <c r="CH32" i="6" a="1"/>
  <c r="CH32" i="6" s="1"/>
  <c r="CI39" i="6" a="1"/>
  <c r="CI39" i="6" s="1"/>
  <c r="CI37" i="6" a="1"/>
  <c r="CI37" i="6" s="1"/>
  <c r="CI35" i="6" a="1"/>
  <c r="CI35" i="6" s="1"/>
  <c r="CH38" i="6" a="1"/>
  <c r="CH38" i="6" s="1"/>
  <c r="CG31" i="6" a="1"/>
  <c r="CG31" i="6" s="1"/>
  <c r="CH37" i="6" a="1"/>
  <c r="CH37" i="6" s="1"/>
  <c r="CI41" i="6" a="1"/>
  <c r="CI41" i="6" s="1"/>
  <c r="CF20" i="6" a="1"/>
  <c r="CF20" i="6" s="1"/>
  <c r="CG25" i="6" a="1"/>
  <c r="CG25" i="6" s="1"/>
  <c r="CH35" i="6" a="1"/>
  <c r="CH35" i="6" s="1"/>
  <c r="CH34" i="6" a="1"/>
  <c r="CH34" i="6" s="1"/>
  <c r="CI42" i="6" a="1"/>
  <c r="CI42" i="6" s="1"/>
  <c r="CI44" i="6" a="1"/>
  <c r="CI44" i="6" s="1"/>
  <c r="CI43" i="6" a="1"/>
  <c r="CI43" i="6" s="1"/>
  <c r="CG29" i="6" a="1"/>
  <c r="CG29" i="6" s="1"/>
  <c r="CH36" i="6" a="1"/>
  <c r="CH36" i="6" s="1"/>
  <c r="CI45" i="6" a="1"/>
  <c r="CI45" i="6" s="1"/>
  <c r="CH33" i="6" a="1"/>
  <c r="CH33" i="6" s="1"/>
  <c r="CF27" i="6" a="1"/>
  <c r="CF27" i="6" s="1"/>
  <c r="CG32" i="6" a="1"/>
  <c r="CG32" i="6" s="1"/>
  <c r="CH41" i="6" a="1"/>
  <c r="CH41" i="6" s="1"/>
  <c r="CF22" i="6" a="1"/>
  <c r="CF22" i="6" s="1"/>
  <c r="CG36" i="6" a="1"/>
  <c r="CG36" i="6" s="1"/>
  <c r="CG38" i="6" a="1"/>
  <c r="CG38" i="6" s="1"/>
  <c r="CF25" i="6" a="1"/>
  <c r="CF25" i="6" s="1"/>
  <c r="CH45" i="6" a="1"/>
  <c r="CH45" i="6" s="1"/>
  <c r="CH46" i="6" a="1"/>
  <c r="CH46" i="6" s="1"/>
  <c r="CH42" i="6" a="1"/>
  <c r="CH42" i="6" s="1"/>
  <c r="CE17" i="6" a="1"/>
  <c r="CE17" i="6" s="1"/>
  <c r="CF28" i="6" a="1"/>
  <c r="CF28" i="6" s="1"/>
  <c r="CG37" i="6" a="1"/>
  <c r="CG37" i="6" s="1"/>
  <c r="CH44" i="6" a="1"/>
  <c r="CH44" i="6" s="1"/>
  <c r="CF21" i="6" a="1"/>
  <c r="CF21" i="6" s="1"/>
  <c r="CF26" i="6" a="1"/>
  <c r="CF26" i="6" s="1"/>
  <c r="CH43" i="6" a="1"/>
  <c r="CH43" i="6" s="1"/>
  <c r="CD13" i="6" a="1"/>
  <c r="CD13" i="6" s="1"/>
  <c r="CD16" i="6" a="1"/>
  <c r="CD16" i="6" s="1"/>
  <c r="CE27" i="6" a="1"/>
  <c r="CE27" i="6" s="1"/>
  <c r="CD17" i="6" a="1"/>
  <c r="CD17" i="6" s="1"/>
  <c r="CE24" i="6" a="1"/>
  <c r="CE24" i="6" s="1"/>
  <c r="CD15" i="6" a="1"/>
  <c r="CD15" i="6" s="1"/>
  <c r="CG27" i="6" a="1"/>
  <c r="CG27" i="6" s="1"/>
  <c r="AH9" i="6"/>
  <c r="CI5" i="6" a="1"/>
  <c r="AF59" i="6"/>
  <c r="AG59" i="6" s="1"/>
  <c r="AF47" i="6"/>
  <c r="AG47" i="6" s="1"/>
  <c r="AH47" i="6" s="1"/>
  <c r="AH26" i="6"/>
  <c r="AF27" i="6"/>
  <c r="AG27" i="6" s="1"/>
  <c r="CH16" i="6" a="1"/>
  <c r="CH16" i="6" s="1"/>
  <c r="CF16" i="6" a="1"/>
  <c r="CF16" i="6" s="1"/>
  <c r="AF10" i="6"/>
  <c r="AG10" i="6" s="1"/>
  <c r="CN5" i="6" a="1"/>
  <c r="CK5" i="6" a="1"/>
  <c r="CK5" i="6" s="1"/>
  <c r="CL5" i="6" a="1"/>
  <c r="CL5" i="6" s="1"/>
  <c r="CM5" i="6" a="1"/>
  <c r="CM5" i="6" s="1"/>
  <c r="CJ5" i="6" a="1"/>
  <c r="CJ5" i="6" s="1"/>
  <c r="CE14" i="6" a="1"/>
  <c r="CE14" i="6" s="1"/>
  <c r="CD9" i="6" a="1"/>
  <c r="CD9" i="6" s="1"/>
  <c r="CE9" i="6" a="1"/>
  <c r="CE9" i="6" s="1"/>
  <c r="CD10" i="6" a="1"/>
  <c r="CD10" i="6" s="1"/>
  <c r="CK4" i="6" a="1"/>
  <c r="CK4" i="6" s="1"/>
  <c r="CM4" i="6" a="1"/>
  <c r="CM4" i="6" s="1"/>
  <c r="CJ4" i="6" a="1"/>
  <c r="CJ4" i="6" s="1"/>
  <c r="CL4" i="6" a="1"/>
  <c r="CL4" i="6" s="1"/>
  <c r="CN5" i="6"/>
  <c r="CN4" i="6" a="1"/>
  <c r="CN4" i="6" s="1"/>
  <c r="CI4" i="6" l="1" a="1"/>
  <c r="CI4" i="6" s="1"/>
  <c r="CI5" i="6"/>
  <c r="AH27" i="6"/>
  <c r="AF28" i="6"/>
  <c r="AG28" i="6" s="1"/>
  <c r="AH28" i="6" s="1"/>
  <c r="AH59" i="6"/>
  <c r="AF64" i="6"/>
  <c r="AG64" i="6" s="1"/>
  <c r="AH64" i="6" s="1"/>
  <c r="AF48" i="6"/>
  <c r="AG48" i="6" s="1"/>
  <c r="AH48" i="6" s="1"/>
  <c r="AH10" i="6"/>
  <c r="AF11" i="6"/>
  <c r="AF49" i="6" l="1"/>
  <c r="AG49" i="6" s="1"/>
  <c r="AG11" i="6"/>
  <c r="AF12" i="6" s="1"/>
  <c r="AG12" i="6" s="1"/>
  <c r="AH12" i="6" l="1"/>
  <c r="AF13" i="6"/>
  <c r="AG13" i="6" s="1"/>
  <c r="AH49" i="6"/>
  <c r="AF50" i="6"/>
  <c r="AG50" i="6" s="1"/>
  <c r="AH50" i="6" s="1"/>
  <c r="AH11" i="6"/>
  <c r="AO43" i="6" a="1"/>
  <c r="AO43" i="6" s="1"/>
  <c r="AO98" i="6" a="1"/>
  <c r="AO98" i="6" s="1"/>
  <c r="AO44" i="6" a="1"/>
  <c r="AO44" i="6" s="1"/>
  <c r="AO30" i="6" a="1"/>
  <c r="AO30" i="6" s="1"/>
  <c r="AO99" i="6" a="1"/>
  <c r="AO99" i="6" s="1"/>
  <c r="AO87" i="6" a="1"/>
  <c r="AO87" i="6" s="1"/>
  <c r="AO72" i="6" a="1"/>
  <c r="AO72" i="6" s="1"/>
  <c r="AO91" i="6" a="1"/>
  <c r="AO91" i="6" s="1"/>
  <c r="AO125" i="6" a="1"/>
  <c r="AO125" i="6" s="1"/>
  <c r="AQ125" i="6" s="1" a="1"/>
  <c r="AQ125" i="6" s="1"/>
  <c r="AO13" i="6" a="1"/>
  <c r="AO13" i="6" s="1"/>
  <c r="O14" i="5" s="1"/>
  <c r="AO51" i="6" a="1"/>
  <c r="AO51" i="6" s="1"/>
  <c r="AQ51" i="6" s="1" a="1"/>
  <c r="AQ51" i="6" s="1"/>
  <c r="AO60" i="6" a="1"/>
  <c r="AO60" i="6" s="1"/>
  <c r="AO117" i="6" a="1"/>
  <c r="AO117" i="6" s="1"/>
  <c r="AQ117" i="6" s="1" a="1"/>
  <c r="AQ117" i="6" s="1"/>
  <c r="AO49" i="6" a="1"/>
  <c r="AO49" i="6" s="1"/>
  <c r="AO103" i="6" a="1"/>
  <c r="AO103" i="6" s="1"/>
  <c r="AQ103" i="6" s="1" a="1"/>
  <c r="AQ103" i="6" s="1"/>
  <c r="AO28" i="6" a="1"/>
  <c r="AO28" i="6" s="1"/>
  <c r="AO63" i="6" a="1"/>
  <c r="AO63" i="6" s="1"/>
  <c r="AO118" i="6" a="1"/>
  <c r="AO118" i="6" s="1"/>
  <c r="AQ118" i="6" s="1" a="1"/>
  <c r="AQ118" i="6" s="1"/>
  <c r="AO54" i="6" a="1"/>
  <c r="AO54" i="6" s="1"/>
  <c r="AO62" i="6" a="1"/>
  <c r="AO62" i="6" s="1"/>
  <c r="AO106" i="6" a="1"/>
  <c r="AO106" i="6" s="1"/>
  <c r="AQ106" i="6" s="1" a="1"/>
  <c r="AQ106" i="6" s="1"/>
  <c r="AO12" i="6" a="1"/>
  <c r="AO12" i="6" s="1"/>
  <c r="AO38" i="6" a="1"/>
  <c r="AO38" i="6" s="1"/>
  <c r="AO107" i="6" a="1"/>
  <c r="AO107" i="6" s="1"/>
  <c r="AQ107" i="6" s="1" a="1"/>
  <c r="AQ107" i="6" s="1"/>
  <c r="AO7" i="6" a="1"/>
  <c r="AO7" i="6" s="1"/>
  <c r="AP7" i="6" s="1"/>
  <c r="BQ7" i="6" s="1"/>
  <c r="AO66" i="6" a="1"/>
  <c r="AO66" i="6" s="1"/>
  <c r="AO35" i="6" a="1"/>
  <c r="AO35" i="6" s="1"/>
  <c r="O36" i="5" s="1"/>
  <c r="AO55" i="6" a="1"/>
  <c r="AO55" i="6" s="1"/>
  <c r="AO121" i="6" a="1"/>
  <c r="AO121" i="6" s="1"/>
  <c r="AQ121" i="6" s="1" a="1"/>
  <c r="AQ121" i="6" s="1"/>
  <c r="AO16" i="6" a="1"/>
  <c r="AO16" i="6" s="1"/>
  <c r="AO37" i="6" a="1"/>
  <c r="AO37" i="6" s="1"/>
  <c r="AO123" i="6" a="1"/>
  <c r="AO123" i="6" s="1"/>
  <c r="AQ123" i="6" s="1" a="1"/>
  <c r="AQ123" i="6" s="1"/>
  <c r="AO41" i="6" a="1"/>
  <c r="AO41" i="6" s="1"/>
  <c r="AO47" i="6" a="1"/>
  <c r="AO47" i="6" s="1"/>
  <c r="AO81" i="6" a="1"/>
  <c r="AO81" i="6" s="1"/>
  <c r="AO105" i="6" a="1"/>
  <c r="AO105" i="6" s="1"/>
  <c r="AQ105" i="6" s="1" a="1"/>
  <c r="AQ105" i="6" s="1"/>
  <c r="AO40" i="6" a="1"/>
  <c r="AO40" i="6" s="1"/>
  <c r="AO23" i="6" a="1"/>
  <c r="AO23" i="6" s="1"/>
  <c r="AO17" i="6" a="1"/>
  <c r="AO17" i="6" s="1"/>
  <c r="O18" i="5" s="1"/>
  <c r="AO22" i="6" a="1"/>
  <c r="AO22" i="6" s="1"/>
  <c r="AO94" i="6" a="1"/>
  <c r="AO94" i="6" s="1"/>
  <c r="AO90" i="6" a="1"/>
  <c r="AO90" i="6" s="1"/>
  <c r="AO75" i="6" a="1"/>
  <c r="AO75" i="6" s="1"/>
  <c r="O76" i="5" s="1"/>
  <c r="AO70" i="6" a="1"/>
  <c r="AO70" i="6" s="1"/>
  <c r="AO18" i="6" a="1"/>
  <c r="AO18" i="6" s="1"/>
  <c r="O19" i="5" s="1"/>
  <c r="AO113" i="6" a="1"/>
  <c r="AO113" i="6" s="1"/>
  <c r="AQ113" i="6" s="1" a="1"/>
  <c r="AQ113" i="6" s="1"/>
  <c r="AO67" i="6" a="1"/>
  <c r="AO67" i="6" s="1"/>
  <c r="AO58" i="6" a="1"/>
  <c r="AO58" i="6" s="1"/>
  <c r="AO57" i="6" a="1"/>
  <c r="AO57" i="6" s="1"/>
  <c r="AO83" i="6" a="1"/>
  <c r="AO83" i="6" s="1"/>
  <c r="AO36" i="6" a="1"/>
  <c r="AO36" i="6" s="1"/>
  <c r="AO31" i="6" a="1"/>
  <c r="AO31" i="6" s="1"/>
  <c r="AO19" i="6" a="1"/>
  <c r="AO19" i="6" s="1"/>
  <c r="AO48" i="6" a="1"/>
  <c r="AO48" i="6" s="1"/>
  <c r="AO8" i="6" a="1"/>
  <c r="AO8" i="6" s="1"/>
  <c r="O9" i="5" s="1"/>
  <c r="AO80" i="6" a="1"/>
  <c r="AO80" i="6" s="1"/>
  <c r="O81" i="5" s="1"/>
  <c r="AO27" i="6" a="1"/>
  <c r="AO27" i="6" s="1"/>
  <c r="AO89" i="6" a="1"/>
  <c r="AO89" i="6" s="1"/>
  <c r="AO10" i="6" a="1"/>
  <c r="AO10" i="6" s="1"/>
  <c r="AO96" i="6" a="1"/>
  <c r="AO96" i="6" s="1"/>
  <c r="AO25" i="6" a="1"/>
  <c r="AO25" i="6" s="1"/>
  <c r="O26" i="5" s="1"/>
  <c r="AO97" i="6" a="1"/>
  <c r="AO97" i="6" s="1"/>
  <c r="AO84" i="6" a="1"/>
  <c r="AO84" i="6" s="1"/>
  <c r="AO29" i="6" a="1"/>
  <c r="AO29" i="6" s="1"/>
  <c r="AO108" i="6" a="1"/>
  <c r="AO108" i="6" s="1"/>
  <c r="AQ108" i="6" s="1" a="1"/>
  <c r="AQ108" i="6" s="1"/>
  <c r="AO104" i="6" a="1"/>
  <c r="AO104" i="6" s="1"/>
  <c r="AQ104" i="6" s="1" a="1"/>
  <c r="AQ104" i="6" s="1"/>
  <c r="AO11" i="6" a="1"/>
  <c r="AO11" i="6" s="1"/>
  <c r="O12" i="5" s="1"/>
  <c r="AO56" i="6" a="1"/>
  <c r="AO56" i="6" s="1"/>
  <c r="AO32" i="6" a="1"/>
  <c r="AO32" i="6" s="1"/>
  <c r="AO68" i="6" a="1"/>
  <c r="AO68" i="6" s="1"/>
  <c r="AO92" i="6" a="1"/>
  <c r="AO92" i="6" s="1"/>
  <c r="AO76" i="6" a="1"/>
  <c r="AO76" i="6" s="1"/>
  <c r="AO61" i="6" a="1"/>
  <c r="AO61" i="6" s="1"/>
  <c r="AO115" i="6" a="1"/>
  <c r="AO115" i="6" s="1"/>
  <c r="AQ115" i="6" s="1" a="1"/>
  <c r="AQ115" i="6" s="1"/>
  <c r="AO59" i="6" a="1"/>
  <c r="AO59" i="6" s="1"/>
  <c r="AO88" i="6" a="1"/>
  <c r="AO88" i="6" s="1"/>
  <c r="O89" i="5" s="1"/>
  <c r="AO33" i="6" a="1"/>
  <c r="AO33" i="6" s="1"/>
  <c r="AO85" i="6" a="1"/>
  <c r="AO85" i="6" s="1"/>
  <c r="AO20" i="6" a="1"/>
  <c r="AO20" i="6" s="1"/>
  <c r="O21" i="5" s="1"/>
  <c r="AO120" i="6" a="1"/>
  <c r="AO120" i="6" s="1"/>
  <c r="AQ120" i="6" s="1" a="1"/>
  <c r="AQ120" i="6" s="1"/>
  <c r="AO95" i="6" a="1"/>
  <c r="AO95" i="6" s="1"/>
  <c r="AO124" i="6" a="1"/>
  <c r="AO124" i="6" s="1"/>
  <c r="AQ124" i="6" s="1" a="1"/>
  <c r="AQ124" i="6" s="1"/>
  <c r="AO126" i="6" a="1"/>
  <c r="AO126" i="6" s="1"/>
  <c r="AQ126" i="6" s="1" a="1"/>
  <c r="AQ126" i="6" s="1"/>
  <c r="AO112" i="6" a="1"/>
  <c r="AO112" i="6" s="1"/>
  <c r="AQ112" i="6" s="1" a="1"/>
  <c r="AQ112" i="6" s="1"/>
  <c r="AO100" i="6" a="1"/>
  <c r="AO100" i="6" s="1"/>
  <c r="AQ100" i="6" s="1" a="1"/>
  <c r="AQ100" i="6" s="1"/>
  <c r="AO24" i="6" a="1"/>
  <c r="AO24" i="6" s="1"/>
  <c r="AO21" i="6" a="1"/>
  <c r="AO21" i="6" s="1"/>
  <c r="O22" i="5" s="1"/>
  <c r="AO101" i="6" a="1"/>
  <c r="AO101" i="6" s="1"/>
  <c r="AQ101" i="6" s="1" a="1"/>
  <c r="AQ101" i="6" s="1"/>
  <c r="AO52" i="6" a="1"/>
  <c r="AO52" i="6" s="1"/>
  <c r="AO45" i="6" a="1"/>
  <c r="AO45" i="6" s="1"/>
  <c r="AO65" i="6" a="1"/>
  <c r="AO65" i="6" s="1"/>
  <c r="AO119" i="6" a="1"/>
  <c r="AO119" i="6" s="1"/>
  <c r="AQ119" i="6" s="1" a="1"/>
  <c r="AQ119" i="6" s="1"/>
  <c r="AO78" i="6" a="1"/>
  <c r="AO78" i="6" s="1"/>
  <c r="AO110" i="6" a="1"/>
  <c r="AO110" i="6" s="1"/>
  <c r="AQ110" i="6" s="1" a="1"/>
  <c r="AQ110" i="6" s="1"/>
  <c r="AO71" i="6" a="1"/>
  <c r="AO71" i="6" s="1"/>
  <c r="O72" i="5" s="1"/>
  <c r="AO15" i="6" a="1"/>
  <c r="AO15" i="6" s="1"/>
  <c r="AO77" i="6" a="1"/>
  <c r="AO77" i="6" s="1"/>
  <c r="O78" i="5" s="1"/>
  <c r="AO79" i="6" a="1"/>
  <c r="AO79" i="6" s="1"/>
  <c r="AO50" i="6" a="1"/>
  <c r="AO50" i="6" s="1"/>
  <c r="AO73" i="6" a="1"/>
  <c r="AO73" i="6" s="1"/>
  <c r="O74" i="5" s="1"/>
  <c r="AO74" i="6" a="1"/>
  <c r="AO74" i="6" s="1"/>
  <c r="AO122" i="6" a="1"/>
  <c r="AO122" i="6" s="1"/>
  <c r="AQ122" i="6" s="1" a="1"/>
  <c r="AQ122" i="6" s="1"/>
  <c r="AO86" i="6" a="1"/>
  <c r="AO86" i="6" s="1"/>
  <c r="AO9" i="6" a="1"/>
  <c r="AO9" i="6" s="1"/>
  <c r="AO116" i="6" a="1"/>
  <c r="AO116" i="6" s="1"/>
  <c r="AQ116" i="6" s="1" a="1"/>
  <c r="AQ116" i="6" s="1"/>
  <c r="AO111" i="6" a="1"/>
  <c r="AO111" i="6" s="1"/>
  <c r="AQ111" i="6" s="1" a="1"/>
  <c r="AQ111" i="6" s="1"/>
  <c r="AO46" i="6" a="1"/>
  <c r="AO46" i="6" s="1"/>
  <c r="O47" i="5" s="1"/>
  <c r="AO14" i="6" a="1"/>
  <c r="AO14" i="6" s="1"/>
  <c r="O15" i="5" s="1"/>
  <c r="AO64" i="6" a="1"/>
  <c r="AO64" i="6" s="1"/>
  <c r="AO26" i="6" a="1"/>
  <c r="AO26" i="6" s="1"/>
  <c r="O27" i="5" s="1"/>
  <c r="AO69" i="6" a="1"/>
  <c r="AO69" i="6" s="1"/>
  <c r="AO34" i="6" a="1"/>
  <c r="AO34" i="6" s="1"/>
  <c r="AO93" i="6" a="1"/>
  <c r="AO93" i="6" s="1"/>
  <c r="AO42" i="6" a="1"/>
  <c r="AO42" i="6" s="1"/>
  <c r="AO102" i="6" a="1"/>
  <c r="AO102" i="6" s="1"/>
  <c r="AQ102" i="6" s="1" a="1"/>
  <c r="AQ102" i="6" s="1"/>
  <c r="AO109" i="6" a="1"/>
  <c r="AO109" i="6" s="1"/>
  <c r="AQ109" i="6" s="1" a="1"/>
  <c r="AQ109" i="6" s="1"/>
  <c r="AO53" i="6" a="1"/>
  <c r="AO53" i="6" s="1"/>
  <c r="AO114" i="6" a="1"/>
  <c r="AO114" i="6" s="1"/>
  <c r="AQ114" i="6" s="1" a="1"/>
  <c r="AQ114" i="6" s="1"/>
  <c r="AO82" i="6" a="1"/>
  <c r="AO82" i="6" s="1"/>
  <c r="O83" i="5" s="1"/>
  <c r="AO39" i="6" a="1"/>
  <c r="AO39" i="6" s="1"/>
  <c r="O119" i="5"/>
  <c r="O23" i="5"/>
  <c r="O40" i="5"/>
  <c r="O118" i="5"/>
  <c r="O62" i="5"/>
  <c r="O48" i="5"/>
  <c r="O102" i="5"/>
  <c r="O94" i="5"/>
  <c r="O46" i="5"/>
  <c r="O35" i="5"/>
  <c r="O43" i="5"/>
  <c r="O58" i="5"/>
  <c r="O113" i="5"/>
  <c r="O68" i="5"/>
  <c r="O34" i="5"/>
  <c r="O39" i="5"/>
  <c r="O33" i="5"/>
  <c r="O103" i="5"/>
  <c r="O61" i="5"/>
  <c r="O37" i="5"/>
  <c r="O108" i="5"/>
  <c r="O105" i="5"/>
  <c r="O41" i="5"/>
  <c r="O97" i="5"/>
  <c r="O56" i="5"/>
  <c r="O115" i="5"/>
  <c r="O117" i="5"/>
  <c r="O32" i="5"/>
  <c r="O45" i="5"/>
  <c r="O98" i="5"/>
  <c r="O109" i="5"/>
  <c r="O29" i="5"/>
  <c r="O52" i="5"/>
  <c r="O95" i="5"/>
  <c r="O122" i="5"/>
  <c r="O50" i="5"/>
  <c r="O60" i="5"/>
  <c r="O82" i="5"/>
  <c r="O80" i="5"/>
  <c r="O120" i="5"/>
  <c r="O79" i="5"/>
  <c r="O87" i="5"/>
  <c r="O99" i="5"/>
  <c r="O57" i="5"/>
  <c r="O66" i="5"/>
  <c r="O111" i="5"/>
  <c r="O100" i="5"/>
  <c r="O104" i="5"/>
  <c r="O126" i="5"/>
  <c r="O88" i="5"/>
  <c r="O106" i="5"/>
  <c r="O93" i="5"/>
  <c r="O125" i="5"/>
  <c r="O84" i="5"/>
  <c r="O107" i="5"/>
  <c r="O127" i="5"/>
  <c r="O114" i="5"/>
  <c r="O86" i="5"/>
  <c r="O110" i="5"/>
  <c r="O71" i="5"/>
  <c r="O123" i="5"/>
  <c r="O112" i="5"/>
  <c r="O51" i="5"/>
  <c r="O116" i="5"/>
  <c r="O101" i="5"/>
  <c r="O53" i="5"/>
  <c r="O92" i="5"/>
  <c r="O124" i="5"/>
  <c r="O77" i="5"/>
  <c r="O75" i="5"/>
  <c r="O55" i="5"/>
  <c r="O91" i="5"/>
  <c r="O96" i="5"/>
  <c r="O44" i="5"/>
  <c r="O70" i="5"/>
  <c r="AQ41" i="6" l="1" a="1"/>
  <c r="AQ41" i="6" s="1"/>
  <c r="AQ68" i="6" a="1"/>
  <c r="AQ68" i="6" s="1"/>
  <c r="AQ60" i="6" a="1"/>
  <c r="AQ60" i="6" s="1"/>
  <c r="AQ97" i="6" a="1"/>
  <c r="AQ97" i="6" s="1"/>
  <c r="AQ98" i="6" a="1"/>
  <c r="AQ98" i="6" s="1"/>
  <c r="AQ99" i="6" a="1"/>
  <c r="AQ99" i="6" s="1"/>
  <c r="AQ96" i="6" a="1"/>
  <c r="AQ96" i="6" s="1"/>
  <c r="AQ95" i="6" a="1"/>
  <c r="AQ95" i="6" s="1"/>
  <c r="AQ92" i="6" a="1"/>
  <c r="AQ92" i="6" s="1"/>
  <c r="AQ93" i="6" a="1"/>
  <c r="AQ93" i="6" s="1"/>
  <c r="AQ94" i="6" a="1"/>
  <c r="AQ94" i="6" s="1"/>
  <c r="AQ89" i="6" a="1"/>
  <c r="AQ89" i="6" s="1"/>
  <c r="AQ91" i="6" a="1"/>
  <c r="AQ91" i="6" s="1"/>
  <c r="O90" i="5"/>
  <c r="AQ90" i="6" a="1"/>
  <c r="AQ90" i="6" s="1"/>
  <c r="AQ88" i="6" a="1"/>
  <c r="AQ88" i="6" s="1"/>
  <c r="AQ84" i="6" a="1"/>
  <c r="AQ84" i="6" s="1"/>
  <c r="AQ85" i="6" a="1"/>
  <c r="AQ85" i="6" s="1"/>
  <c r="AQ87" i="6" a="1"/>
  <c r="AQ87" i="6" s="1"/>
  <c r="AQ80" i="6" a="1"/>
  <c r="AQ80" i="6" s="1"/>
  <c r="AQ81" i="6" a="1"/>
  <c r="AQ81" i="6" s="1"/>
  <c r="AQ86" i="6" a="1"/>
  <c r="AQ86" i="6" s="1"/>
  <c r="AQ83" i="6" a="1"/>
  <c r="AQ83" i="6" s="1"/>
  <c r="AQ77" i="6" a="1"/>
  <c r="AQ77" i="6" s="1"/>
  <c r="AQ82" i="6" a="1"/>
  <c r="AQ82" i="6" s="1"/>
  <c r="AQ74" i="6" a="1"/>
  <c r="AQ74" i="6" s="1"/>
  <c r="AQ52" i="6" a="1"/>
  <c r="AQ52" i="6" s="1"/>
  <c r="AQ61" i="6" a="1"/>
  <c r="AQ61" i="6" s="1"/>
  <c r="AQ57" i="6" a="1"/>
  <c r="AQ57" i="6" s="1"/>
  <c r="AQ76" i="6" a="1"/>
  <c r="AQ76" i="6" s="1"/>
  <c r="AQ72" i="6" a="1"/>
  <c r="AQ72" i="6" s="1"/>
  <c r="AQ79" i="6" a="1"/>
  <c r="AQ79" i="6" s="1"/>
  <c r="AQ78" i="6" a="1"/>
  <c r="AQ78" i="6" s="1"/>
  <c r="AQ70" i="6" a="1"/>
  <c r="AQ70" i="6" s="1"/>
  <c r="AQ50" i="6" a="1"/>
  <c r="AQ50" i="6" s="1"/>
  <c r="AQ42" i="6" a="1"/>
  <c r="AQ42" i="6" s="1"/>
  <c r="AQ45" i="6" a="1"/>
  <c r="AQ45" i="6" s="1"/>
  <c r="AQ47" i="6" a="1"/>
  <c r="AQ47" i="6" s="1"/>
  <c r="AQ66" i="6" a="1"/>
  <c r="AQ66" i="6" s="1"/>
  <c r="AQ63" i="6" a="1"/>
  <c r="AQ63" i="6" s="1"/>
  <c r="AQ69" i="6" a="1"/>
  <c r="AQ69" i="6" s="1"/>
  <c r="AQ71" i="6" a="1"/>
  <c r="AQ71" i="6" s="1"/>
  <c r="AQ67" i="6" a="1"/>
  <c r="AQ67" i="6" s="1"/>
  <c r="AQ39" i="6" a="1"/>
  <c r="AQ39" i="6" s="1"/>
  <c r="AQ58" i="6" a="1"/>
  <c r="AQ58" i="6" s="1"/>
  <c r="AQ48" i="6" a="1"/>
  <c r="AQ48" i="6" s="1"/>
  <c r="AQ49" i="6" a="1"/>
  <c r="AQ49" i="6" s="1"/>
  <c r="AQ34" i="6" a="1"/>
  <c r="AQ34" i="6" s="1"/>
  <c r="AQ53" i="6" a="1"/>
  <c r="AQ53" i="6" s="1"/>
  <c r="AQ64" i="6" a="1"/>
  <c r="AQ64" i="6" s="1"/>
  <c r="AQ40" i="6" a="1"/>
  <c r="AQ40" i="6" s="1"/>
  <c r="AQ43" i="6" a="1"/>
  <c r="AQ43" i="6" s="1"/>
  <c r="AQ73" i="6" a="1"/>
  <c r="AQ73" i="6" s="1"/>
  <c r="AQ56" i="6" a="1"/>
  <c r="AQ56" i="6" s="1"/>
  <c r="AQ31" i="6" a="1"/>
  <c r="AQ31" i="6" s="1"/>
  <c r="AQ55" i="6" a="1"/>
  <c r="AQ55" i="6" s="1"/>
  <c r="AQ62" i="6" a="1"/>
  <c r="AQ62" i="6" s="1"/>
  <c r="AH13" i="6"/>
  <c r="AF14" i="6"/>
  <c r="AG14" i="6" s="1"/>
  <c r="AQ46" i="6" a="1"/>
  <c r="AQ46" i="6" s="1"/>
  <c r="AQ65" i="6" a="1"/>
  <c r="AQ65" i="6" s="1"/>
  <c r="AQ59" i="6" a="1"/>
  <c r="AQ59" i="6" s="1"/>
  <c r="AQ75" i="6" a="1"/>
  <c r="AQ75" i="6" s="1"/>
  <c r="AQ35" i="6" a="1"/>
  <c r="AQ35" i="6" s="1"/>
  <c r="AQ54" i="6" a="1"/>
  <c r="AQ54" i="6" s="1"/>
  <c r="AQ44" i="6" a="1"/>
  <c r="AQ44" i="6" s="1"/>
  <c r="O8" i="5"/>
  <c r="AP44" i="6"/>
  <c r="BQ44" i="6" s="1"/>
  <c r="AQ38" i="6" a="1"/>
  <c r="AQ38" i="6" s="1"/>
  <c r="AQ26" i="6" a="1"/>
  <c r="AQ26" i="6" s="1"/>
  <c r="AQ33" i="6" a="1"/>
  <c r="AQ33" i="6" s="1"/>
  <c r="AQ30" i="6" a="1"/>
  <c r="AQ30" i="6" s="1"/>
  <c r="AQ36" i="6" a="1"/>
  <c r="AQ36" i="6" s="1"/>
  <c r="AQ29" i="6" a="1"/>
  <c r="AQ29" i="6" s="1"/>
  <c r="AQ28" i="6" a="1"/>
  <c r="AQ28" i="6" s="1"/>
  <c r="AQ37" i="6" a="1"/>
  <c r="AQ37" i="6" s="1"/>
  <c r="O30" i="5"/>
  <c r="AQ32" i="6" a="1"/>
  <c r="AQ32" i="6" s="1"/>
  <c r="AQ14" i="6" a="1"/>
  <c r="AQ14" i="6" s="1"/>
  <c r="AQ10" i="6" a="1"/>
  <c r="AQ10" i="6" s="1"/>
  <c r="AR51" i="6" s="1"/>
  <c r="AQ18" i="6" a="1"/>
  <c r="AQ18" i="6" s="1"/>
  <c r="AQ27" i="6" a="1"/>
  <c r="AQ27" i="6" s="1"/>
  <c r="AP99" i="6"/>
  <c r="BQ99" i="6" s="1"/>
  <c r="AP109" i="6"/>
  <c r="AR106" i="6"/>
  <c r="AP103" i="6"/>
  <c r="AP72" i="6"/>
  <c r="BQ72" i="6" s="1"/>
  <c r="AP92" i="6"/>
  <c r="BQ92" i="6" s="1"/>
  <c r="AP114" i="6"/>
  <c r="AP67" i="6"/>
  <c r="BQ67" i="6" s="1"/>
  <c r="AP18" i="6"/>
  <c r="BQ18" i="6" s="1"/>
  <c r="AR107" i="6"/>
  <c r="AP74" i="6"/>
  <c r="BQ74" i="6" s="1"/>
  <c r="AP112" i="6"/>
  <c r="AP84" i="6"/>
  <c r="BQ84" i="6" s="1"/>
  <c r="AP60" i="6"/>
  <c r="BQ60" i="6" s="1"/>
  <c r="AP57" i="6"/>
  <c r="BQ57" i="6" s="1"/>
  <c r="AP35" i="6"/>
  <c r="BQ35" i="6" s="1"/>
  <c r="AQ15" i="6" a="1"/>
  <c r="AQ15" i="6" s="1"/>
  <c r="AP55" i="6"/>
  <c r="BQ55" i="6" s="1"/>
  <c r="AQ21" i="6" a="1"/>
  <c r="AQ21" i="6" s="1"/>
  <c r="AP107" i="6"/>
  <c r="AP58" i="6"/>
  <c r="BQ58" i="6" s="1"/>
  <c r="AQ24" i="6" a="1"/>
  <c r="AQ24" i="6" s="1"/>
  <c r="AP51" i="6"/>
  <c r="AQ9" i="6" a="1"/>
  <c r="AQ9" i="6" s="1"/>
  <c r="AP76" i="6"/>
  <c r="BQ76" i="6" s="1"/>
  <c r="AQ25" i="6" a="1"/>
  <c r="AQ25" i="6" s="1"/>
  <c r="AP49" i="6"/>
  <c r="BQ49" i="6" s="1"/>
  <c r="AP64" i="6"/>
  <c r="BQ64" i="6" s="1"/>
  <c r="AP8" i="6"/>
  <c r="BQ8" i="6" s="1"/>
  <c r="AP68" i="6"/>
  <c r="AQ8" i="6" a="1"/>
  <c r="AQ8" i="6" s="1"/>
  <c r="BQ126" i="6"/>
  <c r="DC126" i="6" s="1" a="1"/>
  <c r="DC126" i="6" s="1"/>
  <c r="AP110" i="6"/>
  <c r="AQ22" i="6" a="1"/>
  <c r="AQ22" i="6" s="1"/>
  <c r="AQ16" i="6" a="1"/>
  <c r="AQ16" i="6" s="1"/>
  <c r="AR114" i="6"/>
  <c r="AR110" i="6"/>
  <c r="AP37" i="6"/>
  <c r="BQ37" i="6" s="1"/>
  <c r="AQ19" i="6" a="1"/>
  <c r="AQ19" i="6" s="1"/>
  <c r="AQ17" i="6" a="1"/>
  <c r="AQ17" i="6" s="1"/>
  <c r="AP32" i="6"/>
  <c r="BQ32" i="6" s="1"/>
  <c r="O17" i="5"/>
  <c r="AP80" i="6"/>
  <c r="BQ80" i="6" s="1"/>
  <c r="AP47" i="6"/>
  <c r="BQ47" i="6" s="1"/>
  <c r="AQ12" i="6" a="1"/>
  <c r="AQ12" i="6" s="1"/>
  <c r="AQ13" i="6" a="1"/>
  <c r="AQ13" i="6" s="1"/>
  <c r="AQ23" i="6" a="1"/>
  <c r="AQ23" i="6" s="1"/>
  <c r="AQ7" i="6" a="1"/>
  <c r="AQ7" i="6" s="1"/>
  <c r="AR7" i="6" s="1"/>
  <c r="AQ11" i="6" a="1"/>
  <c r="AQ11" i="6" s="1"/>
  <c r="AR109" i="6"/>
  <c r="AQ20" i="6" a="1"/>
  <c r="AQ20" i="6" s="1"/>
  <c r="AP81" i="6"/>
  <c r="BQ81" i="6" s="1"/>
  <c r="AP117" i="6"/>
  <c r="AR117" i="6"/>
  <c r="AP108" i="6"/>
  <c r="AR108" i="6"/>
  <c r="AR115" i="6"/>
  <c r="AR123" i="6"/>
  <c r="AP39" i="6"/>
  <c r="BQ39" i="6" s="1"/>
  <c r="AP95" i="6"/>
  <c r="BQ95" i="6" s="1"/>
  <c r="AP53" i="6"/>
  <c r="BQ53" i="6" s="1"/>
  <c r="AP61" i="6"/>
  <c r="BQ61" i="6" s="1"/>
  <c r="AP34" i="6"/>
  <c r="BQ34" i="6" s="1"/>
  <c r="AP9" i="6"/>
  <c r="BQ9" i="6" s="1"/>
  <c r="AP78" i="6"/>
  <c r="BQ78" i="6" s="1"/>
  <c r="BQ114" i="6"/>
  <c r="DC114" i="6" s="1" a="1"/>
  <c r="DC114" i="6" s="1"/>
  <c r="AP115" i="6"/>
  <c r="AR102" i="6"/>
  <c r="AP106" i="6"/>
  <c r="AP111" i="6"/>
  <c r="AR111" i="6"/>
  <c r="AP101" i="6"/>
  <c r="AP43" i="6"/>
  <c r="BQ43" i="6" s="1"/>
  <c r="AR101" i="6"/>
  <c r="AR118" i="6"/>
  <c r="AP14" i="6"/>
  <c r="BQ14" i="6" s="1"/>
  <c r="AP82" i="6"/>
  <c r="BQ82" i="6" s="1"/>
  <c r="AP97" i="6"/>
  <c r="BQ97" i="6" s="1"/>
  <c r="AP31" i="6"/>
  <c r="BQ31" i="6" s="1"/>
  <c r="AP33" i="6"/>
  <c r="BQ33" i="6" s="1"/>
  <c r="AP36" i="6"/>
  <c r="BQ36" i="6" s="1"/>
  <c r="AR112" i="6"/>
  <c r="AP89" i="6"/>
  <c r="BQ89" i="6" s="1"/>
  <c r="AP118" i="6"/>
  <c r="AP42" i="6"/>
  <c r="BQ42" i="6" s="1"/>
  <c r="AP30" i="6"/>
  <c r="BQ30" i="6" s="1"/>
  <c r="AP123" i="6"/>
  <c r="BQ102" i="6"/>
  <c r="DC102" i="6" s="1" a="1"/>
  <c r="DC102" i="6" s="1"/>
  <c r="AP102" i="6"/>
  <c r="AP46" i="6"/>
  <c r="BQ46" i="6" s="1"/>
  <c r="AR103" i="6"/>
  <c r="AP56" i="6"/>
  <c r="BQ56" i="6" s="1"/>
  <c r="AP73" i="6"/>
  <c r="BQ73" i="6" s="1"/>
  <c r="AP21" i="6"/>
  <c r="BQ21" i="6" s="1"/>
  <c r="AP17" i="6"/>
  <c r="BQ17" i="6" s="1"/>
  <c r="AP96" i="6"/>
  <c r="BQ96" i="6" s="1"/>
  <c r="AP79" i="6"/>
  <c r="BQ79" i="6" s="1"/>
  <c r="AP48" i="6"/>
  <c r="BQ48" i="6" s="1"/>
  <c r="AP71" i="6"/>
  <c r="BQ71" i="6" s="1"/>
  <c r="AP83" i="6"/>
  <c r="BQ83" i="6" s="1"/>
  <c r="AP16" i="6"/>
  <c r="BQ16" i="6" s="1"/>
  <c r="AP94" i="6"/>
  <c r="BQ94" i="6" s="1"/>
  <c r="AR105" i="6"/>
  <c r="AP105" i="6"/>
  <c r="AP75" i="6"/>
  <c r="BQ75" i="6" s="1"/>
  <c r="AP88" i="6"/>
  <c r="BQ88" i="6" s="1"/>
  <c r="AP91" i="6"/>
  <c r="BQ91" i="6" s="1"/>
  <c r="AP20" i="6"/>
  <c r="BQ20" i="6" s="1"/>
  <c r="AP22" i="6"/>
  <c r="BQ22" i="6" s="1"/>
  <c r="AP12" i="6"/>
  <c r="BQ12" i="6" s="1"/>
  <c r="AR122" i="6"/>
  <c r="AP122" i="6"/>
  <c r="AP24" i="6"/>
  <c r="BQ24" i="6" s="1"/>
  <c r="O25" i="5"/>
  <c r="AR124" i="6"/>
  <c r="AP124" i="6"/>
  <c r="AP63" i="6"/>
  <c r="BQ63" i="6" s="1"/>
  <c r="AP66" i="6"/>
  <c r="BQ66" i="6" s="1"/>
  <c r="AP77" i="6"/>
  <c r="BQ77" i="6" s="1"/>
  <c r="AP87" i="6"/>
  <c r="BQ87" i="6" s="1"/>
  <c r="AP15" i="6"/>
  <c r="BQ15" i="6" s="1"/>
  <c r="AP26" i="6"/>
  <c r="BQ26" i="6" s="1"/>
  <c r="AR121" i="6"/>
  <c r="AP121" i="6"/>
  <c r="AP38" i="6"/>
  <c r="BQ38" i="6" s="1"/>
  <c r="AP25" i="6"/>
  <c r="BQ25" i="6" s="1"/>
  <c r="AP11" i="6"/>
  <c r="BQ11" i="6" s="1"/>
  <c r="AP45" i="6"/>
  <c r="BQ45" i="6" s="1"/>
  <c r="AP27" i="6"/>
  <c r="BQ27" i="6" s="1"/>
  <c r="AP52" i="6"/>
  <c r="BQ52" i="6" s="1"/>
  <c r="AP90" i="6"/>
  <c r="BQ90" i="6" s="1"/>
  <c r="AP85" i="6"/>
  <c r="BQ85" i="6" s="1"/>
  <c r="AR116" i="6"/>
  <c r="AP116" i="6"/>
  <c r="AP70" i="6"/>
  <c r="BQ70" i="6" s="1"/>
  <c r="AP62" i="6"/>
  <c r="BQ62" i="6" s="1"/>
  <c r="AP13" i="6"/>
  <c r="BQ13" i="6" s="1"/>
  <c r="AP98" i="6"/>
  <c r="BQ98" i="6" s="1"/>
  <c r="AP10" i="6"/>
  <c r="BQ10" i="6" s="1"/>
  <c r="AP40" i="6"/>
  <c r="BQ40" i="6" s="1"/>
  <c r="AP65" i="6"/>
  <c r="BQ65" i="6" s="1"/>
  <c r="AR100" i="6"/>
  <c r="AP100" i="6"/>
  <c r="AR126" i="6"/>
  <c r="AP126" i="6"/>
  <c r="AP93" i="6"/>
  <c r="BQ93" i="6" s="1"/>
  <c r="AP120" i="6"/>
  <c r="AR120" i="6"/>
  <c r="AP86" i="6"/>
  <c r="BQ86" i="6" s="1"/>
  <c r="AP69" i="6"/>
  <c r="BQ69" i="6" s="1"/>
  <c r="AR119" i="6"/>
  <c r="AP119" i="6"/>
  <c r="AP41" i="6"/>
  <c r="BQ41" i="6" s="1"/>
  <c r="AP50" i="6"/>
  <c r="BQ50" i="6" s="1"/>
  <c r="O13" i="5"/>
  <c r="AP29" i="6"/>
  <c r="BQ29" i="6" s="1"/>
  <c r="AP28" i="6"/>
  <c r="BQ28" i="6" s="1"/>
  <c r="AR125" i="6"/>
  <c r="AP125" i="6"/>
  <c r="AR113" i="6"/>
  <c r="AP113" i="6"/>
  <c r="AP54" i="6"/>
  <c r="BQ54" i="6" s="1"/>
  <c r="AR104" i="6"/>
  <c r="AP104" i="6"/>
  <c r="AP59" i="6"/>
  <c r="BQ59" i="6" s="1"/>
  <c r="AP19" i="6"/>
  <c r="BQ19" i="6" s="1"/>
  <c r="AP23" i="6"/>
  <c r="BQ23" i="6" s="1"/>
  <c r="O63" i="5"/>
  <c r="O67" i="5"/>
  <c r="O54" i="5"/>
  <c r="O65" i="5"/>
  <c r="AW123" i="6" a="1"/>
  <c r="AW123" i="6" s="1"/>
  <c r="AY123" i="6" s="1"/>
  <c r="O69" i="5"/>
  <c r="O64" i="5"/>
  <c r="O59" i="5"/>
  <c r="O10" i="5"/>
  <c r="O31" i="5"/>
  <c r="O20" i="5"/>
  <c r="O28" i="5"/>
  <c r="O38" i="5"/>
  <c r="O42" i="5"/>
  <c r="O24" i="5"/>
  <c r="O16" i="5"/>
  <c r="O11" i="5"/>
  <c r="BQ124" i="6"/>
  <c r="DC124" i="6" s="1" a="1"/>
  <c r="DC124" i="6" s="1"/>
  <c r="BQ106" i="6"/>
  <c r="DC106" i="6" s="1" a="1"/>
  <c r="DC106" i="6" s="1"/>
  <c r="BQ51" i="6"/>
  <c r="BQ101" i="6"/>
  <c r="DC101" i="6" s="1" a="1"/>
  <c r="DC101" i="6" s="1"/>
  <c r="O121" i="5"/>
  <c r="BQ117" i="6"/>
  <c r="DC117" i="6" s="1" a="1"/>
  <c r="DC117" i="6" s="1"/>
  <c r="O85" i="5"/>
  <c r="BQ125" i="6"/>
  <c r="DC125" i="6" s="1" a="1"/>
  <c r="DC125" i="6" s="1"/>
  <c r="BQ123" i="6"/>
  <c r="DC123" i="6" s="1" a="1"/>
  <c r="DC123" i="6" s="1"/>
  <c r="BQ108" i="6"/>
  <c r="DC108" i="6" s="1" a="1"/>
  <c r="DC108" i="6" s="1"/>
  <c r="BQ121" i="6"/>
  <c r="DC121" i="6" s="1" a="1"/>
  <c r="DC121" i="6" s="1"/>
  <c r="BQ118" i="6"/>
  <c r="DC118" i="6" s="1" a="1"/>
  <c r="DC118" i="6" s="1"/>
  <c r="BQ107" i="6"/>
  <c r="DC107" i="6" s="1" a="1"/>
  <c r="DC107" i="6" s="1"/>
  <c r="BQ115" i="6"/>
  <c r="DC115" i="6" s="1" a="1"/>
  <c r="DC115" i="6" s="1"/>
  <c r="BQ100" i="6"/>
  <c r="DC100" i="6" s="1" a="1"/>
  <c r="DC100" i="6" s="1"/>
  <c r="BQ112" i="6"/>
  <c r="DC112" i="6" s="1" a="1"/>
  <c r="DC112" i="6" s="1"/>
  <c r="O73" i="5"/>
  <c r="BQ104" i="6"/>
  <c r="DC104" i="6" s="1" a="1"/>
  <c r="DC104" i="6" s="1"/>
  <c r="BQ111" i="6"/>
  <c r="DC111" i="6" s="1" a="1"/>
  <c r="DC111" i="6" s="1"/>
  <c r="BQ119" i="6"/>
  <c r="DC119" i="6" s="1" a="1"/>
  <c r="DC119" i="6" s="1"/>
  <c r="BQ103" i="6"/>
  <c r="DC103" i="6" s="1" a="1"/>
  <c r="DC103" i="6" s="1"/>
  <c r="O49" i="5"/>
  <c r="BQ122" i="6"/>
  <c r="DC122" i="6" s="1" a="1"/>
  <c r="DC122" i="6" s="1"/>
  <c r="BQ120" i="6"/>
  <c r="DC120" i="6" s="1" a="1"/>
  <c r="DC120" i="6" s="1"/>
  <c r="BQ110" i="6"/>
  <c r="DC110" i="6" s="1" a="1"/>
  <c r="DC110" i="6" s="1"/>
  <c r="BQ116" i="6"/>
  <c r="DC116" i="6" s="1" a="1"/>
  <c r="DC116" i="6" s="1"/>
  <c r="BQ109" i="6"/>
  <c r="DC109" i="6" s="1" a="1"/>
  <c r="DC109" i="6" s="1"/>
  <c r="BQ68" i="6"/>
  <c r="BQ113" i="6"/>
  <c r="DC113" i="6" s="1" a="1"/>
  <c r="DC113" i="6" s="1"/>
  <c r="BQ105" i="6"/>
  <c r="DC105" i="6" s="1" a="1"/>
  <c r="DC105" i="6" s="1"/>
  <c r="AR41" i="6" l="1"/>
  <c r="AR60" i="6"/>
  <c r="AR68" i="6"/>
  <c r="AR96" i="6"/>
  <c r="AR98" i="6"/>
  <c r="AR97" i="6"/>
  <c r="CA97" i="6" s="1" a="1"/>
  <c r="CA97" i="6" s="1"/>
  <c r="AR93" i="6"/>
  <c r="CA93" i="6" s="1" a="1"/>
  <c r="CA93" i="6" s="1"/>
  <c r="AR94" i="6"/>
  <c r="CA94" i="6" s="1" a="1"/>
  <c r="CA94" i="6" s="1"/>
  <c r="AR99" i="6"/>
  <c r="CA99" i="6" s="1" a="1"/>
  <c r="CA99" i="6" s="1"/>
  <c r="AR92" i="6"/>
  <c r="AR80" i="6"/>
  <c r="AR95" i="6"/>
  <c r="CA95" i="6" s="1" a="1"/>
  <c r="CA95" i="6" s="1"/>
  <c r="AR90" i="6"/>
  <c r="CA90" i="6" s="1" a="1"/>
  <c r="CA90" i="6" s="1"/>
  <c r="AR86" i="6"/>
  <c r="BZ86" i="6" s="1" a="1"/>
  <c r="BZ86" i="6" s="1"/>
  <c r="AR83" i="6"/>
  <c r="BY83" i="6" s="1" a="1"/>
  <c r="BY83" i="6" s="1"/>
  <c r="AR91" i="6"/>
  <c r="BZ91" i="6" s="1" a="1"/>
  <c r="BZ91" i="6" s="1"/>
  <c r="AR88" i="6"/>
  <c r="CA88" i="6" s="1" a="1"/>
  <c r="CA88" i="6" s="1"/>
  <c r="AR84" i="6"/>
  <c r="AR89" i="6"/>
  <c r="AR72" i="6"/>
  <c r="BX72" i="6" s="1" a="1"/>
  <c r="BX72" i="6" s="1"/>
  <c r="AR85" i="6"/>
  <c r="CA85" i="6" s="1" a="1"/>
  <c r="CA85" i="6" s="1"/>
  <c r="AR77" i="6"/>
  <c r="BY77" i="6" s="1" a="1"/>
  <c r="BY77" i="6" s="1"/>
  <c r="AR87" i="6"/>
  <c r="BZ87" i="6" s="1" a="1"/>
  <c r="BZ87" i="6" s="1"/>
  <c r="AR74" i="6"/>
  <c r="BX74" i="6" s="1" a="1"/>
  <c r="BX74" i="6" s="1"/>
  <c r="AR71" i="6"/>
  <c r="BX71" i="6" s="1" a="1"/>
  <c r="BX71" i="6" s="1"/>
  <c r="AR70" i="6"/>
  <c r="BX70" i="6" s="1" a="1"/>
  <c r="BX70" i="6" s="1"/>
  <c r="AR81" i="6"/>
  <c r="AR78" i="6"/>
  <c r="BZ78" i="6" s="1" a="1"/>
  <c r="BZ78" i="6" s="1"/>
  <c r="AR82" i="6"/>
  <c r="BZ82" i="6" s="1" a="1"/>
  <c r="BZ82" i="6" s="1"/>
  <c r="AR79" i="6"/>
  <c r="BZ79" i="6" s="1" a="1"/>
  <c r="BZ79" i="6" s="1"/>
  <c r="AR31" i="6"/>
  <c r="AR64" i="6"/>
  <c r="BW64" i="6" s="1" a="1"/>
  <c r="BW64" i="6" s="1"/>
  <c r="AR65" i="6"/>
  <c r="BW65" i="6" s="1" a="1"/>
  <c r="BW65" i="6" s="1"/>
  <c r="AR44" i="6"/>
  <c r="AR54" i="6"/>
  <c r="AR69" i="6"/>
  <c r="BX69" i="6" s="1" a="1"/>
  <c r="BX69" i="6" s="1"/>
  <c r="AR50" i="6"/>
  <c r="BU50" i="6" s="1" a="1"/>
  <c r="BU50" i="6" s="1"/>
  <c r="AR76" i="6"/>
  <c r="BY76" i="6" s="1" a="1"/>
  <c r="BY76" i="6" s="1"/>
  <c r="AR59" i="6"/>
  <c r="BV59" i="6" s="1" a="1"/>
  <c r="BV59" i="6" s="1"/>
  <c r="AR62" i="6"/>
  <c r="BW62" i="6" s="1" a="1"/>
  <c r="BW62" i="6" s="1"/>
  <c r="AR35" i="6"/>
  <c r="AR42" i="6"/>
  <c r="AR40" i="6"/>
  <c r="BT40" i="6" s="1" a="1"/>
  <c r="BT40" i="6" s="1"/>
  <c r="AR52" i="6"/>
  <c r="AR66" i="6"/>
  <c r="BW66" i="6" s="1" a="1"/>
  <c r="BW66" i="6" s="1"/>
  <c r="AR39" i="6"/>
  <c r="BT39" i="6" s="1" a="1"/>
  <c r="BT39" i="6" s="1"/>
  <c r="AR56" i="6"/>
  <c r="BV56" i="6" s="1" a="1"/>
  <c r="BV56" i="6" s="1"/>
  <c r="AR57" i="6"/>
  <c r="BV57" i="6" s="1" a="1"/>
  <c r="BV57" i="6" s="1"/>
  <c r="AR53" i="6"/>
  <c r="AR73" i="6"/>
  <c r="BX73" i="6" s="1" a="1"/>
  <c r="BX73" i="6" s="1"/>
  <c r="AR63" i="6"/>
  <c r="AR75" i="6"/>
  <c r="BY75" i="6" s="1" a="1"/>
  <c r="BY75" i="6" s="1"/>
  <c r="AR37" i="6"/>
  <c r="BT37" i="6" s="1" a="1"/>
  <c r="BT37" i="6" s="1"/>
  <c r="AR67" i="6"/>
  <c r="BW67" i="6" s="1" a="1"/>
  <c r="BW67" i="6" s="1"/>
  <c r="AR46" i="6"/>
  <c r="BU46" i="6" s="1" a="1"/>
  <c r="BU46" i="6" s="1"/>
  <c r="AR45" i="6"/>
  <c r="AR48" i="6"/>
  <c r="BU48" i="6" s="1" a="1"/>
  <c r="BU48" i="6" s="1"/>
  <c r="AR47" i="6"/>
  <c r="BU47" i="6" s="1" a="1"/>
  <c r="BU47" i="6" s="1"/>
  <c r="AR55" i="6"/>
  <c r="AR49" i="6"/>
  <c r="BU49" i="6" s="1" a="1"/>
  <c r="BU49" i="6" s="1"/>
  <c r="AR43" i="6"/>
  <c r="AR58" i="6"/>
  <c r="BV58" i="6" s="1" a="1"/>
  <c r="BV58" i="6" s="1"/>
  <c r="AR61" i="6"/>
  <c r="BW61" i="6" s="1" a="1"/>
  <c r="BW61" i="6" s="1"/>
  <c r="AR36" i="6"/>
  <c r="AH14" i="6"/>
  <c r="AF15" i="6"/>
  <c r="AG15" i="6" s="1"/>
  <c r="AR28" i="6"/>
  <c r="BS28" i="6" s="1" a="1"/>
  <c r="BS28" i="6" s="1"/>
  <c r="AR33" i="6"/>
  <c r="AR29" i="6"/>
  <c r="BS29" i="6" s="1" a="1"/>
  <c r="BS29" i="6" s="1"/>
  <c r="AR27" i="6"/>
  <c r="BS27" i="6" s="1" a="1"/>
  <c r="BS27" i="6" s="1"/>
  <c r="AR32" i="6"/>
  <c r="AR38" i="6"/>
  <c r="BT38" i="6" s="1" a="1"/>
  <c r="BT38" i="6" s="1"/>
  <c r="AR34" i="6"/>
  <c r="AR26" i="6"/>
  <c r="BX26" i="6" s="1" a="1"/>
  <c r="BX26" i="6" s="1"/>
  <c r="AR30" i="6"/>
  <c r="BY30" i="6" s="1" a="1"/>
  <c r="BY30" i="6" s="1"/>
  <c r="AR22" i="6"/>
  <c r="BW22" i="6" s="1" a="1"/>
  <c r="BW22" i="6" s="1"/>
  <c r="AR18" i="6"/>
  <c r="BT18" i="6" s="1" a="1"/>
  <c r="BT18" i="6" s="1"/>
  <c r="AR10" i="6"/>
  <c r="BR10" i="6" s="1" a="1"/>
  <c r="BR10" i="6" s="1"/>
  <c r="AR14" i="6"/>
  <c r="BT14" i="6" s="1" a="1"/>
  <c r="BT14" i="6" s="1"/>
  <c r="AW126" i="6" a="1"/>
  <c r="AW126" i="6" s="1"/>
  <c r="AY126" i="6" s="1"/>
  <c r="AW90" i="6" a="1"/>
  <c r="AW90" i="6" s="1"/>
  <c r="AY90" i="6" s="1"/>
  <c r="AW93" i="6" a="1"/>
  <c r="AW93" i="6" s="1"/>
  <c r="AY93" i="6" s="1"/>
  <c r="AW107" i="6" a="1"/>
  <c r="AW107" i="6" s="1"/>
  <c r="AY107" i="6" s="1"/>
  <c r="AW52" i="6" a="1"/>
  <c r="AW52" i="6" s="1"/>
  <c r="AY52" i="6" s="1"/>
  <c r="AW96" i="6" a="1"/>
  <c r="AW96" i="6" s="1"/>
  <c r="AY96" i="6" s="1"/>
  <c r="AW10" i="6" a="1"/>
  <c r="AW10" i="6" s="1"/>
  <c r="AW118" i="6" a="1"/>
  <c r="AW118" i="6" s="1"/>
  <c r="AY118" i="6" s="1"/>
  <c r="AW35" i="6" a="1"/>
  <c r="AW35" i="6" s="1"/>
  <c r="AW47" i="6" a="1"/>
  <c r="AW47" i="6" s="1"/>
  <c r="AY47" i="6" s="1"/>
  <c r="AW53" i="6" a="1"/>
  <c r="AW53" i="6" s="1"/>
  <c r="AY53" i="6" s="1"/>
  <c r="AW87" i="6" a="1"/>
  <c r="AW87" i="6" s="1"/>
  <c r="AY87" i="6" s="1"/>
  <c r="AW108" i="6" a="1"/>
  <c r="AW108" i="6" s="1"/>
  <c r="AY108" i="6" s="1"/>
  <c r="AW27" i="6" a="1"/>
  <c r="AW27" i="6" s="1"/>
  <c r="AW86" i="6" a="1"/>
  <c r="AW86" i="6" s="1"/>
  <c r="AY86" i="6" s="1"/>
  <c r="AW16" i="6" a="1"/>
  <c r="AW16" i="6" s="1"/>
  <c r="AW124" i="6" a="1"/>
  <c r="AW124" i="6" s="1"/>
  <c r="AY124" i="6" s="1"/>
  <c r="AW58" i="6" a="1"/>
  <c r="AW58" i="6" s="1"/>
  <c r="AY58" i="6" s="1"/>
  <c r="AW14" i="6" a="1"/>
  <c r="AW14" i="6" s="1"/>
  <c r="AW125" i="6" a="1"/>
  <c r="AW125" i="6" s="1"/>
  <c r="AY125" i="6" s="1"/>
  <c r="AW116" i="6" a="1"/>
  <c r="AW116" i="6" s="1"/>
  <c r="AY116" i="6" s="1"/>
  <c r="AW28" i="6" a="1"/>
  <c r="AW28" i="6" s="1"/>
  <c r="AW15" i="6" a="1"/>
  <c r="AW15" i="6" s="1"/>
  <c r="AW68" i="6" a="1"/>
  <c r="AW68" i="6" s="1"/>
  <c r="AY68" i="6" s="1"/>
  <c r="AW105" i="6" a="1"/>
  <c r="AW105" i="6" s="1"/>
  <c r="AY105" i="6" s="1"/>
  <c r="AW9" i="6" a="1"/>
  <c r="AW9" i="6" s="1"/>
  <c r="AW13" i="6" a="1"/>
  <c r="AW13" i="6" s="1"/>
  <c r="AW18" i="6" a="1"/>
  <c r="AW18" i="6" s="1"/>
  <c r="AW88" i="6" a="1"/>
  <c r="AW88" i="6" s="1"/>
  <c r="AY88" i="6" s="1"/>
  <c r="AW100" i="6" a="1"/>
  <c r="AW100" i="6" s="1"/>
  <c r="AY100" i="6" s="1"/>
  <c r="AW49" i="6" a="1"/>
  <c r="AW49" i="6" s="1"/>
  <c r="AY49" i="6" s="1"/>
  <c r="AW110" i="6" a="1"/>
  <c r="AW110" i="6" s="1"/>
  <c r="AY110" i="6" s="1"/>
  <c r="AW74" i="6" a="1"/>
  <c r="AW74" i="6" s="1"/>
  <c r="AY74" i="6" s="1"/>
  <c r="AW80" i="6" a="1"/>
  <c r="AW80" i="6" s="1"/>
  <c r="AY80" i="6" s="1"/>
  <c r="AW102" i="6" a="1"/>
  <c r="AW102" i="6" s="1"/>
  <c r="AY102" i="6" s="1"/>
  <c r="AW115" i="6" a="1"/>
  <c r="AW115" i="6" s="1"/>
  <c r="AY115" i="6" s="1"/>
  <c r="AW122" i="6" a="1"/>
  <c r="AW122" i="6" s="1"/>
  <c r="AY122" i="6" s="1"/>
  <c r="AW55" i="6" a="1"/>
  <c r="AW55" i="6" s="1"/>
  <c r="AY55" i="6" s="1"/>
  <c r="AW95" i="6" a="1"/>
  <c r="AW95" i="6" s="1"/>
  <c r="AY95" i="6" s="1"/>
  <c r="AW78" i="6" a="1"/>
  <c r="AW78" i="6" s="1"/>
  <c r="AY78" i="6" s="1"/>
  <c r="AW75" i="6" a="1"/>
  <c r="AW75" i="6" s="1"/>
  <c r="AY75" i="6" s="1"/>
  <c r="AW104" i="6" a="1"/>
  <c r="AW104" i="6" s="1"/>
  <c r="AY104" i="6" s="1"/>
  <c r="AW61" i="6" a="1"/>
  <c r="AW61" i="6" s="1"/>
  <c r="AY61" i="6" s="1"/>
  <c r="AW30" i="6" a="1"/>
  <c r="AW30" i="6" s="1"/>
  <c r="AW21" i="6" a="1"/>
  <c r="AW21" i="6" s="1"/>
  <c r="AW76" i="6" a="1"/>
  <c r="AW76" i="6" s="1"/>
  <c r="AY76" i="6" s="1"/>
  <c r="AW92" i="6" a="1"/>
  <c r="AW92" i="6" s="1"/>
  <c r="AY92" i="6" s="1"/>
  <c r="AW56" i="6" a="1"/>
  <c r="AW56" i="6" s="1"/>
  <c r="AY56" i="6" s="1"/>
  <c r="AW26" i="6" a="1"/>
  <c r="AW26" i="6" s="1"/>
  <c r="AW69" i="6" a="1"/>
  <c r="AW69" i="6" s="1"/>
  <c r="AY69" i="6" s="1"/>
  <c r="AW48" i="6" a="1"/>
  <c r="AW48" i="6" s="1"/>
  <c r="AY48" i="6" s="1"/>
  <c r="AW64" i="6" a="1"/>
  <c r="AW64" i="6" s="1"/>
  <c r="AY64" i="6" s="1"/>
  <c r="AW73" i="6" a="1"/>
  <c r="AW73" i="6" s="1"/>
  <c r="AY73" i="6" s="1"/>
  <c r="AW97" i="6" a="1"/>
  <c r="AW97" i="6" s="1"/>
  <c r="AY97" i="6" s="1"/>
  <c r="AW8" i="6" a="1"/>
  <c r="AW8" i="6" s="1"/>
  <c r="AW112" i="6" a="1"/>
  <c r="AW112" i="6" s="1"/>
  <c r="AY112" i="6" s="1"/>
  <c r="AW85" i="6" a="1"/>
  <c r="AW85" i="6" s="1"/>
  <c r="AY85" i="6" s="1"/>
  <c r="AW117" i="6" a="1"/>
  <c r="AW117" i="6" s="1"/>
  <c r="AY117" i="6" s="1"/>
  <c r="AW7" i="6" a="1"/>
  <c r="AW7" i="6" s="1"/>
  <c r="AW45" i="6" a="1"/>
  <c r="AW45" i="6" s="1"/>
  <c r="AY45" i="6" s="1"/>
  <c r="AW33" i="6" a="1"/>
  <c r="AW33" i="6" s="1"/>
  <c r="AY33" i="6" s="1"/>
  <c r="AW83" i="6" a="1"/>
  <c r="AW83" i="6" s="1"/>
  <c r="AY83" i="6" s="1"/>
  <c r="AW121" i="6" a="1"/>
  <c r="AW121" i="6" s="1"/>
  <c r="AY121" i="6" s="1"/>
  <c r="AW99" i="6" a="1"/>
  <c r="AW99" i="6" s="1"/>
  <c r="AY99" i="6" s="1"/>
  <c r="AW103" i="6" a="1"/>
  <c r="AW103" i="6" s="1"/>
  <c r="AY103" i="6" s="1"/>
  <c r="AW46" i="6" a="1"/>
  <c r="AW46" i="6" s="1"/>
  <c r="AY46" i="6" s="1"/>
  <c r="AW37" i="6" a="1"/>
  <c r="AW37" i="6" s="1"/>
  <c r="AW62" i="6" a="1"/>
  <c r="AW62" i="6" s="1"/>
  <c r="AY62" i="6" s="1"/>
  <c r="AW42" i="6" a="1"/>
  <c r="AW42" i="6" s="1"/>
  <c r="AY42" i="6" s="1"/>
  <c r="AW120" i="6" a="1"/>
  <c r="AW120" i="6" s="1"/>
  <c r="AY120" i="6" s="1"/>
  <c r="AW57" i="6" a="1"/>
  <c r="AW57" i="6" s="1"/>
  <c r="AY57" i="6" s="1"/>
  <c r="AW44" i="6" a="1"/>
  <c r="AW44" i="6" s="1"/>
  <c r="AY44" i="6" s="1"/>
  <c r="AW59" i="6" a="1"/>
  <c r="AW59" i="6" s="1"/>
  <c r="AY59" i="6" s="1"/>
  <c r="AW17" i="6" a="1"/>
  <c r="AW17" i="6" s="1"/>
  <c r="AW23" i="6" a="1"/>
  <c r="AW23" i="6" s="1"/>
  <c r="AW84" i="6" a="1"/>
  <c r="AW84" i="6" s="1"/>
  <c r="AY84" i="6" s="1"/>
  <c r="AW77" i="6" a="1"/>
  <c r="AW77" i="6" s="1"/>
  <c r="AY77" i="6" s="1"/>
  <c r="AW119" i="6" a="1"/>
  <c r="AW119" i="6" s="1"/>
  <c r="AY119" i="6" s="1"/>
  <c r="AZ119" i="6" s="1"/>
  <c r="AW25" i="6" a="1"/>
  <c r="AW25" i="6" s="1"/>
  <c r="AW81" i="6" a="1"/>
  <c r="AW81" i="6" s="1"/>
  <c r="AY81" i="6" s="1"/>
  <c r="AW113" i="6" a="1"/>
  <c r="AW113" i="6" s="1"/>
  <c r="AY113" i="6" s="1"/>
  <c r="AW106" i="6" a="1"/>
  <c r="AW106" i="6" s="1"/>
  <c r="AY106" i="6" s="1"/>
  <c r="AW51" i="6" a="1"/>
  <c r="AW51" i="6" s="1"/>
  <c r="AY51" i="6" s="1"/>
  <c r="AW12" i="6" a="1"/>
  <c r="AW12" i="6" s="1"/>
  <c r="AW29" i="6" a="1"/>
  <c r="AW29" i="6" s="1"/>
  <c r="AW66" i="6" a="1"/>
  <c r="AW66" i="6" s="1"/>
  <c r="AY66" i="6" s="1"/>
  <c r="AW98" i="6" a="1"/>
  <c r="AW98" i="6" s="1"/>
  <c r="AY98" i="6" s="1"/>
  <c r="AW50" i="6" a="1"/>
  <c r="AW50" i="6" s="1"/>
  <c r="AY50" i="6" s="1"/>
  <c r="AW65" i="6" a="1"/>
  <c r="AW65" i="6" s="1"/>
  <c r="AY65" i="6" s="1"/>
  <c r="AW34" i="6" a="1"/>
  <c r="AW34" i="6" s="1"/>
  <c r="AW32" i="6" a="1"/>
  <c r="AW32" i="6" s="1"/>
  <c r="AW79" i="6" a="1"/>
  <c r="AW79" i="6" s="1"/>
  <c r="AY79" i="6" s="1"/>
  <c r="AW82" i="6" a="1"/>
  <c r="AW82" i="6" s="1"/>
  <c r="AY82" i="6" s="1"/>
  <c r="AW72" i="6" a="1"/>
  <c r="AW72" i="6" s="1"/>
  <c r="AY72" i="6" s="1"/>
  <c r="AW39" i="6" a="1"/>
  <c r="AW39" i="6" s="1"/>
  <c r="AW22" i="6" a="1"/>
  <c r="AW22" i="6" s="1"/>
  <c r="AW94" i="6" a="1"/>
  <c r="AW94" i="6" s="1"/>
  <c r="AY94" i="6" s="1"/>
  <c r="AW19" i="6" a="1"/>
  <c r="AW19" i="6" s="1"/>
  <c r="AW54" i="6" a="1"/>
  <c r="AW54" i="6" s="1"/>
  <c r="AY54" i="6" s="1"/>
  <c r="AW91" i="6" a="1"/>
  <c r="AW91" i="6" s="1"/>
  <c r="AY91" i="6" s="1"/>
  <c r="AW101" i="6" a="1"/>
  <c r="AW101" i="6" s="1"/>
  <c r="AY101" i="6" s="1"/>
  <c r="AW36" i="6" a="1"/>
  <c r="AW36" i="6" s="1"/>
  <c r="AW43" i="6" a="1"/>
  <c r="AW43" i="6" s="1"/>
  <c r="AY43" i="6" s="1"/>
  <c r="AW67" i="6" a="1"/>
  <c r="AW67" i="6" s="1"/>
  <c r="AY67" i="6" s="1"/>
  <c r="AW109" i="6" a="1"/>
  <c r="AW109" i="6" s="1"/>
  <c r="AY109" i="6" s="1"/>
  <c r="AW38" i="6" a="1"/>
  <c r="AW38" i="6" s="1"/>
  <c r="AY38" i="6" s="1"/>
  <c r="AW20" i="6" a="1"/>
  <c r="AW20" i="6" s="1"/>
  <c r="AW63" i="6" a="1"/>
  <c r="AW63" i="6" s="1"/>
  <c r="AY63" i="6" s="1"/>
  <c r="AW70" i="6" a="1"/>
  <c r="AW70" i="6" s="1"/>
  <c r="AY70" i="6" s="1"/>
  <c r="AW111" i="6" a="1"/>
  <c r="AW111" i="6" s="1"/>
  <c r="AY111" i="6" s="1"/>
  <c r="AW71" i="6" a="1"/>
  <c r="AW71" i="6" s="1"/>
  <c r="AY71" i="6" s="1"/>
  <c r="AW60" i="6" a="1"/>
  <c r="AW60" i="6" s="1"/>
  <c r="AY60" i="6" s="1"/>
  <c r="AW24" i="6" a="1"/>
  <c r="AW24" i="6" s="1"/>
  <c r="AW31" i="6" a="1"/>
  <c r="AW31" i="6" s="1"/>
  <c r="AW41" i="6" a="1"/>
  <c r="AW41" i="6" s="1"/>
  <c r="AW114" i="6" a="1"/>
  <c r="AW114" i="6" s="1"/>
  <c r="AY114" i="6" s="1"/>
  <c r="AW89" i="6" a="1"/>
  <c r="AW89" i="6" s="1"/>
  <c r="AY89" i="6" s="1"/>
  <c r="AW40" i="6" a="1"/>
  <c r="AW40" i="6" s="1"/>
  <c r="AW11" i="6" a="1"/>
  <c r="AW11" i="6" s="1"/>
  <c r="BV9" i="6" a="1"/>
  <c r="BV9" i="6" s="1"/>
  <c r="CA9" i="6" a="1"/>
  <c r="CA9" i="6" s="1"/>
  <c r="BX9" i="6" a="1"/>
  <c r="BX9" i="6" s="1"/>
  <c r="BZ9" i="6" a="1"/>
  <c r="BZ9" i="6" s="1"/>
  <c r="AR25" i="6"/>
  <c r="BV25" i="6" s="1" a="1"/>
  <c r="BV25" i="6" s="1"/>
  <c r="CA7" i="6" a="1"/>
  <c r="CA7" i="6" s="1"/>
  <c r="BY7" i="6" a="1"/>
  <c r="BY7" i="6" s="1"/>
  <c r="AR15" i="6"/>
  <c r="BT15" i="6" s="1" a="1"/>
  <c r="BT15" i="6" s="1"/>
  <c r="AR8" i="6"/>
  <c r="BR8" i="6" s="1" a="1"/>
  <c r="BR8" i="6" s="1"/>
  <c r="BV7" i="6" a="1"/>
  <c r="BV7" i="6" s="1"/>
  <c r="AR20" i="6"/>
  <c r="BU20" i="6" s="1" a="1"/>
  <c r="BU20" i="6" s="1"/>
  <c r="AR24" i="6"/>
  <c r="BV24" i="6" s="1" a="1"/>
  <c r="BV24" i="6" s="1"/>
  <c r="BT124" i="6" a="1"/>
  <c r="BT124" i="6" s="1"/>
  <c r="AR12" i="6"/>
  <c r="BS12" i="6" s="1" a="1"/>
  <c r="BS12" i="6" s="1"/>
  <c r="BT9" i="6" a="1"/>
  <c r="BT9" i="6" s="1"/>
  <c r="BW125" i="6" a="1"/>
  <c r="BW125" i="6" s="1"/>
  <c r="BU123" i="6" a="1"/>
  <c r="BU123" i="6" s="1"/>
  <c r="BT125" i="6" a="1"/>
  <c r="BT125" i="6" s="1"/>
  <c r="BV114" i="6" a="1"/>
  <c r="BV114" i="6" s="1"/>
  <c r="BW107" i="6" a="1"/>
  <c r="BW107" i="6" s="1"/>
  <c r="BS94" i="6" a="1"/>
  <c r="BS94" i="6" s="1"/>
  <c r="BX81" i="6" a="1"/>
  <c r="BX81" i="6" s="1"/>
  <c r="BS71" i="6" a="1"/>
  <c r="BS71" i="6" s="1"/>
  <c r="BV120" i="6" a="1"/>
  <c r="BV120" i="6" s="1"/>
  <c r="BZ106" i="6" a="1"/>
  <c r="BZ106" i="6" s="1"/>
  <c r="BS96" i="6" a="1"/>
  <c r="BS96" i="6" s="1"/>
  <c r="BU85" i="6" a="1"/>
  <c r="BU85" i="6" s="1"/>
  <c r="BS68" i="6" a="1"/>
  <c r="BS68" i="6" s="1"/>
  <c r="BU107" i="6" a="1"/>
  <c r="BU107" i="6" s="1"/>
  <c r="CB81" i="6" a="1"/>
  <c r="CB81" i="6" s="1"/>
  <c r="BY126" i="6" a="1"/>
  <c r="BY126" i="6" s="1"/>
  <c r="BV100" i="6" a="1"/>
  <c r="BV100" i="6" s="1"/>
  <c r="BT81" i="6" a="1"/>
  <c r="BT81" i="6" s="1"/>
  <c r="BX125" i="6" a="1"/>
  <c r="BX125" i="6" s="1"/>
  <c r="BW84" i="6" a="1"/>
  <c r="BW84" i="6" s="1"/>
  <c r="BV53" i="6" a="1"/>
  <c r="BV53" i="6" s="1"/>
  <c r="BS36" i="6" a="1"/>
  <c r="BS36" i="6" s="1"/>
  <c r="BY18" i="6" a="1"/>
  <c r="BY18" i="6" s="1"/>
  <c r="BV106" i="6" a="1"/>
  <c r="BV106" i="6" s="1"/>
  <c r="CA86" i="6" a="1"/>
  <c r="CA86" i="6" s="1"/>
  <c r="CA67" i="6" a="1"/>
  <c r="CA67" i="6" s="1"/>
  <c r="CA49" i="6" a="1"/>
  <c r="CA49" i="6" s="1"/>
  <c r="BV32" i="6" a="1"/>
  <c r="BV32" i="6" s="1"/>
  <c r="CB14" i="6" a="1"/>
  <c r="CB14" i="6" s="1"/>
  <c r="BS102" i="6" a="1"/>
  <c r="BS102" i="6" s="1"/>
  <c r="BT89" i="6" a="1"/>
  <c r="BT89" i="6" s="1"/>
  <c r="BX62" i="6" a="1"/>
  <c r="BX62" i="6" s="1"/>
  <c r="CB43" i="6" a="1"/>
  <c r="CB43" i="6" s="1"/>
  <c r="BW26" i="6" a="1"/>
  <c r="BW26" i="6" s="1"/>
  <c r="CA14" i="6" a="1"/>
  <c r="CA14" i="6" s="1"/>
  <c r="BW100" i="6" a="1"/>
  <c r="BW100" i="6" s="1"/>
  <c r="BU81" i="6" a="1"/>
  <c r="BU81" i="6" s="1"/>
  <c r="BY54" i="6" a="1"/>
  <c r="BY54" i="6" s="1"/>
  <c r="CB37" i="6" a="1"/>
  <c r="CB37" i="6" s="1"/>
  <c r="BW20" i="6" a="1"/>
  <c r="BW20" i="6" s="1"/>
  <c r="BU37" i="6" a="1"/>
  <c r="BU37" i="6" s="1"/>
  <c r="BS14" i="6" a="1"/>
  <c r="BS14" i="6" s="1"/>
  <c r="BY97" i="6" a="1"/>
  <c r="BY97" i="6" s="1"/>
  <c r="BS55" i="6" a="1"/>
  <c r="BS55" i="6" s="1"/>
  <c r="BZ32" i="6" a="1"/>
  <c r="BZ32" i="6" s="1"/>
  <c r="CA23" i="6" a="1"/>
  <c r="CA23" i="6" s="1"/>
  <c r="BS50" i="6" a="1"/>
  <c r="BS50" i="6" s="1"/>
  <c r="BT28" i="6" a="1"/>
  <c r="BT28" i="6" s="1"/>
  <c r="BV61" i="6" a="1"/>
  <c r="BV61" i="6" s="1"/>
  <c r="BS35" i="6" a="1"/>
  <c r="BS35" i="6" s="1"/>
  <c r="BR121" i="6" a="1"/>
  <c r="BR121" i="6" s="1"/>
  <c r="BV52" i="6" a="1"/>
  <c r="BV52" i="6" s="1"/>
  <c r="BV33" i="6" a="1"/>
  <c r="BV33" i="6" s="1"/>
  <c r="CA31" i="6" a="1"/>
  <c r="CA31" i="6" s="1"/>
  <c r="BT23" i="6" a="1"/>
  <c r="BT23" i="6" s="1"/>
  <c r="CA47" i="6" a="1"/>
  <c r="CA47" i="6" s="1"/>
  <c r="BR122" i="6" a="1"/>
  <c r="BR122" i="6" s="1"/>
  <c r="BU101" i="6" a="1"/>
  <c r="BU101" i="6" s="1"/>
  <c r="BT75" i="6" a="1"/>
  <c r="BT75" i="6" s="1"/>
  <c r="BZ113" i="6" a="1"/>
  <c r="BZ113" i="6" s="1"/>
  <c r="BR95" i="6" a="1"/>
  <c r="BR95" i="6" s="1"/>
  <c r="BZ75" i="6" a="1"/>
  <c r="BZ75" i="6" s="1"/>
  <c r="BU112" i="6" a="1"/>
  <c r="BU112" i="6" s="1"/>
  <c r="BW87" i="6" a="1"/>
  <c r="BW87" i="6" s="1"/>
  <c r="BV68" i="6" a="1"/>
  <c r="BV68" i="6" s="1"/>
  <c r="BT97" i="6" a="1"/>
  <c r="BT97" i="6" s="1"/>
  <c r="BX64" i="6" a="1"/>
  <c r="BX64" i="6" s="1"/>
  <c r="BZ47" i="6" a="1"/>
  <c r="BZ47" i="6" s="1"/>
  <c r="BU30" i="6" a="1"/>
  <c r="BU30" i="6" s="1"/>
  <c r="BZ119" i="6" a="1"/>
  <c r="BZ119" i="6" s="1"/>
  <c r="BS77" i="6" a="1"/>
  <c r="BS77" i="6" s="1"/>
  <c r="CA54" i="6" a="1"/>
  <c r="CA54" i="6" s="1"/>
  <c r="BZ20" i="6" a="1"/>
  <c r="BZ20" i="6" s="1"/>
  <c r="CB116" i="6" a="1"/>
  <c r="CB116" i="6" s="1"/>
  <c r="BR77" i="6" a="1"/>
  <c r="BR77" i="6" s="1"/>
  <c r="CA55" i="6" a="1"/>
  <c r="CA55" i="6" s="1"/>
  <c r="BS38" i="6" a="1"/>
  <c r="BS38" i="6" s="1"/>
  <c r="BY20" i="6" a="1"/>
  <c r="BY20" i="6" s="1"/>
  <c r="BS111" i="6" a="1"/>
  <c r="BS111" i="6" s="1"/>
  <c r="BU91" i="6" a="1"/>
  <c r="BU91" i="6" s="1"/>
  <c r="BR60" i="6" a="1"/>
  <c r="BR60" i="6" s="1"/>
  <c r="BX49" i="6" a="1"/>
  <c r="BX49" i="6" s="1"/>
  <c r="BS32" i="6" a="1"/>
  <c r="BS32" i="6" s="1"/>
  <c r="BZ100" i="6" a="1"/>
  <c r="BZ100" i="6" s="1"/>
  <c r="BZ60" i="6" a="1"/>
  <c r="BZ60" i="6" s="1"/>
  <c r="BT67" i="6" a="1"/>
  <c r="BT67" i="6" s="1"/>
  <c r="BX88" i="6" a="1"/>
  <c r="BX88" i="6" s="1"/>
  <c r="BW38" i="6" a="1"/>
  <c r="BW38" i="6" s="1"/>
  <c r="BS56" i="6" a="1"/>
  <c r="BS56" i="6" s="1"/>
  <c r="BW99" i="6" a="1"/>
  <c r="BW99" i="6" s="1"/>
  <c r="BZ46" i="6" a="1"/>
  <c r="BZ46" i="6" s="1"/>
  <c r="BR12" i="6" a="1"/>
  <c r="BR12" i="6" s="1"/>
  <c r="BV96" i="6" a="1"/>
  <c r="BV96" i="6" s="1"/>
  <c r="BT94" i="6" a="1"/>
  <c r="BT94" i="6" s="1"/>
  <c r="BS92" i="6" a="1"/>
  <c r="BS92" i="6" s="1"/>
  <c r="BX53" i="6" a="1"/>
  <c r="BX53" i="6" s="1"/>
  <c r="BX77" i="6" a="1"/>
  <c r="BX77" i="6" s="1"/>
  <c r="BV80" i="6" a="1"/>
  <c r="BV80" i="6" s="1"/>
  <c r="BZ40" i="6" a="1"/>
  <c r="BZ40" i="6" s="1"/>
  <c r="BS39" i="6" a="1"/>
  <c r="BS39" i="6" s="1"/>
  <c r="CA34" i="6" a="1"/>
  <c r="CA34" i="6" s="1"/>
  <c r="BT120" i="6" a="1"/>
  <c r="BT120" i="6" s="1"/>
  <c r="BZ114" i="6" a="1"/>
  <c r="BZ114" i="6" s="1"/>
  <c r="BV115" i="6" a="1"/>
  <c r="BV115" i="6" s="1"/>
  <c r="BR118" i="6" a="1"/>
  <c r="BR118" i="6" s="1"/>
  <c r="CA119" i="6" a="1"/>
  <c r="CA119" i="6" s="1"/>
  <c r="BR114" i="6" a="1"/>
  <c r="BR114" i="6" s="1"/>
  <c r="BY100" i="6" a="1"/>
  <c r="BY100" i="6" s="1"/>
  <c r="CB75" i="6" a="1"/>
  <c r="CB75" i="6" s="1"/>
  <c r="CA65" i="6" a="1"/>
  <c r="CA65" i="6" s="1"/>
  <c r="CB111" i="6" a="1"/>
  <c r="CB111" i="6" s="1"/>
  <c r="BV124" i="6" a="1"/>
  <c r="BV124" i="6" s="1"/>
  <c r="CA101" i="6" a="1"/>
  <c r="CA101" i="6" s="1"/>
  <c r="BU88" i="6" a="1"/>
  <c r="BU88" i="6" s="1"/>
  <c r="BS69" i="6" a="1"/>
  <c r="BS69" i="6" s="1"/>
  <c r="BZ105" i="6" a="1"/>
  <c r="BZ105" i="6" s="1"/>
  <c r="BV74" i="6" a="1"/>
  <c r="BV74" i="6" s="1"/>
  <c r="CA107" i="6" a="1"/>
  <c r="CA107" i="6" s="1"/>
  <c r="CA73" i="6" a="1"/>
  <c r="CA73" i="6" s="1"/>
  <c r="BY58" i="6" a="1"/>
  <c r="BY58" i="6" s="1"/>
  <c r="CB41" i="6" a="1"/>
  <c r="CB41" i="6" s="1"/>
  <c r="CB12" i="6" a="1"/>
  <c r="CB12" i="6" s="1"/>
  <c r="BY59" i="6" a="1"/>
  <c r="BY59" i="6" s="1"/>
  <c r="BR44" i="6" a="1"/>
  <c r="BR44" i="6" s="1"/>
  <c r="BZ49" i="6" a="1"/>
  <c r="BZ49" i="6" s="1"/>
  <c r="BU32" i="6" a="1"/>
  <c r="BU32" i="6" s="1"/>
  <c r="BW68" i="6" a="1"/>
  <c r="BW68" i="6" s="1"/>
  <c r="BZ43" i="6" a="1"/>
  <c r="BZ43" i="6" s="1"/>
  <c r="BU26" i="6" a="1"/>
  <c r="BU26" i="6" s="1"/>
  <c r="BY14" i="6" a="1"/>
  <c r="BY14" i="6" s="1"/>
  <c r="CB76" i="6" a="1"/>
  <c r="CB76" i="6" s="1"/>
  <c r="CB48" i="6" a="1"/>
  <c r="CB48" i="6" s="1"/>
  <c r="BY25" i="6" a="1"/>
  <c r="BY25" i="6" s="1"/>
  <c r="BZ123" i="6" a="1"/>
  <c r="BZ123" i="6" s="1"/>
  <c r="BV44" i="6" a="1"/>
  <c r="BV44" i="6" s="1"/>
  <c r="BS21" i="6" a="1"/>
  <c r="BS21" i="6" s="1"/>
  <c r="BT95" i="6" a="1"/>
  <c r="BT95" i="6" s="1"/>
  <c r="BZ42" i="6" a="1"/>
  <c r="BZ42" i="6" s="1"/>
  <c r="BW113" i="6" a="1"/>
  <c r="BW113" i="6" s="1"/>
  <c r="BU67" i="6" a="1"/>
  <c r="BU67" i="6" s="1"/>
  <c r="CA26" i="6" a="1"/>
  <c r="CA26" i="6" s="1"/>
  <c r="BW105" i="6" a="1"/>
  <c r="BW105" i="6" s="1"/>
  <c r="BU68" i="6" a="1"/>
  <c r="BU68" i="6" s="1"/>
  <c r="BY115" i="6" a="1"/>
  <c r="BY115" i="6" s="1"/>
  <c r="BR92" i="6" a="1"/>
  <c r="BR92" i="6" s="1"/>
  <c r="CB31" i="6" a="1"/>
  <c r="CB31" i="6" s="1"/>
  <c r="BU126" i="6" a="1"/>
  <c r="BU126" i="6" s="1"/>
  <c r="BR107" i="6" a="1"/>
  <c r="BR107" i="6" s="1"/>
  <c r="CB106" i="6" a="1"/>
  <c r="CB106" i="6" s="1"/>
  <c r="BW101" i="6" a="1"/>
  <c r="BW101" i="6" s="1"/>
  <c r="BV101" i="6" a="1"/>
  <c r="BV101" i="6" s="1"/>
  <c r="BT42" i="6" a="1"/>
  <c r="BT42" i="6" s="1"/>
  <c r="BW126" i="6" a="1"/>
  <c r="BW126" i="6" s="1"/>
  <c r="BX36" i="6" a="1"/>
  <c r="BX36" i="6" s="1"/>
  <c r="CA82" i="6" a="1"/>
  <c r="CA82" i="6" s="1"/>
  <c r="BU59" i="6" a="1"/>
  <c r="BU59" i="6" s="1"/>
  <c r="BU28" i="6" a="1"/>
  <c r="BU28" i="6" s="1"/>
  <c r="BW69" i="6" a="1"/>
  <c r="BW69" i="6" s="1"/>
  <c r="BV118" i="6" a="1"/>
  <c r="BV118" i="6" s="1"/>
  <c r="BZ71" i="6" a="1"/>
  <c r="BZ71" i="6" s="1"/>
  <c r="BX22" i="6" a="1"/>
  <c r="BX22" i="6" s="1"/>
  <c r="BT56" i="6" a="1"/>
  <c r="BT56" i="6" s="1"/>
  <c r="BW15" i="6" a="1"/>
  <c r="BW15" i="6" s="1"/>
  <c r="BV79" i="6" a="1"/>
  <c r="BV79" i="6" s="1"/>
  <c r="BT21" i="6" a="1"/>
  <c r="BT21" i="6" s="1"/>
  <c r="BW44" i="6" a="1"/>
  <c r="BW44" i="6" s="1"/>
  <c r="BZ69" i="6" a="1"/>
  <c r="BZ69" i="6" s="1"/>
  <c r="BV112" i="6" a="1"/>
  <c r="BV112" i="6" s="1"/>
  <c r="BY44" i="6" a="1"/>
  <c r="BY44" i="6" s="1"/>
  <c r="BU78" i="6" a="1"/>
  <c r="BU78" i="6" s="1"/>
  <c r="BS33" i="6" a="1"/>
  <c r="BS33" i="6" s="1"/>
  <c r="BV55" i="6" a="1"/>
  <c r="BV55" i="6" s="1"/>
  <c r="BR88" i="6" a="1"/>
  <c r="BR88" i="6" s="1"/>
  <c r="BS125" i="6" a="1"/>
  <c r="BS125" i="6" s="1"/>
  <c r="BR31" i="6" a="1"/>
  <c r="BR31" i="6" s="1"/>
  <c r="CB53" i="6" a="1"/>
  <c r="CB53" i="6" s="1"/>
  <c r="BY69" i="6" a="1"/>
  <c r="BY69" i="6" s="1"/>
  <c r="BW63" i="6" a="1"/>
  <c r="BW63" i="6" s="1"/>
  <c r="BX89" i="6" a="1"/>
  <c r="BX89" i="6" s="1"/>
  <c r="CB114" i="6" a="1"/>
  <c r="CB114" i="6" s="1"/>
  <c r="CA75" i="6" a="1"/>
  <c r="CA75" i="6" s="1"/>
  <c r="BZ96" i="6" a="1"/>
  <c r="BZ96" i="6" s="1"/>
  <c r="CA125" i="6" a="1"/>
  <c r="CA125" i="6" s="1"/>
  <c r="AR19" i="6"/>
  <c r="BU19" i="6" s="1" a="1"/>
  <c r="BU19" i="6" s="1"/>
  <c r="BR29" i="6" a="1"/>
  <c r="BR29" i="6" s="1"/>
  <c r="CA18" i="6" a="1"/>
  <c r="CA18" i="6" s="1"/>
  <c r="BZ50" i="6" a="1"/>
  <c r="BZ50" i="6" s="1"/>
  <c r="BX115" i="6" a="1"/>
  <c r="BX115" i="6" s="1"/>
  <c r="BY55" i="6" a="1"/>
  <c r="BY55" i="6" s="1"/>
  <c r="BZ14" i="6" a="1"/>
  <c r="BZ14" i="6" s="1"/>
  <c r="BW85" i="6" a="1"/>
  <c r="BW85" i="6" s="1"/>
  <c r="BY61" i="6" a="1"/>
  <c r="BY61" i="6" s="1"/>
  <c r="BV41" i="6" a="1"/>
  <c r="BV41" i="6" s="1"/>
  <c r="BU95" i="6" a="1"/>
  <c r="BU95" i="6" s="1"/>
  <c r="BX48" i="6" a="1"/>
  <c r="BX48" i="6" s="1"/>
  <c r="BW12" i="6" a="1"/>
  <c r="BW12" i="6" s="1"/>
  <c r="BU57" i="6" a="1"/>
  <c r="BU57" i="6" s="1"/>
  <c r="CB16" i="6" a="1"/>
  <c r="CB16" i="6" s="1"/>
  <c r="CA51" i="6" a="1"/>
  <c r="CA51" i="6" s="1"/>
  <c r="BT106" i="6" a="1"/>
  <c r="BT106" i="6" s="1"/>
  <c r="BZ27" i="6" a="1"/>
  <c r="BZ27" i="6" s="1"/>
  <c r="BR51" i="6" a="1"/>
  <c r="BR51" i="6" s="1"/>
  <c r="CA83" i="6" a="1"/>
  <c r="CA83" i="6" s="1"/>
  <c r="BZ33" i="6" a="1"/>
  <c r="BZ33" i="6" s="1"/>
  <c r="CB56" i="6" a="1"/>
  <c r="CB56" i="6" s="1"/>
  <c r="BX91" i="6" a="1"/>
  <c r="BX91" i="6" s="1"/>
  <c r="CA33" i="6" a="1"/>
  <c r="CA33" i="6" s="1"/>
  <c r="BU51" i="6" a="1"/>
  <c r="BU51" i="6" s="1"/>
  <c r="BR62" i="6" a="1"/>
  <c r="BR62" i="6" s="1"/>
  <c r="BW79" i="6" a="1"/>
  <c r="BW79" i="6" s="1"/>
  <c r="BV98" i="6" a="1"/>
  <c r="BV98" i="6" s="1"/>
  <c r="BS20" i="6" a="1"/>
  <c r="BS20" i="6" s="1"/>
  <c r="BX37" i="6" a="1"/>
  <c r="BX37" i="6" s="1"/>
  <c r="CB54" i="6" a="1"/>
  <c r="CB54" i="6" s="1"/>
  <c r="CB66" i="6" a="1"/>
  <c r="CB66" i="6" s="1"/>
  <c r="BT88" i="6" a="1"/>
  <c r="BT88" i="6" s="1"/>
  <c r="BW110" i="6" a="1"/>
  <c r="BW110" i="6" s="1"/>
  <c r="BU63" i="6" a="1"/>
  <c r="BU63" i="6" s="1"/>
  <c r="BW82" i="6" a="1"/>
  <c r="BW82" i="6" s="1"/>
  <c r="BY101" i="6" a="1"/>
  <c r="BY101" i="6" s="1"/>
  <c r="BW108" i="6" a="1"/>
  <c r="BW108" i="6" s="1"/>
  <c r="BT117" i="6" a="1"/>
  <c r="BT117" i="6" s="1"/>
  <c r="BS64" i="6" a="1"/>
  <c r="BS64" i="6" s="1"/>
  <c r="BV70" i="6" a="1"/>
  <c r="BV70" i="6" s="1"/>
  <c r="CB77" i="6" a="1"/>
  <c r="CB77" i="6" s="1"/>
  <c r="CB83" i="6" a="1"/>
  <c r="CB83" i="6" s="1"/>
  <c r="BT90" i="6" a="1"/>
  <c r="BT90" i="6" s="1"/>
  <c r="BY96" i="6" a="1"/>
  <c r="BY96" i="6" s="1"/>
  <c r="CB109" i="6" a="1"/>
  <c r="CB109" i="6" s="1"/>
  <c r="BU116" i="6" a="1"/>
  <c r="BU116" i="6" s="1"/>
  <c r="BY64" i="6" a="1"/>
  <c r="BY64" i="6" s="1"/>
  <c r="BW70" i="6" a="1"/>
  <c r="BW70" i="6" s="1"/>
  <c r="BU76" i="6" a="1"/>
  <c r="BU76" i="6" s="1"/>
  <c r="BW81" i="6" a="1"/>
  <c r="BW81" i="6" s="1"/>
  <c r="BW86" i="6" a="1"/>
  <c r="BW86" i="6" s="1"/>
  <c r="BV97" i="6" a="1"/>
  <c r="BV97" i="6" s="1"/>
  <c r="BX102" i="6" a="1"/>
  <c r="BX102" i="6" s="1"/>
  <c r="BR108" i="6" a="1"/>
  <c r="BR108" i="6" s="1"/>
  <c r="BT113" i="6" a="1"/>
  <c r="BT113" i="6" s="1"/>
  <c r="BW124" i="6" a="1"/>
  <c r="BW124" i="6" s="1"/>
  <c r="BS67" i="6" a="1"/>
  <c r="BS67" i="6" s="1"/>
  <c r="BU72" i="6" a="1"/>
  <c r="BU72" i="6" s="1"/>
  <c r="BW77" i="6" a="1"/>
  <c r="BW77" i="6" s="1"/>
  <c r="BZ89" i="6" a="1"/>
  <c r="BZ89" i="6" s="1"/>
  <c r="CA96" i="6" a="1"/>
  <c r="CA96" i="6" s="1"/>
  <c r="BV103" i="6" a="1"/>
  <c r="BV103" i="6" s="1"/>
  <c r="BZ108" i="6" a="1"/>
  <c r="BZ108" i="6" s="1"/>
  <c r="CA115" i="6" a="1"/>
  <c r="CA115" i="6" s="1"/>
  <c r="BS121" i="6" a="1"/>
  <c r="BS121" i="6" s="1"/>
  <c r="BX126" i="6" a="1"/>
  <c r="BX126" i="6" s="1"/>
  <c r="BV119" i="6" a="1"/>
  <c r="BV119" i="6" s="1"/>
  <c r="BY124" i="6" a="1"/>
  <c r="BY124" i="6" s="1"/>
  <c r="BY116" i="6" a="1"/>
  <c r="BY116" i="6" s="1"/>
  <c r="BV123" i="6" a="1"/>
  <c r="BV123" i="6" s="1"/>
  <c r="BS116" i="6" a="1"/>
  <c r="BS116" i="6" s="1"/>
  <c r="BW121" i="6" a="1"/>
  <c r="BW121" i="6" s="1"/>
  <c r="CB126" i="6" a="1"/>
  <c r="CB126" i="6" s="1"/>
  <c r="AR13" i="6"/>
  <c r="BS13" i="6" s="1" a="1"/>
  <c r="BS13" i="6" s="1"/>
  <c r="BW46" i="6" a="1"/>
  <c r="BW46" i="6" s="1"/>
  <c r="BZ18" i="6" a="1"/>
  <c r="BZ18" i="6" s="1"/>
  <c r="BY70" i="6" a="1"/>
  <c r="BY70" i="6" s="1"/>
  <c r="BY24" i="6" a="1"/>
  <c r="BY24" i="6" s="1"/>
  <c r="CB98" i="6" a="1"/>
  <c r="CB98" i="6" s="1"/>
  <c r="BV49" i="6" a="1"/>
  <c r="BV49" i="6" s="1"/>
  <c r="BZ34" i="6" a="1"/>
  <c r="BZ34" i="6" s="1"/>
  <c r="BU96" i="6" a="1"/>
  <c r="BU96" i="6" s="1"/>
  <c r="BU10" i="6" a="1"/>
  <c r="BU10" i="6" s="1"/>
  <c r="BW55" i="6" a="1"/>
  <c r="BW55" i="6" s="1"/>
  <c r="CA50" i="6" a="1"/>
  <c r="CA50" i="6" s="1"/>
  <c r="BW10" i="6" a="1"/>
  <c r="BW10" i="6" s="1"/>
  <c r="CA21" i="6" a="1"/>
  <c r="CA21" i="6" s="1"/>
  <c r="BW33" i="6" a="1"/>
  <c r="BW33" i="6" s="1"/>
  <c r="BS45" i="6" a="1"/>
  <c r="BS45" i="6" s="1"/>
  <c r="BZ56" i="6" a="1"/>
  <c r="BZ56" i="6" s="1"/>
  <c r="CB79" i="6" a="1"/>
  <c r="CB79" i="6" s="1"/>
  <c r="BU104" i="6" a="1"/>
  <c r="BU104" i="6" s="1"/>
  <c r="CA27" i="6" a="1"/>
  <c r="CA27" i="6" s="1"/>
  <c r="BW39" i="6" a="1"/>
  <c r="BW39" i="6" s="1"/>
  <c r="BS51" i="6" a="1"/>
  <c r="BS51" i="6" s="1"/>
  <c r="BX66" i="6" a="1"/>
  <c r="BX66" i="6" s="1"/>
  <c r="CA87" i="6" a="1"/>
  <c r="CA87" i="6" s="1"/>
  <c r="BX107" i="6" a="1"/>
  <c r="BX107" i="6" s="1"/>
  <c r="BZ13" i="6" a="1"/>
  <c r="BZ13" i="6" s="1"/>
  <c r="BV38" i="6" a="1"/>
  <c r="BV38" i="6" s="1"/>
  <c r="CA64" i="6" a="1"/>
  <c r="CA64" i="6" s="1"/>
  <c r="BW7" i="6" a="1"/>
  <c r="BW7" i="6" s="1"/>
  <c r="BT31" i="6" a="1"/>
  <c r="BT31" i="6" s="1"/>
  <c r="CA42" i="6" a="1"/>
  <c r="CA42" i="6" s="1"/>
  <c r="BR54" i="6" a="1"/>
  <c r="BR54" i="6" s="1"/>
  <c r="BT74" i="6" a="1"/>
  <c r="BT74" i="6" s="1"/>
  <c r="BT100" i="6" a="1"/>
  <c r="BT100" i="6" s="1"/>
  <c r="BY29" i="6" a="1"/>
  <c r="BY29" i="6" s="1"/>
  <c r="BR50" i="6" a="1"/>
  <c r="BR50" i="6" s="1"/>
  <c r="CA78" i="6" a="1"/>
  <c r="CA78" i="6" s="1"/>
  <c r="BT108" i="6" a="1"/>
  <c r="BT108" i="6" s="1"/>
  <c r="CB13" i="6" a="1"/>
  <c r="CB13" i="6" s="1"/>
  <c r="BS37" i="6" a="1"/>
  <c r="BS37" i="6" s="1"/>
  <c r="BZ48" i="6" a="1"/>
  <c r="BZ48" i="6" s="1"/>
  <c r="BU58" i="6" a="1"/>
  <c r="BU58" i="6" s="1"/>
  <c r="BY105" i="6" a="1"/>
  <c r="BY105" i="6" s="1"/>
  <c r="BZ7" i="6" a="1"/>
  <c r="BZ7" i="6" s="1"/>
  <c r="BV18" i="6" a="1"/>
  <c r="BV18" i="6" s="1"/>
  <c r="BR30" i="6" a="1"/>
  <c r="BR30" i="6" s="1"/>
  <c r="BY41" i="6" a="1"/>
  <c r="BY41" i="6" s="1"/>
  <c r="BT53" i="6" a="1"/>
  <c r="BT53" i="6" s="1"/>
  <c r="BU65" i="6" a="1"/>
  <c r="BU65" i="6" s="1"/>
  <c r="BY86" i="6" a="1"/>
  <c r="BY86" i="6" s="1"/>
  <c r="CA108" i="6" a="1"/>
  <c r="CA108" i="6" s="1"/>
  <c r="BX10" i="6" a="1"/>
  <c r="BX10" i="6" s="1"/>
  <c r="CA16" i="6" a="1"/>
  <c r="CA16" i="6" s="1"/>
  <c r="BY22" i="6" a="1"/>
  <c r="BY22" i="6" s="1"/>
  <c r="BW28" i="6" a="1"/>
  <c r="BW28" i="6" s="1"/>
  <c r="BU34" i="6" a="1"/>
  <c r="BU34" i="6" s="1"/>
  <c r="BS40" i="6" a="1"/>
  <c r="BS40" i="6" s="1"/>
  <c r="CB45" i="6" a="1"/>
  <c r="CB45" i="6" s="1"/>
  <c r="BZ51" i="6" a="1"/>
  <c r="BZ51" i="6" s="1"/>
  <c r="BU56" i="6" a="1"/>
  <c r="BU56" i="6" s="1"/>
  <c r="CA61" i="6" a="1"/>
  <c r="CA61" i="6" s="1"/>
  <c r="BR72" i="6" a="1"/>
  <c r="BR72" i="6" s="1"/>
  <c r="BS85" i="6" a="1"/>
  <c r="BS85" i="6" s="1"/>
  <c r="BV94" i="6" a="1"/>
  <c r="BV94" i="6" s="1"/>
  <c r="BW104" i="6" a="1"/>
  <c r="BW104" i="6" s="1"/>
  <c r="BT116" i="6" a="1"/>
  <c r="BT116" i="6" s="1"/>
  <c r="BZ10" i="6" a="1"/>
  <c r="BZ10" i="6" s="1"/>
  <c r="CA22" i="6" a="1"/>
  <c r="CA22" i="6" s="1"/>
  <c r="BY28" i="6" a="1"/>
  <c r="BY28" i="6" s="1"/>
  <c r="BW34" i="6" a="1"/>
  <c r="BW34" i="6" s="1"/>
  <c r="BU40" i="6" a="1"/>
  <c r="BU40" i="6" s="1"/>
  <c r="BS46" i="6" a="1"/>
  <c r="BS46" i="6" s="1"/>
  <c r="CB51" i="6" a="1"/>
  <c r="CB51" i="6" s="1"/>
  <c r="BW58" i="6" a="1"/>
  <c r="BW58" i="6" s="1"/>
  <c r="BY66" i="6" a="1"/>
  <c r="BY66" i="6" s="1"/>
  <c r="BY81" i="6" a="1"/>
  <c r="BY81" i="6" s="1"/>
  <c r="BY92" i="6" a="1"/>
  <c r="BY92" i="6" s="1"/>
  <c r="BY107" i="6" a="1"/>
  <c r="BY107" i="6" s="1"/>
  <c r="BR125" i="6" a="1"/>
  <c r="BR125" i="6" s="1"/>
  <c r="BW11" i="6" a="1"/>
  <c r="BW11" i="6" s="1"/>
  <c r="CB22" i="6" a="1"/>
  <c r="CB22" i="6" s="1"/>
  <c r="BZ28" i="6" a="1"/>
  <c r="BZ28" i="6" s="1"/>
  <c r="BX34" i="6" a="1"/>
  <c r="BX34" i="6" s="1"/>
  <c r="BV40" i="6" a="1"/>
  <c r="BV40" i="6" s="1"/>
  <c r="BT46" i="6" a="1"/>
  <c r="BT46" i="6" s="1"/>
  <c r="BR52" i="6" a="1"/>
  <c r="BR52" i="6" s="1"/>
  <c r="BR57" i="6" a="1"/>
  <c r="BR57" i="6" s="1"/>
  <c r="BY62" i="6" a="1"/>
  <c r="BY62" i="6" s="1"/>
  <c r="BU71" i="6" a="1"/>
  <c r="BU71" i="6" s="1"/>
  <c r="BX80" i="6" a="1"/>
  <c r="BX80" i="6" s="1"/>
  <c r="BX90" i="6" a="1"/>
  <c r="BX90" i="6" s="1"/>
  <c r="BY99" i="6" a="1"/>
  <c r="BY99" i="6" s="1"/>
  <c r="BU110" i="6" a="1"/>
  <c r="BU110" i="6" s="1"/>
  <c r="BR15" i="6" a="1"/>
  <c r="BR15" i="6" s="1"/>
  <c r="CA20" i="6" a="1"/>
  <c r="CA20" i="6" s="1"/>
  <c r="BY26" i="6" a="1"/>
  <c r="BY26" i="6" s="1"/>
  <c r="BW32" i="6" a="1"/>
  <c r="BW32" i="6" s="1"/>
  <c r="BU38" i="6" a="1"/>
  <c r="BU38" i="6" s="1"/>
  <c r="BS44" i="6" a="1"/>
  <c r="BS44" i="6" s="1"/>
  <c r="CB49" i="6" a="1"/>
  <c r="CB49" i="6" s="1"/>
  <c r="BR56" i="6" a="1"/>
  <c r="BR56" i="6" s="1"/>
  <c r="BU60" i="6" a="1"/>
  <c r="BU60" i="6" s="1"/>
  <c r="CB67" i="6" a="1"/>
  <c r="CB67" i="6" s="1"/>
  <c r="BU77" i="6" a="1"/>
  <c r="BU77" i="6" s="1"/>
  <c r="BW89" i="6" a="1"/>
  <c r="BW89" i="6" s="1"/>
  <c r="BS101" i="6" a="1"/>
  <c r="BS101" i="6" s="1"/>
  <c r="BZ111" i="6" a="1"/>
  <c r="BZ111" i="6" s="1"/>
  <c r="BR64" i="6" a="1"/>
  <c r="BR64" i="6" s="1"/>
  <c r="BV71" i="6" a="1"/>
  <c r="BV71" i="6" s="1"/>
  <c r="BT77" i="6" a="1"/>
  <c r="BT77" i="6" s="1"/>
  <c r="BZ83" i="6" a="1"/>
  <c r="BZ83" i="6" s="1"/>
  <c r="BV89" i="6" a="1"/>
  <c r="BV89" i="6" s="1"/>
  <c r="CB95" i="6" a="1"/>
  <c r="CB95" i="6" s="1"/>
  <c r="BU102" i="6" a="1"/>
  <c r="BU102" i="6" s="1"/>
  <c r="BS109" i="6" a="1"/>
  <c r="BS109" i="6" s="1"/>
  <c r="BY118" i="6" a="1"/>
  <c r="BY118" i="6" s="1"/>
  <c r="BS65" i="6" a="1"/>
  <c r="BS65" i="6" s="1"/>
  <c r="BR71" i="6" a="1"/>
  <c r="BR71" i="6" s="1"/>
  <c r="BS79" i="6" a="1"/>
  <c r="BS79" i="6" s="1"/>
  <c r="BT85" i="6" a="1"/>
  <c r="BT85" i="6" s="1"/>
  <c r="BU97" i="6" a="1"/>
  <c r="BU97" i="6" s="1"/>
  <c r="CB103" i="6" a="1"/>
  <c r="CB103" i="6" s="1"/>
  <c r="BX110" i="6" a="1"/>
  <c r="BX110" i="6" s="1"/>
  <c r="BY117" i="6" a="1"/>
  <c r="BY117" i="6" s="1"/>
  <c r="BT65" i="6" a="1"/>
  <c r="BT65" i="6" s="1"/>
  <c r="CA76" i="6" a="1"/>
  <c r="CA76" i="6" s="1"/>
  <c r="BR82" i="6" a="1"/>
  <c r="BR82" i="6" s="1"/>
  <c r="BS87" i="6" a="1"/>
  <c r="BS87" i="6" s="1"/>
  <c r="CB92" i="6" a="1"/>
  <c r="CB92" i="6" s="1"/>
  <c r="BR98" i="6" a="1"/>
  <c r="BR98" i="6" s="1"/>
  <c r="BU103" i="6" a="1"/>
  <c r="BU103" i="6" s="1"/>
  <c r="BY108" i="6" a="1"/>
  <c r="BY108" i="6" s="1"/>
  <c r="CA113" i="6" a="1"/>
  <c r="CA113" i="6" s="1"/>
  <c r="BZ125" i="6" a="1"/>
  <c r="BZ125" i="6" s="1"/>
  <c r="BY67" i="6" a="1"/>
  <c r="BY67" i="6" s="1"/>
  <c r="CB72" i="6" a="1"/>
  <c r="CB72" i="6" s="1"/>
  <c r="BS78" i="6" a="1"/>
  <c r="BS78" i="6" s="1"/>
  <c r="BV83" i="6" a="1"/>
  <c r="BV83" i="6" s="1"/>
  <c r="CB90" i="6" a="1"/>
  <c r="CB90" i="6" s="1"/>
  <c r="BW97" i="6" a="1"/>
  <c r="BW97" i="6" s="1"/>
  <c r="BS104" i="6" a="1"/>
  <c r="BS104" i="6" s="1"/>
  <c r="BV109" i="6" a="1"/>
  <c r="BV109" i="6" s="1"/>
  <c r="BU119" i="6" a="1"/>
  <c r="BU119" i="6" s="1"/>
  <c r="BW116" i="6" a="1"/>
  <c r="BW116" i="6" s="1"/>
  <c r="BZ121" i="6" a="1"/>
  <c r="BZ121" i="6" s="1"/>
  <c r="BX114" i="6" a="1"/>
  <c r="BX114" i="6" s="1"/>
  <c r="BR120" i="6" a="1"/>
  <c r="BR120" i="6" s="1"/>
  <c r="BU125" i="6" a="1"/>
  <c r="BU125" i="6" s="1"/>
  <c r="BV117" i="6" a="1"/>
  <c r="BV117" i="6" s="1"/>
  <c r="BS124" i="6" a="1"/>
  <c r="BS124" i="6" s="1"/>
  <c r="BZ116" i="6" a="1"/>
  <c r="BZ116" i="6" s="1"/>
  <c r="BS122" i="6" a="1"/>
  <c r="BS122" i="6" s="1"/>
  <c r="BY11" i="6" a="1"/>
  <c r="BY11" i="6" s="1"/>
  <c r="BV87" i="6" a="1"/>
  <c r="BV87" i="6" s="1"/>
  <c r="BX24" i="6" a="1"/>
  <c r="BX24" i="6" s="1"/>
  <c r="CA79" i="6" a="1"/>
  <c r="CA79" i="6" s="1"/>
  <c r="BW30" i="6" a="1"/>
  <c r="BW30" i="6" s="1"/>
  <c r="BX109" i="6" a="1"/>
  <c r="BX109" i="6" s="1"/>
  <c r="BZ58" i="6" a="1"/>
  <c r="BZ58" i="6" s="1"/>
  <c r="BV46" i="6" a="1"/>
  <c r="BV46" i="6" s="1"/>
  <c r="BW54" i="6" a="1"/>
  <c r="BW54" i="6" s="1"/>
  <c r="CA15" i="6" a="1"/>
  <c r="CA15" i="6" s="1"/>
  <c r="CA59" i="6" a="1"/>
  <c r="CA59" i="6" s="1"/>
  <c r="BV10" i="6" a="1"/>
  <c r="BV10" i="6" s="1"/>
  <c r="BX55" i="6" a="1"/>
  <c r="BX55" i="6" s="1"/>
  <c r="CA11" i="6" a="1"/>
  <c r="CA11" i="6" s="1"/>
  <c r="CB34" i="6" a="1"/>
  <c r="CB34" i="6" s="1"/>
  <c r="BX46" i="6" a="1"/>
  <c r="BX46" i="6" s="1"/>
  <c r="BZ57" i="6" a="1"/>
  <c r="BZ57" i="6" s="1"/>
  <c r="BV82" i="6" a="1"/>
  <c r="BV82" i="6" s="1"/>
  <c r="BS107" i="6" a="1"/>
  <c r="BS107" i="6" s="1"/>
  <c r="BR7" i="6" a="1"/>
  <c r="BR7" i="6" s="1"/>
  <c r="BY17" i="6" a="1"/>
  <c r="BY17" i="6" s="1"/>
  <c r="BU29" i="6" a="1"/>
  <c r="BU29" i="6" s="1"/>
  <c r="CB40" i="6" a="1"/>
  <c r="CB40" i="6" s="1"/>
  <c r="BX52" i="6" a="1"/>
  <c r="BX52" i="6" s="1"/>
  <c r="BZ68" i="6" a="1"/>
  <c r="BZ68" i="6" s="1"/>
  <c r="BV90" i="6" a="1"/>
  <c r="BV90" i="6" s="1"/>
  <c r="BS110" i="6" a="1"/>
  <c r="BS110" i="6" s="1"/>
  <c r="BS15" i="6" a="1"/>
  <c r="BS15" i="6" s="1"/>
  <c r="BU41" i="6" a="1"/>
  <c r="BU41" i="6" s="1"/>
  <c r="BV69" i="6" a="1"/>
  <c r="BV69" i="6" s="1"/>
  <c r="BY9" i="6" a="1"/>
  <c r="BY9" i="6" s="1"/>
  <c r="BR21" i="6" a="1"/>
  <c r="BR21" i="6" s="1"/>
  <c r="BY32" i="6" a="1"/>
  <c r="BY32" i="6" s="1"/>
  <c r="BU44" i="6" a="1"/>
  <c r="BU44" i="6" s="1"/>
  <c r="BT58" i="6" a="1"/>
  <c r="BT58" i="6" s="1"/>
  <c r="CB78" i="6" a="1"/>
  <c r="CB78" i="6" s="1"/>
  <c r="CA102" i="6" a="1"/>
  <c r="CA102" i="6" s="1"/>
  <c r="BX8" i="6" a="1"/>
  <c r="BX8" i="6" s="1"/>
  <c r="BX32" i="6" a="1"/>
  <c r="BX32" i="6" s="1"/>
  <c r="BR55" i="6" a="1"/>
  <c r="BR55" i="6" s="1"/>
  <c r="BW83" i="6" a="1"/>
  <c r="BW83" i="6" s="1"/>
  <c r="BV113" i="6" a="1"/>
  <c r="BV113" i="6" s="1"/>
  <c r="CB26" i="6" a="1"/>
  <c r="CB26" i="6" s="1"/>
  <c r="BX38" i="6" a="1"/>
  <c r="BX38" i="6" s="1"/>
  <c r="BT50" i="6" a="1"/>
  <c r="BT50" i="6" s="1"/>
  <c r="BX60" i="6" a="1"/>
  <c r="BX60" i="6" s="1"/>
  <c r="BT86" i="6" a="1"/>
  <c r="BT86" i="6" s="1"/>
  <c r="BV108" i="6" a="1"/>
  <c r="BV108" i="6" s="1"/>
  <c r="CA8" i="6" a="1"/>
  <c r="CA8" i="6" s="1"/>
  <c r="CA19" i="6" a="1"/>
  <c r="CA19" i="6" s="1"/>
  <c r="BW31" i="6" a="1"/>
  <c r="BW31" i="6" s="1"/>
  <c r="BS43" i="6" a="1"/>
  <c r="BS43" i="6" s="1"/>
  <c r="BU54" i="6" a="1"/>
  <c r="BU54" i="6" s="1"/>
  <c r="BZ67" i="6" a="1"/>
  <c r="BZ67" i="6" s="1"/>
  <c r="BS89" i="6" a="1"/>
  <c r="BS89" i="6" s="1"/>
  <c r="BW111" i="6" a="1"/>
  <c r="BW111" i="6" s="1"/>
  <c r="CB11" i="6" a="1"/>
  <c r="CB11" i="6" s="1"/>
  <c r="BX17" i="6" a="1"/>
  <c r="BX17" i="6" s="1"/>
  <c r="BT29" i="6" a="1"/>
  <c r="BT29" i="6" s="1"/>
  <c r="BR35" i="6" a="1"/>
  <c r="BR35" i="6" s="1"/>
  <c r="CA40" i="6" a="1"/>
  <c r="CA40" i="6" s="1"/>
  <c r="BY46" i="6" a="1"/>
  <c r="BY46" i="6" s="1"/>
  <c r="BW52" i="6" a="1"/>
  <c r="BW52" i="6" s="1"/>
  <c r="CA56" i="6" a="1"/>
  <c r="CA56" i="6" s="1"/>
  <c r="BV62" i="6" a="1"/>
  <c r="BV62" i="6" s="1"/>
  <c r="BU73" i="6" a="1"/>
  <c r="BU73" i="6" s="1"/>
  <c r="BU86" i="6" a="1"/>
  <c r="BU86" i="6" s="1"/>
  <c r="BW95" i="6" a="1"/>
  <c r="BW95" i="6" s="1"/>
  <c r="CA105" i="6" a="1"/>
  <c r="CA105" i="6" s="1"/>
  <c r="CB118" i="6" a="1"/>
  <c r="CB118" i="6" s="1"/>
  <c r="BV11" i="6" a="1"/>
  <c r="BV11" i="6" s="1"/>
  <c r="BZ17" i="6" a="1"/>
  <c r="BZ17" i="6" s="1"/>
  <c r="BX23" i="6" a="1"/>
  <c r="BX23" i="6" s="1"/>
  <c r="BV29" i="6" a="1"/>
  <c r="BV29" i="6" s="1"/>
  <c r="BT35" i="6" a="1"/>
  <c r="BT35" i="6" s="1"/>
  <c r="BR41" i="6" a="1"/>
  <c r="BR41" i="6" s="1"/>
  <c r="CA46" i="6" a="1"/>
  <c r="CA46" i="6" s="1"/>
  <c r="BY52" i="6" a="1"/>
  <c r="BY52" i="6" s="1"/>
  <c r="BX59" i="6" a="1"/>
  <c r="BX59" i="6" s="1"/>
  <c r="CA68" i="6" a="1"/>
  <c r="CA68" i="6" s="1"/>
  <c r="CB82" i="6" a="1"/>
  <c r="CB82" i="6" s="1"/>
  <c r="BY93" i="6" a="1"/>
  <c r="BY93" i="6" s="1"/>
  <c r="CB108" i="6" a="1"/>
  <c r="CB108" i="6" s="1"/>
  <c r="BT7" i="6" a="1"/>
  <c r="BT7" i="6" s="1"/>
  <c r="BT12" i="6" a="1"/>
  <c r="BT12" i="6" s="1"/>
  <c r="CA17" i="6" a="1"/>
  <c r="CA17" i="6" s="1"/>
  <c r="BY23" i="6" a="1"/>
  <c r="BY23" i="6" s="1"/>
  <c r="BW29" i="6" a="1"/>
  <c r="BW29" i="6" s="1"/>
  <c r="BU35" i="6" a="1"/>
  <c r="BU35" i="6" s="1"/>
  <c r="BS41" i="6" a="1"/>
  <c r="BS41" i="6" s="1"/>
  <c r="CB46" i="6" a="1"/>
  <c r="CB46" i="6" s="1"/>
  <c r="BZ52" i="6" a="1"/>
  <c r="BZ52" i="6" s="1"/>
  <c r="BW57" i="6" a="1"/>
  <c r="BW57" i="6" s="1"/>
  <c r="BX63" i="6" a="1"/>
  <c r="BX63" i="6" s="1"/>
  <c r="BZ81" i="6" a="1"/>
  <c r="BZ81" i="6" s="1"/>
  <c r="BY91" i="6" a="1"/>
  <c r="BY91" i="6" s="1"/>
  <c r="CB100" i="6" a="1"/>
  <c r="CB100" i="6" s="1"/>
  <c r="BX111" i="6" a="1"/>
  <c r="BX111" i="6" s="1"/>
  <c r="BW9" i="6" a="1"/>
  <c r="BW9" i="6" s="1"/>
  <c r="BZ15" i="6" a="1"/>
  <c r="BZ15" i="6" s="1"/>
  <c r="BX21" i="6" a="1"/>
  <c r="BX21" i="6" s="1"/>
  <c r="BV27" i="6" a="1"/>
  <c r="BV27" i="6" s="1"/>
  <c r="BT33" i="6" a="1"/>
  <c r="BT33" i="6" s="1"/>
  <c r="BR39" i="6" a="1"/>
  <c r="BR39" i="6" s="1"/>
  <c r="CA44" i="6" a="1"/>
  <c r="CA44" i="6" s="1"/>
  <c r="BY50" i="6" a="1"/>
  <c r="BY50" i="6" s="1"/>
  <c r="BX56" i="6" a="1"/>
  <c r="BX56" i="6" s="1"/>
  <c r="BR61" i="6" a="1"/>
  <c r="BR61" i="6" s="1"/>
  <c r="BR69" i="6" a="1"/>
  <c r="BR69" i="6" s="1"/>
  <c r="BX78" i="6" a="1"/>
  <c r="BX78" i="6" s="1"/>
  <c r="BV102" i="6" a="1"/>
  <c r="BV102" i="6" s="1"/>
  <c r="BR113" i="6" a="1"/>
  <c r="BR113" i="6" s="1"/>
  <c r="BX65" i="6" a="1"/>
  <c r="BX65" i="6" s="1"/>
  <c r="CB71" i="6" a="1"/>
  <c r="CB71" i="6" s="1"/>
  <c r="BZ77" i="6" a="1"/>
  <c r="BZ77" i="6" s="1"/>
  <c r="BV84" i="6" a="1"/>
  <c r="BV84" i="6" s="1"/>
  <c r="BR90" i="6" a="1"/>
  <c r="BR90" i="6" s="1"/>
  <c r="BW96" i="6" a="1"/>
  <c r="BW96" i="6" s="1"/>
  <c r="BR103" i="6" a="1"/>
  <c r="BR103" i="6" s="1"/>
  <c r="BZ109" i="6" a="1"/>
  <c r="BZ109" i="6" s="1"/>
  <c r="CB119" i="6" a="1"/>
  <c r="CB119" i="6" s="1"/>
  <c r="BU66" i="6" a="1"/>
  <c r="BU66" i="6" s="1"/>
  <c r="BS72" i="6" a="1"/>
  <c r="BS72" i="6" s="1"/>
  <c r="BV92" i="6" a="1"/>
  <c r="BV92" i="6" s="1"/>
  <c r="CB97" i="6" a="1"/>
  <c r="CB97" i="6" s="1"/>
  <c r="BX104" i="6" a="1"/>
  <c r="BX104" i="6" s="1"/>
  <c r="BT111" i="6" a="1"/>
  <c r="BT111" i="6" s="1"/>
  <c r="BR119" i="6" a="1"/>
  <c r="BR119" i="6" s="1"/>
  <c r="BZ65" i="6" a="1"/>
  <c r="BZ65" i="6" s="1"/>
  <c r="BT72" i="6" a="1"/>
  <c r="BT72" i="6" s="1"/>
  <c r="BV77" i="6" a="1"/>
  <c r="BV77" i="6" s="1"/>
  <c r="BY82" i="6" a="1"/>
  <c r="BY82" i="6" s="1"/>
  <c r="BV88" i="6" a="1"/>
  <c r="BV88" i="6" s="1"/>
  <c r="BW93" i="6" a="1"/>
  <c r="BW93" i="6" s="1"/>
  <c r="BY98" i="6" a="1"/>
  <c r="BY98" i="6" s="1"/>
  <c r="BR104" i="6" a="1"/>
  <c r="BR104" i="6" s="1"/>
  <c r="BU109" i="6" a="1"/>
  <c r="BU109" i="6" s="1"/>
  <c r="BR115" i="6" a="1"/>
  <c r="BR115" i="6" s="1"/>
  <c r="BR63" i="6" a="1"/>
  <c r="BR63" i="6" s="1"/>
  <c r="BY68" i="6" a="1"/>
  <c r="BY68" i="6" s="1"/>
  <c r="BW73" i="6" a="1"/>
  <c r="BW73" i="6" s="1"/>
  <c r="BY84" i="6" a="1"/>
  <c r="BY84" i="6" s="1"/>
  <c r="CB91" i="6" a="1"/>
  <c r="CB91" i="6" s="1"/>
  <c r="BS98" i="6" a="1"/>
  <c r="BS98" i="6" s="1"/>
  <c r="BZ104" i="6" a="1"/>
  <c r="BZ104" i="6" s="1"/>
  <c r="BV111" i="6" a="1"/>
  <c r="BV111" i="6" s="1"/>
  <c r="BX120" i="6" a="1"/>
  <c r="BX120" i="6" s="1"/>
  <c r="BS117" i="6" a="1"/>
  <c r="BS117" i="6" s="1"/>
  <c r="BV122" i="6" a="1"/>
  <c r="BV122" i="6" s="1"/>
  <c r="BU115" i="6" a="1"/>
  <c r="BU115" i="6" s="1"/>
  <c r="BY120" i="6" a="1"/>
  <c r="BY120" i="6" s="1"/>
  <c r="BR126" i="6" a="1"/>
  <c r="BR126" i="6" s="1"/>
  <c r="BS118" i="6" a="1"/>
  <c r="BS118" i="6" s="1"/>
  <c r="BZ124" i="6" a="1"/>
  <c r="BZ124" i="6" s="1"/>
  <c r="BW117" i="6" a="1"/>
  <c r="BW117" i="6" s="1"/>
  <c r="BZ122" i="6" a="1"/>
  <c r="BZ122" i="6" s="1"/>
  <c r="BY57" i="6" a="1"/>
  <c r="BY57" i="6" s="1"/>
  <c r="BU52" i="6" a="1"/>
  <c r="BU52" i="6" s="1"/>
  <c r="BT8" i="6" a="1"/>
  <c r="BT8" i="6" s="1"/>
  <c r="BX54" i="6" a="1"/>
  <c r="BX54" i="6" s="1"/>
  <c r="BR99" i="6" a="1"/>
  <c r="BR99" i="6" s="1"/>
  <c r="CB24" i="6" a="1"/>
  <c r="CB24" i="6" s="1"/>
  <c r="BS31" i="6" a="1"/>
  <c r="BS31" i="6" s="1"/>
  <c r="BY16" i="6" a="1"/>
  <c r="BY16" i="6" s="1"/>
  <c r="BX51" i="6" a="1"/>
  <c r="BX51" i="6" s="1"/>
  <c r="BU25" i="6" a="1"/>
  <c r="BU25" i="6" s="1"/>
  <c r="BX97" i="6" a="1"/>
  <c r="BX97" i="6" s="1"/>
  <c r="BT34" i="6" a="1"/>
  <c r="BT34" i="6" s="1"/>
  <c r="BU74" i="6" a="1"/>
  <c r="BU74" i="6" s="1"/>
  <c r="BZ38" i="6" a="1"/>
  <c r="BZ38" i="6" s="1"/>
  <c r="BW103" i="6" a="1"/>
  <c r="BW103" i="6" s="1"/>
  <c r="BR27" i="6" a="1"/>
  <c r="BR27" i="6" s="1"/>
  <c r="BX82" i="6" a="1"/>
  <c r="BX82" i="6" s="1"/>
  <c r="BZ101" i="6" a="1"/>
  <c r="BZ101" i="6" s="1"/>
  <c r="BT27" i="6" a="1"/>
  <c r="BT27" i="6" s="1"/>
  <c r="BW50" i="6" a="1"/>
  <c r="BW50" i="6" s="1"/>
  <c r="BW90" i="6" a="1"/>
  <c r="BW90" i="6" s="1"/>
  <c r="BY15" i="6" a="1"/>
  <c r="BY15" i="6" s="1"/>
  <c r="CB38" i="6" a="1"/>
  <c r="CB38" i="6" s="1"/>
  <c r="CB60" i="6" a="1"/>
  <c r="CB60" i="6" s="1"/>
  <c r="BR97" i="6" a="1"/>
  <c r="BR97" i="6" s="1"/>
  <c r="BY42" i="6" a="1"/>
  <c r="BY42" i="6" s="1"/>
  <c r="BY65" i="6" a="1"/>
  <c r="BY65" i="6" s="1"/>
  <c r="BT109" i="6" a="1"/>
  <c r="BT109" i="6" s="1"/>
  <c r="BS88" i="6" a="1"/>
  <c r="BS88" i="6" s="1"/>
  <c r="BW106" i="6" a="1"/>
  <c r="BW106" i="6" s="1"/>
  <c r="BZ76" i="6" a="1"/>
  <c r="BZ76" i="6" s="1"/>
  <c r="BX95" i="6" a="1"/>
  <c r="BX95" i="6" s="1"/>
  <c r="BY125" i="6" a="1"/>
  <c r="BY125" i="6" s="1"/>
  <c r="CB85" i="6" a="1"/>
  <c r="CB85" i="6" s="1"/>
  <c r="CB101" i="6" a="1"/>
  <c r="CB101" i="6" s="1"/>
  <c r="BX112" i="6" a="1"/>
  <c r="BX112" i="6" s="1"/>
  <c r="BV76" i="6" a="1"/>
  <c r="BV76" i="6" s="1"/>
  <c r="BR89" i="6" a="1"/>
  <c r="BR89" i="6" s="1"/>
  <c r="BT115" i="6" a="1"/>
  <c r="BT115" i="6" s="1"/>
  <c r="BU62" i="6" a="1"/>
  <c r="BU62" i="6" s="1"/>
  <c r="BW43" i="6" a="1"/>
  <c r="BW43" i="6" s="1"/>
  <c r="CA104" i="6" a="1"/>
  <c r="CA104" i="6" s="1"/>
  <c r="BU118" i="6" a="1"/>
  <c r="BU118" i="6" s="1"/>
  <c r="BS84" i="6" a="1"/>
  <c r="BS84" i="6" s="1"/>
  <c r="CB21" i="6" a="1"/>
  <c r="CB21" i="6" s="1"/>
  <c r="BT45" i="6" a="1"/>
  <c r="BT45" i="6" s="1"/>
  <c r="CB70" i="6" a="1"/>
  <c r="CB70" i="6" s="1"/>
  <c r="BS103" i="6" a="1"/>
  <c r="BS103" i="6" s="1"/>
  <c r="BS22" i="6" a="1"/>
  <c r="BS22" i="6" s="1"/>
  <c r="BV45" i="6" a="1"/>
  <c r="BV45" i="6" s="1"/>
  <c r="BU106" i="6" a="1"/>
  <c r="BU106" i="6" s="1"/>
  <c r="BV43" i="6" a="1"/>
  <c r="BV43" i="6" s="1"/>
  <c r="AR17" i="6"/>
  <c r="BT17" i="6" s="1" a="1"/>
  <c r="BT17" i="6" s="1"/>
  <c r="BS23" i="6" a="1"/>
  <c r="BS23" i="6" s="1"/>
  <c r="BT52" i="6" a="1"/>
  <c r="BT52" i="6" s="1"/>
  <c r="BV30" i="6" a="1"/>
  <c r="BV30" i="6" s="1"/>
  <c r="CA89" i="6" a="1"/>
  <c r="CA89" i="6" s="1"/>
  <c r="BU36" i="6" a="1"/>
  <c r="BU36" i="6" s="1"/>
  <c r="BV126" i="6" a="1"/>
  <c r="BV126" i="6" s="1"/>
  <c r="BW14" i="6" a="1"/>
  <c r="BW14" i="6" s="1"/>
  <c r="CB63" i="6" a="1"/>
  <c r="CB63" i="6" s="1"/>
  <c r="BT68" i="6" a="1"/>
  <c r="BT68" i="6" s="1"/>
  <c r="BV14" i="6" a="1"/>
  <c r="BV14" i="6" s="1"/>
  <c r="CA63" i="6" a="1"/>
  <c r="CA63" i="6" s="1"/>
  <c r="CB65" i="6" a="1"/>
  <c r="CB65" i="6" s="1"/>
  <c r="CB15" i="6" a="1"/>
  <c r="CB15" i="6" s="1"/>
  <c r="BR66" i="6" a="1"/>
  <c r="BR66" i="6" s="1"/>
  <c r="BZ24" i="6" a="1"/>
  <c r="BZ24" i="6" s="1"/>
  <c r="BV36" i="6" a="1"/>
  <c r="BV36" i="6" s="1"/>
  <c r="BR48" i="6" a="1"/>
  <c r="BR48" i="6" s="1"/>
  <c r="CA58" i="6" a="1"/>
  <c r="CA58" i="6" s="1"/>
  <c r="CB84" i="6" a="1"/>
  <c r="CB84" i="6" s="1"/>
  <c r="BY109" i="6" a="1"/>
  <c r="BY109" i="6" s="1"/>
  <c r="BU8" i="6" a="1"/>
  <c r="BU8" i="6" s="1"/>
  <c r="BS19" i="6" a="1"/>
  <c r="BS19" i="6" s="1"/>
  <c r="BZ30" i="6" a="1"/>
  <c r="BZ30" i="6" s="1"/>
  <c r="BV42" i="6" a="1"/>
  <c r="BV42" i="6" s="1"/>
  <c r="CB57" i="6" a="1"/>
  <c r="CB57" i="6" s="1"/>
  <c r="BX92" i="6" a="1"/>
  <c r="BX92" i="6" s="1"/>
  <c r="BZ112" i="6" a="1"/>
  <c r="BZ112" i="6" s="1"/>
  <c r="BX16" i="6" a="1"/>
  <c r="BX16" i="6" s="1"/>
  <c r="BT44" i="6" a="1"/>
  <c r="BT44" i="6" s="1"/>
  <c r="BS74" i="6" a="1"/>
  <c r="BS74" i="6" s="1"/>
  <c r="BS34" i="6" a="1"/>
  <c r="BS34" i="6" s="1"/>
  <c r="BZ45" i="6" a="1"/>
  <c r="BZ45" i="6" s="1"/>
  <c r="BS81" i="6" a="1"/>
  <c r="BS81" i="6" s="1"/>
  <c r="BX105" i="6" a="1"/>
  <c r="BX105" i="6" s="1"/>
  <c r="BW35" i="6" a="1"/>
  <c r="BW35" i="6" s="1"/>
  <c r="BT57" i="6" a="1"/>
  <c r="BT57" i="6" s="1"/>
  <c r="BR86" i="6" a="1"/>
  <c r="BR86" i="6" s="1"/>
  <c r="BX123" i="6" a="1"/>
  <c r="BX123" i="6" s="1"/>
  <c r="BZ16" i="6" a="1"/>
  <c r="BZ16" i="6" s="1"/>
  <c r="BV28" i="6" a="1"/>
  <c r="BV28" i="6" s="1"/>
  <c r="BR40" i="6" a="1"/>
  <c r="BR40" i="6" s="1"/>
  <c r="BY51" i="6" a="1"/>
  <c r="BY51" i="6" s="1"/>
  <c r="BZ61" i="6" a="1"/>
  <c r="BZ61" i="6" s="1"/>
  <c r="BY88" i="6" a="1"/>
  <c r="BY88" i="6" s="1"/>
  <c r="CB110" i="6" a="1"/>
  <c r="CB110" i="6" s="1"/>
  <c r="CB9" i="6" a="1"/>
  <c r="CB9" i="6" s="1"/>
  <c r="CB32" i="6" a="1"/>
  <c r="CB32" i="6" s="1"/>
  <c r="BX44" i="6" a="1"/>
  <c r="BX44" i="6" s="1"/>
  <c r="BR70" i="6" a="1"/>
  <c r="BR70" i="6" s="1"/>
  <c r="BW91" i="6" a="1"/>
  <c r="BW91" i="6" s="1"/>
  <c r="BS114" i="6" a="1"/>
  <c r="BS114" i="6" s="1"/>
  <c r="BX12" i="6" a="1"/>
  <c r="BX12" i="6" s="1"/>
  <c r="BS24" i="6" a="1"/>
  <c r="BS24" i="6" s="1"/>
  <c r="CB29" i="6" a="1"/>
  <c r="CB29" i="6" s="1"/>
  <c r="BZ35" i="6" a="1"/>
  <c r="BZ35" i="6" s="1"/>
  <c r="BX41" i="6" a="1"/>
  <c r="BX41" i="6" s="1"/>
  <c r="BV47" i="6" a="1"/>
  <c r="BV47" i="6" s="1"/>
  <c r="BS53" i="6" a="1"/>
  <c r="BS53" i="6" s="1"/>
  <c r="CA57" i="6" a="1"/>
  <c r="CA57" i="6" s="1"/>
  <c r="BT64" i="6" a="1"/>
  <c r="BT64" i="6" s="1"/>
  <c r="BX87" i="6" a="1"/>
  <c r="BX87" i="6" s="1"/>
  <c r="BX96" i="6" a="1"/>
  <c r="BX96" i="6" s="1"/>
  <c r="BT107" i="6" a="1"/>
  <c r="BT107" i="6" s="1"/>
  <c r="BX121" i="6" a="1"/>
  <c r="BX121" i="6" s="1"/>
  <c r="BW18" i="6" a="1"/>
  <c r="BW18" i="6" s="1"/>
  <c r="BU24" i="6" a="1"/>
  <c r="BU24" i="6" s="1"/>
  <c r="BS30" i="6" a="1"/>
  <c r="BS30" i="6" s="1"/>
  <c r="CB35" i="6" a="1"/>
  <c r="CB35" i="6" s="1"/>
  <c r="BZ41" i="6" a="1"/>
  <c r="BZ41" i="6" s="1"/>
  <c r="BX47" i="6" a="1"/>
  <c r="BX47" i="6" s="1"/>
  <c r="BZ53" i="6" a="1"/>
  <c r="BZ53" i="6" s="1"/>
  <c r="BT60" i="6" a="1"/>
  <c r="BT60" i="6" s="1"/>
  <c r="BS70" i="6" a="1"/>
  <c r="BS70" i="6" s="1"/>
  <c r="BT84" i="6" a="1"/>
  <c r="BT84" i="6" s="1"/>
  <c r="BU98" i="6" a="1"/>
  <c r="BU98" i="6" s="1"/>
  <c r="BT110" i="6" a="1"/>
  <c r="BT110" i="6" s="1"/>
  <c r="CB7" i="6" a="1"/>
  <c r="CB7" i="6" s="1"/>
  <c r="CA12" i="6" a="1"/>
  <c r="CA12" i="6" s="1"/>
  <c r="BX18" i="6" a="1"/>
  <c r="BX18" i="6" s="1"/>
  <c r="BT30" i="6" a="1"/>
  <c r="BT30" i="6" s="1"/>
  <c r="BR36" i="6" a="1"/>
  <c r="BR36" i="6" s="1"/>
  <c r="CA41" i="6" a="1"/>
  <c r="CA41" i="6" s="1"/>
  <c r="BY47" i="6" a="1"/>
  <c r="BY47" i="6" s="1"/>
  <c r="BU53" i="6" a="1"/>
  <c r="BU53" i="6" s="1"/>
  <c r="BR58" i="6" a="1"/>
  <c r="BR58" i="6" s="1"/>
  <c r="BY73" i="6" a="1"/>
  <c r="BY73" i="6" s="1"/>
  <c r="BR83" i="6" a="1"/>
  <c r="BR83" i="6" s="1"/>
  <c r="BZ92" i="6" a="1"/>
  <c r="BZ92" i="6" s="1"/>
  <c r="BT102" i="6" a="1"/>
  <c r="BT102" i="6" s="1"/>
  <c r="CB112" i="6" a="1"/>
  <c r="CB112" i="6" s="1"/>
  <c r="BT10" i="6" a="1"/>
  <c r="BT10" i="6" s="1"/>
  <c r="BW16" i="6" a="1"/>
  <c r="BW16" i="6" s="1"/>
  <c r="BU22" i="6" a="1"/>
  <c r="BU22" i="6" s="1"/>
  <c r="CB33" i="6" a="1"/>
  <c r="CB33" i="6" s="1"/>
  <c r="BZ39" i="6" a="1"/>
  <c r="BZ39" i="6" s="1"/>
  <c r="BX45" i="6" a="1"/>
  <c r="BX45" i="6" s="1"/>
  <c r="BV51" i="6" a="1"/>
  <c r="BV51" i="6" s="1"/>
  <c r="BS57" i="6" a="1"/>
  <c r="BS57" i="6" s="1"/>
  <c r="BX61" i="6" a="1"/>
  <c r="BX61" i="6" s="1"/>
  <c r="BU70" i="6" a="1"/>
  <c r="BU70" i="6" s="1"/>
  <c r="BX79" i="6" a="1"/>
  <c r="BX79" i="6" s="1"/>
  <c r="CA92" i="6" a="1"/>
  <c r="CA92" i="6" s="1"/>
  <c r="CA103" i="6" a="1"/>
  <c r="CA103" i="6" s="1"/>
  <c r="CA114" i="6" a="1"/>
  <c r="CA114" i="6" s="1"/>
  <c r="BS66" i="6" a="1"/>
  <c r="BS66" i="6" s="1"/>
  <c r="BY72" i="6" a="1"/>
  <c r="BY72" i="6" s="1"/>
  <c r="BW78" i="6" a="1"/>
  <c r="BW78" i="6" s="1"/>
  <c r="BR85" i="6" a="1"/>
  <c r="BR85" i="6" s="1"/>
  <c r="BY90" i="6" a="1"/>
  <c r="BY90" i="6" s="1"/>
  <c r="BS97" i="6" a="1"/>
  <c r="BS97" i="6" s="1"/>
  <c r="BZ103" i="6" a="1"/>
  <c r="BZ103" i="6" s="1"/>
  <c r="BV110" i="6" a="1"/>
  <c r="BV110" i="6" s="1"/>
  <c r="BT121" i="6" a="1"/>
  <c r="BT121" i="6" s="1"/>
  <c r="CB73" i="6" a="1"/>
  <c r="CB73" i="6" s="1"/>
  <c r="BT80" i="6" a="1"/>
  <c r="BT80" i="6" s="1"/>
  <c r="BV86" i="6" a="1"/>
  <c r="BV86" i="6" s="1"/>
  <c r="BV93" i="6" a="1"/>
  <c r="BV93" i="6" s="1"/>
  <c r="BX98" i="6" a="1"/>
  <c r="BX98" i="6" s="1"/>
  <c r="BT105" i="6" a="1"/>
  <c r="BT105" i="6" s="1"/>
  <c r="CA111" i="6" a="1"/>
  <c r="CA111" i="6" s="1"/>
  <c r="BU120" i="6" a="1"/>
  <c r="BU120" i="6" s="1"/>
  <c r="BV66" i="6" a="1"/>
  <c r="BV66" i="6" s="1"/>
  <c r="CA72" i="6" a="1"/>
  <c r="CA72" i="6" s="1"/>
  <c r="BR78" i="6" a="1"/>
  <c r="BR78" i="6" s="1"/>
  <c r="BU83" i="6" a="1"/>
  <c r="BU83" i="6" s="1"/>
  <c r="CB88" i="6" a="1"/>
  <c r="CB88" i="6" s="1"/>
  <c r="BR94" i="6" a="1"/>
  <c r="BR94" i="6" s="1"/>
  <c r="BU99" i="6" a="1"/>
  <c r="BU99" i="6" s="1"/>
  <c r="BY104" i="6" a="1"/>
  <c r="BY104" i="6" s="1"/>
  <c r="BR110" i="6" a="1"/>
  <c r="BR110" i="6" s="1"/>
  <c r="BV116" i="6" a="1"/>
  <c r="BV116" i="6" s="1"/>
  <c r="BY63" i="6" a="1"/>
  <c r="BY63" i="6" s="1"/>
  <c r="BU69" i="6" a="1"/>
  <c r="BU69" i="6" s="1"/>
  <c r="BR74" i="6" a="1"/>
  <c r="BR74" i="6" s="1"/>
  <c r="BU79" i="6" a="1"/>
  <c r="BU79" i="6" s="1"/>
  <c r="BV85" i="6" a="1"/>
  <c r="BV85" i="6" s="1"/>
  <c r="BW92" i="6" a="1"/>
  <c r="BW92" i="6" s="1"/>
  <c r="BZ98" i="6" a="1"/>
  <c r="BZ98" i="6" s="1"/>
  <c r="BV105" i="6" a="1"/>
  <c r="BV105" i="6" s="1"/>
  <c r="BR112" i="6" a="1"/>
  <c r="BR112" i="6" s="1"/>
  <c r="CA121" i="6" a="1"/>
  <c r="CA121" i="6" s="1"/>
  <c r="CA117" i="6" a="1"/>
  <c r="CA117" i="6" s="1"/>
  <c r="BS123" i="6" a="1"/>
  <c r="BS123" i="6" s="1"/>
  <c r="CB115" i="6" a="1"/>
  <c r="CB115" i="6" s="1"/>
  <c r="BU121" i="6" a="1"/>
  <c r="BU121" i="6" s="1"/>
  <c r="BZ126" i="6" a="1"/>
  <c r="BZ126" i="6" s="1"/>
  <c r="BS120" i="6" a="1"/>
  <c r="BS120" i="6" s="1"/>
  <c r="BV125" i="6" a="1"/>
  <c r="BV125" i="6" s="1"/>
  <c r="BT118" i="6" a="1"/>
  <c r="BT118" i="6" s="1"/>
  <c r="BW123" i="6" a="1"/>
  <c r="BW123" i="6" s="1"/>
  <c r="BS8" i="6" a="1"/>
  <c r="BS8" i="6" s="1"/>
  <c r="BZ37" i="6" a="1"/>
  <c r="BZ37" i="6" s="1"/>
  <c r="CB44" i="6" a="1"/>
  <c r="CB44" i="6" s="1"/>
  <c r="BX30" i="6" a="1"/>
  <c r="BX30" i="6" s="1"/>
  <c r="BV50" i="6" a="1"/>
  <c r="BV50" i="6" s="1"/>
  <c r="BZ8" i="6" a="1"/>
  <c r="BZ8" i="6" s="1"/>
  <c r="BY38" i="6" a="1"/>
  <c r="BY38" i="6" s="1"/>
  <c r="BY60" i="6" a="1"/>
  <c r="BY60" i="6" s="1"/>
  <c r="BV8" i="6" a="1"/>
  <c r="BV8" i="6" s="1"/>
  <c r="BR33" i="6" a="1"/>
  <c r="BR33" i="6" s="1"/>
  <c r="BW56" i="6" a="1"/>
  <c r="BW56" i="6" s="1"/>
  <c r="BX103" i="6" a="1"/>
  <c r="BX103" i="6" s="1"/>
  <c r="BW21" i="6" a="1"/>
  <c r="BW21" i="6" s="1"/>
  <c r="BZ44" i="6" a="1"/>
  <c r="BZ44" i="6" s="1"/>
  <c r="BV78" i="6" a="1"/>
  <c r="BV78" i="6" s="1"/>
  <c r="BY13" i="6" a="1"/>
  <c r="BY13" i="6" s="1"/>
  <c r="CA36" i="6" a="1"/>
  <c r="CA36" i="6" s="1"/>
  <c r="BT59" i="6" a="1"/>
  <c r="BT59" i="6" s="1"/>
  <c r="BW98" i="6" a="1"/>
  <c r="BW98" i="6" s="1"/>
  <c r="CB74" i="6" a="1"/>
  <c r="CB74" i="6" s="1"/>
  <c r="BW114" i="6" a="1"/>
  <c r="BW114" i="6" s="1"/>
  <c r="BT83" i="6" a="1"/>
  <c r="BT83" i="6" s="1"/>
  <c r="CB107" i="6" a="1"/>
  <c r="CB107" i="6" s="1"/>
  <c r="BT69" i="6" a="1"/>
  <c r="BT69" i="6" s="1"/>
  <c r="BV91" i="6" a="1"/>
  <c r="BV91" i="6" s="1"/>
  <c r="BV107" i="6" a="1"/>
  <c r="BV107" i="6" s="1"/>
  <c r="BR123" i="6" a="1"/>
  <c r="BR123" i="6" s="1"/>
  <c r="BY71" i="6" a="1"/>
  <c r="BY71" i="6" s="1"/>
  <c r="BS82" i="6" a="1"/>
  <c r="BS82" i="6" s="1"/>
  <c r="BS95" i="6" a="1"/>
  <c r="BS95" i="6" s="1"/>
  <c r="BY102" i="6" a="1"/>
  <c r="BY102" i="6" s="1"/>
  <c r="BS108" i="6" a="1"/>
  <c r="BS108" i="6" s="1"/>
  <c r="BS115" i="6" a="1"/>
  <c r="BS115" i="6" s="1"/>
  <c r="BZ118" i="6" a="1"/>
  <c r="BZ118" i="6" s="1"/>
  <c r="BR124" i="6" a="1"/>
  <c r="BR124" i="6" s="1"/>
  <c r="BR116" i="6" a="1"/>
  <c r="BR116" i="6" s="1"/>
  <c r="BY122" i="6" a="1"/>
  <c r="BY122" i="6" s="1"/>
  <c r="BW115" i="6" a="1"/>
  <c r="BW115" i="6" s="1"/>
  <c r="CA120" i="6" a="1"/>
  <c r="CA120" i="6" s="1"/>
  <c r="BT126" i="6" a="1"/>
  <c r="BT126" i="6" s="1"/>
  <c r="BT62" i="6" a="1"/>
  <c r="BT62" i="6" s="1"/>
  <c r="BX43" i="6" a="1"/>
  <c r="BX43" i="6" s="1"/>
  <c r="BS112" i="6" a="1"/>
  <c r="BS112" i="6" s="1"/>
  <c r="BR45" i="6" a="1"/>
  <c r="BR45" i="6" s="1"/>
  <c r="BR32" i="6" a="1"/>
  <c r="BR32" i="6" s="1"/>
  <c r="BV26" i="6" a="1"/>
  <c r="BV26" i="6" s="1"/>
  <c r="BY49" i="6" a="1"/>
  <c r="BY49" i="6" s="1"/>
  <c r="BU12" i="6" a="1"/>
  <c r="BU12" i="6" s="1"/>
  <c r="BS18" i="6" a="1"/>
  <c r="BS18" i="6" s="1"/>
  <c r="CB52" i="6" a="1"/>
  <c r="CB52" i="6" s="1"/>
  <c r="BZ26" i="6" a="1"/>
  <c r="BZ26" i="6" s="1"/>
  <c r="BZ102" i="6" a="1"/>
  <c r="BZ102" i="6" s="1"/>
  <c r="BY35" i="6" a="1"/>
  <c r="BY35" i="6" s="1"/>
  <c r="BX76" i="6" a="1"/>
  <c r="BX76" i="6" s="1"/>
  <c r="BX28" i="6" a="1"/>
  <c r="BX28" i="6" s="1"/>
  <c r="BT63" i="6" a="1"/>
  <c r="BT63" i="6" s="1"/>
  <c r="BV39" i="6" a="1"/>
  <c r="BV39" i="6" s="1"/>
  <c r="BU61" i="6" a="1"/>
  <c r="BU61" i="6" s="1"/>
  <c r="BY113" i="6" a="1"/>
  <c r="BY113" i="6" s="1"/>
  <c r="CB27" i="6" a="1"/>
  <c r="CB27" i="6" s="1"/>
  <c r="BV65" i="6" a="1"/>
  <c r="BV65" i="6" s="1"/>
  <c r="BU122" i="6" a="1"/>
  <c r="BU122" i="6" s="1"/>
  <c r="BT22" i="6" a="1"/>
  <c r="BT22" i="6" s="1"/>
  <c r="BW45" i="6" a="1"/>
  <c r="BW45" i="6" s="1"/>
  <c r="BU7" i="6" a="1"/>
  <c r="BU7" i="6" s="1"/>
  <c r="BT103" i="6" a="1"/>
  <c r="BT103" i="6" s="1"/>
  <c r="AR9" i="6"/>
  <c r="BR9" i="6" s="1" a="1"/>
  <c r="BR9" i="6" s="1"/>
  <c r="BX40" i="6" a="1"/>
  <c r="BX40" i="6" s="1"/>
  <c r="BT36" i="6" a="1"/>
  <c r="BT36" i="6" s="1"/>
  <c r="CA98" i="6" a="1"/>
  <c r="CA98" i="6" s="1"/>
  <c r="BS42" i="6" a="1"/>
  <c r="BS42" i="6" s="1"/>
  <c r="CB28" i="6" a="1"/>
  <c r="CB28" i="6" s="1"/>
  <c r="BS73" i="6" a="1"/>
  <c r="BS73" i="6" s="1"/>
  <c r="BT96" i="6" a="1"/>
  <c r="BT96" i="6" s="1"/>
  <c r="BT20" i="6" a="1"/>
  <c r="BT20" i="6" s="1"/>
  <c r="BR73" i="6" a="1"/>
  <c r="BR73" i="6" s="1"/>
  <c r="BW27" i="6" a="1"/>
  <c r="BW27" i="6" s="1"/>
  <c r="BV75" i="6" a="1"/>
  <c r="BV75" i="6" s="1"/>
  <c r="BZ21" i="6" a="1"/>
  <c r="BZ21" i="6" s="1"/>
  <c r="BW75" i="6" a="1"/>
  <c r="BW75" i="6" s="1"/>
  <c r="BX14" i="6" a="1"/>
  <c r="BX14" i="6" s="1"/>
  <c r="BT26" i="6" a="1"/>
  <c r="BT26" i="6" s="1"/>
  <c r="CA37" i="6" a="1"/>
  <c r="CA37" i="6" s="1"/>
  <c r="BW49" i="6" a="1"/>
  <c r="BW49" i="6" s="1"/>
  <c r="CB59" i="6" a="1"/>
  <c r="CB59" i="6" s="1"/>
  <c r="CB89" i="6" a="1"/>
  <c r="CB89" i="6" s="1"/>
  <c r="BT112" i="6" a="1"/>
  <c r="BT112" i="6" s="1"/>
  <c r="BU9" i="6" a="1"/>
  <c r="BU9" i="6" s="1"/>
  <c r="BX20" i="6" a="1"/>
  <c r="BX20" i="6" s="1"/>
  <c r="BT32" i="6" a="1"/>
  <c r="BT32" i="6" s="1"/>
  <c r="CA43" i="6" a="1"/>
  <c r="CA43" i="6" s="1"/>
  <c r="BR59" i="6" a="1"/>
  <c r="BR59" i="6" s="1"/>
  <c r="BR76" i="6" a="1"/>
  <c r="BR76" i="6" s="1"/>
  <c r="BY94" i="6" a="1"/>
  <c r="BY94" i="6" s="1"/>
  <c r="CA116" i="6" a="1"/>
  <c r="CA116" i="6" s="1"/>
  <c r="BW19" i="6" a="1"/>
  <c r="BW19" i="6" s="1"/>
  <c r="BS47" i="6" a="1"/>
  <c r="BS47" i="6" s="1"/>
  <c r="BR81" i="6" a="1"/>
  <c r="BR81" i="6" s="1"/>
  <c r="BV12" i="6" a="1"/>
  <c r="BV12" i="6" s="1"/>
  <c r="CB23" i="6" a="1"/>
  <c r="CB23" i="6" s="1"/>
  <c r="BX35" i="6" a="1"/>
  <c r="BX35" i="6" s="1"/>
  <c r="BT47" i="6" a="1"/>
  <c r="BT47" i="6" s="1"/>
  <c r="BW60" i="6" a="1"/>
  <c r="BW60" i="6" s="1"/>
  <c r="BX83" i="6" a="1"/>
  <c r="BX83" i="6" s="1"/>
  <c r="BU108" i="6" a="1"/>
  <c r="BU108" i="6" s="1"/>
  <c r="BR18" i="6" a="1"/>
  <c r="BR18" i="6" s="1"/>
  <c r="CB36" i="6" a="1"/>
  <c r="CB36" i="6" s="1"/>
  <c r="BV60" i="6" a="1"/>
  <c r="BV60" i="6" s="1"/>
  <c r="BW88" i="6" a="1"/>
  <c r="BW88" i="6" s="1"/>
  <c r="BX7" i="6" a="1"/>
  <c r="BX7" i="6" s="1"/>
  <c r="CA29" i="6" a="1"/>
  <c r="CA29" i="6" s="1"/>
  <c r="BW41" i="6" a="1"/>
  <c r="BW41" i="6" s="1"/>
  <c r="BR53" i="6" a="1"/>
  <c r="BR53" i="6" s="1"/>
  <c r="BS63" i="6" a="1"/>
  <c r="BS63" i="6" s="1"/>
  <c r="BS91" i="6" a="1"/>
  <c r="BS91" i="6" s="1"/>
  <c r="BX113" i="6" a="1"/>
  <c r="BX113" i="6" s="1"/>
  <c r="BU11" i="6" a="1"/>
  <c r="BU11" i="6" s="1"/>
  <c r="BZ22" i="6" a="1"/>
  <c r="BZ22" i="6" s="1"/>
  <c r="BV34" i="6" a="1"/>
  <c r="BV34" i="6" s="1"/>
  <c r="BR46" i="6" a="1"/>
  <c r="BR46" i="6" s="1"/>
  <c r="BV72" i="6" a="1"/>
  <c r="BV72" i="6" s="1"/>
  <c r="BZ95" i="6" a="1"/>
  <c r="BZ95" i="6" s="1"/>
  <c r="BX119" i="6" a="1"/>
  <c r="BX119" i="6" s="1"/>
  <c r="BR19" i="6" a="1"/>
  <c r="BR19" i="6" s="1"/>
  <c r="CA24" i="6" a="1"/>
  <c r="CA24" i="6" s="1"/>
  <c r="BW36" i="6" a="1"/>
  <c r="BW36" i="6" s="1"/>
  <c r="BU42" i="6" a="1"/>
  <c r="BU42" i="6" s="1"/>
  <c r="BS48" i="6" a="1"/>
  <c r="BS48" i="6" s="1"/>
  <c r="BY53" i="6" a="1"/>
  <c r="BY53" i="6" s="1"/>
  <c r="CB58" i="6" a="1"/>
  <c r="CB58" i="6" s="1"/>
  <c r="BR65" i="6" a="1"/>
  <c r="BR65" i="6" s="1"/>
  <c r="CA77" i="6" a="1"/>
  <c r="CA77" i="6" s="1"/>
  <c r="BX108" i="6" a="1"/>
  <c r="BX108" i="6" s="1"/>
  <c r="BU124" i="6" a="1"/>
  <c r="BU124" i="6" s="1"/>
  <c r="BZ12" i="6" a="1"/>
  <c r="BZ12" i="6" s="1"/>
  <c r="BT19" i="6" a="1"/>
  <c r="BT19" i="6" s="1"/>
  <c r="BR25" i="6" a="1"/>
  <c r="BR25" i="6" s="1"/>
  <c r="CA30" i="6" a="1"/>
  <c r="CA30" i="6" s="1"/>
  <c r="BY36" i="6" a="1"/>
  <c r="BY36" i="6" s="1"/>
  <c r="BW42" i="6" a="1"/>
  <c r="BW42" i="6" s="1"/>
  <c r="BZ54" i="6" a="1"/>
  <c r="BZ54" i="6" s="1"/>
  <c r="CA60" i="6" a="1"/>
  <c r="CA60" i="6" s="1"/>
  <c r="BT71" i="6" a="1"/>
  <c r="BT71" i="6" s="1"/>
  <c r="BX99" i="6" a="1"/>
  <c r="BX99" i="6" s="1"/>
  <c r="CA112" i="6" a="1"/>
  <c r="CA112" i="6" s="1"/>
  <c r="BW8" i="6" a="1"/>
  <c r="BW8" i="6" s="1"/>
  <c r="BX13" i="6" a="1"/>
  <c r="BX13" i="6" s="1"/>
  <c r="BS25" i="6" a="1"/>
  <c r="BS25" i="6" s="1"/>
  <c r="CB30" i="6" a="1"/>
  <c r="CB30" i="6" s="1"/>
  <c r="BZ36" i="6" a="1"/>
  <c r="BZ36" i="6" s="1"/>
  <c r="BX42" i="6" a="1"/>
  <c r="BX42" i="6" s="1"/>
  <c r="BV48" i="6" a="1"/>
  <c r="BV48" i="6" s="1"/>
  <c r="CA53" i="6" a="1"/>
  <c r="CA53" i="6" s="1"/>
  <c r="BX58" i="6" a="1"/>
  <c r="BX58" i="6" s="1"/>
  <c r="CA74" i="6" a="1"/>
  <c r="CA74" i="6" s="1"/>
  <c r="BU84" i="6" a="1"/>
  <c r="BU84" i="6" s="1"/>
  <c r="BZ93" i="6" a="1"/>
  <c r="BZ93" i="6" s="1"/>
  <c r="BY103" i="6" a="1"/>
  <c r="BY103" i="6" s="1"/>
  <c r="BU114" i="6" a="1"/>
  <c r="BU114" i="6" s="1"/>
  <c r="CB10" i="6" a="1"/>
  <c r="CB10" i="6" s="1"/>
  <c r="BR23" i="6" a="1"/>
  <c r="BR23" i="6" s="1"/>
  <c r="CA28" i="6" a="1"/>
  <c r="CA28" i="6" s="1"/>
  <c r="BY34" i="6" a="1"/>
  <c r="BY34" i="6" s="1"/>
  <c r="BW40" i="6" a="1"/>
  <c r="BW40" i="6" s="1"/>
  <c r="BS52" i="6" a="1"/>
  <c r="BS52" i="6" s="1"/>
  <c r="BX57" i="6" a="1"/>
  <c r="BX57" i="6" s="1"/>
  <c r="BS62" i="6" a="1"/>
  <c r="BS62" i="6" s="1"/>
  <c r="BW71" i="6" a="1"/>
  <c r="BW71" i="6" s="1"/>
  <c r="BY80" i="6" a="1"/>
  <c r="BY80" i="6" s="1"/>
  <c r="CB94" i="6" a="1"/>
  <c r="CB94" i="6" s="1"/>
  <c r="BS105" i="6" a="1"/>
  <c r="BS105" i="6" s="1"/>
  <c r="BX117" i="6" a="1"/>
  <c r="BX117" i="6" s="1"/>
  <c r="CA66" i="6" a="1"/>
  <c r="CA66" i="6" s="1"/>
  <c r="BT73" i="6" a="1"/>
  <c r="BT73" i="6" s="1"/>
  <c r="BR79" i="6" a="1"/>
  <c r="BR79" i="6" s="1"/>
  <c r="BY85" i="6" a="1"/>
  <c r="BY85" i="6" s="1"/>
  <c r="BT91" i="6" a="1"/>
  <c r="BT91" i="6" s="1"/>
  <c r="BZ97" i="6" a="1"/>
  <c r="BZ97" i="6" s="1"/>
  <c r="BV104" i="6" a="1"/>
  <c r="BV104" i="6" s="1"/>
  <c r="BR111" i="6" a="1"/>
  <c r="BR111" i="6" s="1"/>
  <c r="BW122" i="6" a="1"/>
  <c r="BW122" i="6" s="1"/>
  <c r="BR68" i="6" a="1"/>
  <c r="BR68" i="6" s="1"/>
  <c r="BW74" i="6" a="1"/>
  <c r="BW74" i="6" s="1"/>
  <c r="BZ80" i="6" a="1"/>
  <c r="BZ80" i="6" s="1"/>
  <c r="BR87" i="6" a="1"/>
  <c r="BR87" i="6" s="1"/>
  <c r="CB93" i="6" a="1"/>
  <c r="CB93" i="6" s="1"/>
  <c r="BT99" i="6" a="1"/>
  <c r="BT99" i="6" s="1"/>
  <c r="CB105" i="6" a="1"/>
  <c r="CB105" i="6" s="1"/>
  <c r="BW112" i="6" a="1"/>
  <c r="BW112" i="6" s="1"/>
  <c r="BY121" i="6" a="1"/>
  <c r="BY121" i="6" s="1"/>
  <c r="BR67" i="6" a="1"/>
  <c r="BR67" i="6" s="1"/>
  <c r="BV73" i="6" a="1"/>
  <c r="BV73" i="6" s="1"/>
  <c r="BR84" i="6" a="1"/>
  <c r="BR84" i="6" s="1"/>
  <c r="BY89" i="6" a="1"/>
  <c r="BY89" i="6" s="1"/>
  <c r="BX94" i="6" a="1"/>
  <c r="BX94" i="6" s="1"/>
  <c r="CB99" i="6" a="1"/>
  <c r="CB99" i="6" s="1"/>
  <c r="BU105" i="6" a="1"/>
  <c r="BU105" i="6" s="1"/>
  <c r="BY110" i="6" a="1"/>
  <c r="BY110" i="6" s="1"/>
  <c r="BZ117" i="6" a="1"/>
  <c r="BZ117" i="6" s="1"/>
  <c r="BU64" i="6" a="1"/>
  <c r="BU64" i="6" s="1"/>
  <c r="CB69" i="6" a="1"/>
  <c r="CB69" i="6" s="1"/>
  <c r="BU80" i="6" a="1"/>
  <c r="BU80" i="6" s="1"/>
  <c r="BX86" i="6" a="1"/>
  <c r="BX86" i="6" s="1"/>
  <c r="BR93" i="6" a="1"/>
  <c r="BR93" i="6" s="1"/>
  <c r="BV99" i="6" a="1"/>
  <c r="BV99" i="6" s="1"/>
  <c r="BS106" i="6" a="1"/>
  <c r="BS106" i="6" s="1"/>
  <c r="BY112" i="6" a="1"/>
  <c r="BY112" i="6" s="1"/>
  <c r="BT123" i="6" a="1"/>
  <c r="BT123" i="6" s="1"/>
  <c r="BX118" i="6" a="1"/>
  <c r="BX118" i="6" s="1"/>
  <c r="CA123" i="6" a="1"/>
  <c r="CA123" i="6" s="1"/>
  <c r="BX116" i="6" a="1"/>
  <c r="BX116" i="6" s="1"/>
  <c r="CB121" i="6" a="1"/>
  <c r="CB121" i="6" s="1"/>
  <c r="CB113" i="6" a="1"/>
  <c r="CB113" i="6" s="1"/>
  <c r="BZ120" i="6" a="1"/>
  <c r="BZ120" i="6" s="1"/>
  <c r="BS126" i="6" a="1"/>
  <c r="BS126" i="6" s="1"/>
  <c r="CA118" i="6" a="1"/>
  <c r="CA118" i="6" s="1"/>
  <c r="AR16" i="6"/>
  <c r="BT16" i="6" s="1" a="1"/>
  <c r="BT16" i="6" s="1"/>
  <c r="BW53" i="6" a="1"/>
  <c r="BW53" i="6" s="1"/>
  <c r="BY56" i="6" a="1"/>
  <c r="BY56" i="6" s="1"/>
  <c r="BY37" i="6" a="1"/>
  <c r="BY37" i="6" s="1"/>
  <c r="BT104" i="6" a="1"/>
  <c r="BT104" i="6" s="1"/>
  <c r="CB18" i="6" a="1"/>
  <c r="CB18" i="6" s="1"/>
  <c r="BZ70" i="6" a="1"/>
  <c r="BZ70" i="6" s="1"/>
  <c r="BV13" i="6" a="1"/>
  <c r="BV13" i="6" s="1"/>
  <c r="BT48" i="6" a="1"/>
  <c r="BT48" i="6" s="1"/>
  <c r="BR102" i="6" a="1"/>
  <c r="BR102" i="6" s="1"/>
  <c r="BZ110" i="6" a="1"/>
  <c r="BZ110" i="6" s="1"/>
  <c r="CB39" i="6" a="1"/>
  <c r="CB39" i="6" s="1"/>
  <c r="BR91" i="6" a="1"/>
  <c r="BR91" i="6" s="1"/>
  <c r="BY45" i="6" a="1"/>
  <c r="BY45" i="6" s="1"/>
  <c r="CA45" i="6" a="1"/>
  <c r="CA45" i="6" s="1"/>
  <c r="BU100" i="6" a="1"/>
  <c r="BU100" i="6" s="1"/>
  <c r="CB61" i="6" a="1"/>
  <c r="CB61" i="6" s="1"/>
  <c r="CA32" i="6" a="1"/>
  <c r="CA32" i="6" s="1"/>
  <c r="BT55" i="6" a="1"/>
  <c r="BT55" i="6" s="1"/>
  <c r="BU92" i="6" a="1"/>
  <c r="BU92" i="6" s="1"/>
  <c r="BX15" i="6" a="1"/>
  <c r="BX15" i="6" s="1"/>
  <c r="CA38" i="6" a="1"/>
  <c r="CA38" i="6" s="1"/>
  <c r="BV63" i="6" a="1"/>
  <c r="BV63" i="6" s="1"/>
  <c r="BY119" i="6" a="1"/>
  <c r="BY119" i="6" s="1"/>
  <c r="BU27" i="6" a="1"/>
  <c r="BU27" i="6" s="1"/>
  <c r="BX50" i="6" a="1"/>
  <c r="BX50" i="6" s="1"/>
  <c r="CB68" i="6" a="1"/>
  <c r="CB68" i="6" s="1"/>
  <c r="BZ107" i="6" a="1"/>
  <c r="BZ107" i="6" s="1"/>
  <c r="BT25" i="6" a="1"/>
  <c r="BT25" i="6" s="1"/>
  <c r="BW48" i="6" a="1"/>
  <c r="BW48" i="6" s="1"/>
  <c r="BR75" i="6" a="1"/>
  <c r="BR75" i="6" s="1"/>
  <c r="BZ62" i="6" a="1"/>
  <c r="BZ62" i="6" s="1"/>
  <c r="CA81" i="6" a="1"/>
  <c r="CA81" i="6" s="1"/>
  <c r="BR101" i="6" a="1"/>
  <c r="BR101" i="6" s="1"/>
  <c r="CA69" i="6" a="1"/>
  <c r="CA69" i="6" s="1"/>
  <c r="BW102" i="6" a="1"/>
  <c r="BW102" i="6" s="1"/>
  <c r="CA80" i="6" a="1"/>
  <c r="CA80" i="6" s="1"/>
  <c r="BW120" i="6" a="1"/>
  <c r="BW120" i="6" s="1"/>
  <c r="AR11" i="6"/>
  <c r="BS11" i="6" s="1" a="1"/>
  <c r="BS11" i="6" s="1"/>
  <c r="CB120" i="6" a="1"/>
  <c r="CB120" i="6" s="1"/>
  <c r="BY43" i="6" a="1"/>
  <c r="BY43" i="6" s="1"/>
  <c r="BX101" i="6" a="1"/>
  <c r="BX101" i="6" s="1"/>
  <c r="BR38" i="6" a="1"/>
  <c r="BR38" i="6" s="1"/>
  <c r="BV64" i="6" a="1"/>
  <c r="BV64" i="6" s="1"/>
  <c r="BR34" i="6" a="1"/>
  <c r="BR34" i="6" s="1"/>
  <c r="BZ29" i="6" a="1"/>
  <c r="BZ29" i="6" s="1"/>
  <c r="CA71" i="6" a="1"/>
  <c r="CA71" i="6" s="1"/>
  <c r="BY123" i="6" a="1"/>
  <c r="BY123" i="6" s="1"/>
  <c r="BW76" i="6" a="1"/>
  <c r="BW76" i="6" s="1"/>
  <c r="BR24" i="6" a="1"/>
  <c r="BR24" i="6" s="1"/>
  <c r="CB102" i="6" a="1"/>
  <c r="CB102" i="6" s="1"/>
  <c r="BX33" i="6" a="1"/>
  <c r="BX33" i="6" s="1"/>
  <c r="BZ55" i="6" a="1"/>
  <c r="BZ55" i="6" s="1"/>
  <c r="BU93" i="6" a="1"/>
  <c r="BU93" i="6" s="1"/>
  <c r="BX39" i="6" a="1"/>
  <c r="BX39" i="6" s="1"/>
  <c r="BT51" i="6" a="1"/>
  <c r="BT51" i="6" s="1"/>
  <c r="BW80" i="6" a="1"/>
  <c r="BW80" i="6" s="1"/>
  <c r="CA10" i="6" a="1"/>
  <c r="CA10" i="6" s="1"/>
  <c r="BR28" i="6" a="1"/>
  <c r="BR28" i="6" s="1"/>
  <c r="BY39" i="6" a="1"/>
  <c r="BY39" i="6" s="1"/>
  <c r="CB55" i="6" a="1"/>
  <c r="CB55" i="6" s="1"/>
  <c r="BT70" i="6" a="1"/>
  <c r="BT70" i="6" s="1"/>
  <c r="BU89" i="6" a="1"/>
  <c r="BU89" i="6" s="1"/>
  <c r="BR109" i="6" a="1"/>
  <c r="BR109" i="6" s="1"/>
  <c r="BU14" i="6" a="1"/>
  <c r="BU14" i="6" s="1"/>
  <c r="CB25" i="6" a="1"/>
  <c r="CB25" i="6" s="1"/>
  <c r="BZ31" i="6" a="1"/>
  <c r="BZ31" i="6" s="1"/>
  <c r="BT49" i="6" a="1"/>
  <c r="BT49" i="6" s="1"/>
  <c r="BZ59" i="6" a="1"/>
  <c r="BZ59" i="6" s="1"/>
  <c r="BT76" i="6" a="1"/>
  <c r="BT76" i="6" s="1"/>
  <c r="CA70" i="6" a="1"/>
  <c r="CA70" i="6" s="1"/>
  <c r="BV95" i="6" a="1"/>
  <c r="BV95" i="6" s="1"/>
  <c r="CB117" i="6" a="1"/>
  <c r="CB117" i="6" s="1"/>
  <c r="AR21" i="6"/>
  <c r="BU21" i="6" s="1" a="1"/>
  <c r="BU21" i="6" s="1"/>
  <c r="AR23" i="6"/>
  <c r="BV23" i="6" s="1" a="1"/>
  <c r="BV23" i="6" s="1"/>
  <c r="BS61" i="6" a="1"/>
  <c r="BS61" i="6" s="1"/>
  <c r="BY40" i="6" a="1"/>
  <c r="BY40" i="6" s="1"/>
  <c r="BR42" i="6" a="1"/>
  <c r="BR42" i="6" s="1"/>
  <c r="BW109" i="6" a="1"/>
  <c r="BW109" i="6" s="1"/>
  <c r="CB47" i="6" a="1"/>
  <c r="CB47" i="6" s="1"/>
  <c r="BU87" i="6" a="1"/>
  <c r="BU87" i="6" s="1"/>
  <c r="BS26" i="6" a="1"/>
  <c r="BS26" i="6" s="1"/>
  <c r="BU82" i="6" a="1"/>
  <c r="BU82" i="6" s="1"/>
  <c r="BZ11" i="6" a="1"/>
  <c r="BZ11" i="6" s="1"/>
  <c r="BR26" i="6" a="1"/>
  <c r="BR26" i="6" s="1"/>
  <c r="BT82" i="6" a="1"/>
  <c r="BT82" i="6" s="1"/>
  <c r="BU33" i="6" a="1"/>
  <c r="BU33" i="6" s="1"/>
  <c r="BZ84" i="6" a="1"/>
  <c r="BZ84" i="6" s="1"/>
  <c r="BX27" i="6" a="1"/>
  <c r="BX27" i="6" s="1"/>
  <c r="CA84" i="6" a="1"/>
  <c r="CA84" i="6" s="1"/>
  <c r="BY27" i="6" a="1"/>
  <c r="BY27" i="6" s="1"/>
  <c r="BU39" i="6" a="1"/>
  <c r="BU39" i="6" s="1"/>
  <c r="CB50" i="6" a="1"/>
  <c r="CB50" i="6" s="1"/>
  <c r="BT61" i="6" a="1"/>
  <c r="BT61" i="6" s="1"/>
  <c r="BU94" i="6" a="1"/>
  <c r="BU94" i="6" s="1"/>
  <c r="BZ115" i="6" a="1"/>
  <c r="BZ115" i="6" s="1"/>
  <c r="BY10" i="6" a="1"/>
  <c r="BY10" i="6" s="1"/>
  <c r="BR22" i="6" a="1"/>
  <c r="BR22" i="6" s="1"/>
  <c r="BY33" i="6" a="1"/>
  <c r="BY33" i="6" s="1"/>
  <c r="BU45" i="6" a="1"/>
  <c r="BU45" i="6" s="1"/>
  <c r="BS60" i="6" a="1"/>
  <c r="BS60" i="6" s="1"/>
  <c r="BT78" i="6" a="1"/>
  <c r="BT78" i="6" s="1"/>
  <c r="CB96" i="6" a="1"/>
  <c r="CB96" i="6" s="1"/>
  <c r="BT122" i="6" a="1"/>
  <c r="BT122" i="6" s="1"/>
  <c r="BV22" i="6" a="1"/>
  <c r="BV22" i="6" s="1"/>
  <c r="BW51" i="6" a="1"/>
  <c r="BW51" i="6" s="1"/>
  <c r="BS100" i="6" a="1"/>
  <c r="BS100" i="6" s="1"/>
  <c r="CA13" i="6" a="1"/>
  <c r="CA13" i="6" s="1"/>
  <c r="BR37" i="6" a="1"/>
  <c r="BR37" i="6" s="1"/>
  <c r="BY48" i="6" a="1"/>
  <c r="BY48" i="6" s="1"/>
  <c r="CB62" i="6" a="1"/>
  <c r="CB62" i="6" s="1"/>
  <c r="BS86" i="6" a="1"/>
  <c r="BS86" i="6" s="1"/>
  <c r="CA110" i="6" a="1"/>
  <c r="CA110" i="6" s="1"/>
  <c r="CB20" i="6" a="1"/>
  <c r="CB20" i="6" s="1"/>
  <c r="CA39" i="6" a="1"/>
  <c r="CA39" i="6" s="1"/>
  <c r="CA62" i="6" a="1"/>
  <c r="CA62" i="6" s="1"/>
  <c r="BS93" i="6" a="1"/>
  <c r="BS93" i="6" s="1"/>
  <c r="BY8" i="6" a="1"/>
  <c r="BY8" i="6" s="1"/>
  <c r="BY19" i="6" a="1"/>
  <c r="BY19" i="6" s="1"/>
  <c r="BU31" i="6" a="1"/>
  <c r="BU31" i="6" s="1"/>
  <c r="CB42" i="6" a="1"/>
  <c r="CB42" i="6" s="1"/>
  <c r="BS54" i="6" a="1"/>
  <c r="BS54" i="6" s="1"/>
  <c r="CB64" i="6" a="1"/>
  <c r="CB64" i="6" s="1"/>
  <c r="BT93" i="6" a="1"/>
  <c r="BT93" i="6" s="1"/>
  <c r="BW118" i="6" a="1"/>
  <c r="BW118" i="6" s="1"/>
  <c r="BY12" i="6" a="1"/>
  <c r="BY12" i="6" s="1"/>
  <c r="BT24" i="6" a="1"/>
  <c r="BT24" i="6" s="1"/>
  <c r="CA35" i="6" a="1"/>
  <c r="CA35" i="6" s="1"/>
  <c r="BW47" i="6" a="1"/>
  <c r="BW47" i="6" s="1"/>
  <c r="BZ74" i="6" a="1"/>
  <c r="BZ74" i="6" s="1"/>
  <c r="BT98" i="6" a="1"/>
  <c r="BT98" i="6" s="1"/>
  <c r="CB124" i="6" a="1"/>
  <c r="CB124" i="6" s="1"/>
  <c r="BR14" i="6" a="1"/>
  <c r="BR14" i="6" s="1"/>
  <c r="BZ19" i="6" a="1"/>
  <c r="BZ19" i="6" s="1"/>
  <c r="BX25" i="6" a="1"/>
  <c r="BX25" i="6" s="1"/>
  <c r="BV31" i="6" a="1"/>
  <c r="BV31" i="6" s="1"/>
  <c r="BR43" i="6" a="1"/>
  <c r="BR43" i="6" s="1"/>
  <c r="CA48" i="6" a="1"/>
  <c r="CA48" i="6" s="1"/>
  <c r="BT54" i="6" a="1"/>
  <c r="BT54" i="6" s="1"/>
  <c r="BW59" i="6" a="1"/>
  <c r="BW59" i="6" s="1"/>
  <c r="BT66" i="6" a="1"/>
  <c r="BT66" i="6" s="1"/>
  <c r="BS80" i="6" a="1"/>
  <c r="BS80" i="6" s="1"/>
  <c r="BS90" i="6" a="1"/>
  <c r="BS90" i="6" s="1"/>
  <c r="BS99" i="6" a="1"/>
  <c r="BS99" i="6" s="1"/>
  <c r="CA109" i="6" a="1"/>
  <c r="CA109" i="6" s="1"/>
  <c r="BS7" i="6" a="1"/>
  <c r="BS7" i="6" s="1"/>
  <c r="BW13" i="6" a="1"/>
  <c r="BW13" i="6" s="1"/>
  <c r="CB19" i="6" a="1"/>
  <c r="CB19" i="6" s="1"/>
  <c r="BZ25" i="6" a="1"/>
  <c r="BZ25" i="6" s="1"/>
  <c r="BX31" i="6" a="1"/>
  <c r="BX31" i="6" s="1"/>
  <c r="BV37" i="6" a="1"/>
  <c r="BV37" i="6" s="1"/>
  <c r="BT43" i="6" a="1"/>
  <c r="BT43" i="6" s="1"/>
  <c r="BR49" i="6" a="1"/>
  <c r="BR49" i="6" s="1"/>
  <c r="BU55" i="6" a="1"/>
  <c r="BU55" i="6" s="1"/>
  <c r="BW72" i="6" a="1"/>
  <c r="BW72" i="6" s="1"/>
  <c r="CB87" i="6" a="1"/>
  <c r="CB87" i="6" s="1"/>
  <c r="CA100" i="6" a="1"/>
  <c r="CA100" i="6" s="1"/>
  <c r="BT114" i="6" a="1"/>
  <c r="BT114" i="6" s="1"/>
  <c r="CB8" i="6" a="1"/>
  <c r="CB8" i="6" s="1"/>
  <c r="BR20" i="6" a="1"/>
  <c r="BR20" i="6" s="1"/>
  <c r="CA25" i="6" a="1"/>
  <c r="CA25" i="6" s="1"/>
  <c r="BY31" i="6" a="1"/>
  <c r="BY31" i="6" s="1"/>
  <c r="BW37" i="6" a="1"/>
  <c r="BW37" i="6" s="1"/>
  <c r="BU43" i="6" a="1"/>
  <c r="BU43" i="6" s="1"/>
  <c r="BS49" i="6" a="1"/>
  <c r="BS49" i="6" s="1"/>
  <c r="BV54" i="6" a="1"/>
  <c r="BV54" i="6" s="1"/>
  <c r="BS59" i="6" a="1"/>
  <c r="BS59" i="6" s="1"/>
  <c r="BZ66" i="6" a="1"/>
  <c r="BZ66" i="6" s="1"/>
  <c r="BS76" i="6" a="1"/>
  <c r="BS76" i="6" s="1"/>
  <c r="BX85" i="6" a="1"/>
  <c r="BX85" i="6" s="1"/>
  <c r="BZ94" i="6" a="1"/>
  <c r="BZ94" i="6" s="1"/>
  <c r="CB104" i="6" a="1"/>
  <c r="CB104" i="6" s="1"/>
  <c r="BR117" i="6" a="1"/>
  <c r="BR117" i="6" s="1"/>
  <c r="BX11" i="6" a="1"/>
  <c r="BX11" i="6" s="1"/>
  <c r="CB17" i="6" a="1"/>
  <c r="CB17" i="6" s="1"/>
  <c r="BX29" i="6" a="1"/>
  <c r="BX29" i="6" s="1"/>
  <c r="BV35" i="6" a="1"/>
  <c r="BV35" i="6" s="1"/>
  <c r="BT41" i="6" a="1"/>
  <c r="BT41" i="6" s="1"/>
  <c r="BR47" i="6" a="1"/>
  <c r="BR47" i="6" s="1"/>
  <c r="CA52" i="6" a="1"/>
  <c r="CA52" i="6" s="1"/>
  <c r="BS58" i="6" a="1"/>
  <c r="BS58" i="6" s="1"/>
  <c r="BZ63" i="6" a="1"/>
  <c r="BZ63" i="6" s="1"/>
  <c r="BZ72" i="6" a="1"/>
  <c r="BZ72" i="6" s="1"/>
  <c r="BS83" i="6" a="1"/>
  <c r="BS83" i="6" s="1"/>
  <c r="BR96" i="6" a="1"/>
  <c r="BR96" i="6" s="1"/>
  <c r="BX106" i="6" a="1"/>
  <c r="BX106" i="6" s="1"/>
  <c r="CA122" i="6" a="1"/>
  <c r="CA122" i="6" s="1"/>
  <c r="BV67" i="6" a="1"/>
  <c r="BV67" i="6" s="1"/>
  <c r="BZ73" i="6" a="1"/>
  <c r="BZ73" i="6" s="1"/>
  <c r="BR80" i="6" a="1"/>
  <c r="BR80" i="6" s="1"/>
  <c r="CB86" i="6" a="1"/>
  <c r="CB86" i="6" s="1"/>
  <c r="BT92" i="6" a="1"/>
  <c r="BT92" i="6" s="1"/>
  <c r="BZ99" i="6" a="1"/>
  <c r="BZ99" i="6" s="1"/>
  <c r="BR105" i="6" a="1"/>
  <c r="BR105" i="6" s="1"/>
  <c r="BY111" i="6" a="1"/>
  <c r="BY111" i="6" s="1"/>
  <c r="CB123" i="6" a="1"/>
  <c r="CB123" i="6" s="1"/>
  <c r="BX68" i="6" a="1"/>
  <c r="BX68" i="6" s="1"/>
  <c r="BS75" i="6" a="1"/>
  <c r="BS75" i="6" s="1"/>
  <c r="BV81" i="6" a="1"/>
  <c r="BV81" i="6" s="1"/>
  <c r="BY87" i="6" a="1"/>
  <c r="BY87" i="6" s="1"/>
  <c r="BW94" i="6" a="1"/>
  <c r="BW94" i="6" s="1"/>
  <c r="BT101" i="6" a="1"/>
  <c r="BT101" i="6" s="1"/>
  <c r="BY106" i="6" a="1"/>
  <c r="BY106" i="6" s="1"/>
  <c r="BS113" i="6" a="1"/>
  <c r="BS113" i="6" s="1"/>
  <c r="CB122" i="6" a="1"/>
  <c r="CB122" i="6" s="1"/>
  <c r="BX67" i="6" a="1"/>
  <c r="BX67" i="6" s="1"/>
  <c r="BT79" i="6" a="1"/>
  <c r="BT79" i="6" s="1"/>
  <c r="BX84" i="6" a="1"/>
  <c r="BX84" i="6" s="1"/>
  <c r="BU90" i="6" a="1"/>
  <c r="BU90" i="6" s="1"/>
  <c r="BY95" i="6" a="1"/>
  <c r="BY95" i="6" s="1"/>
  <c r="BX100" i="6" a="1"/>
  <c r="BX100" i="6" s="1"/>
  <c r="BR106" i="6" a="1"/>
  <c r="BR106" i="6" s="1"/>
  <c r="BU111" i="6" a="1"/>
  <c r="BU111" i="6" s="1"/>
  <c r="BS119" i="6" a="1"/>
  <c r="BS119" i="6" s="1"/>
  <c r="BZ64" i="6" a="1"/>
  <c r="BZ64" i="6" s="1"/>
  <c r="BU75" i="6" a="1"/>
  <c r="BU75" i="6" s="1"/>
  <c r="CB80" i="6" a="1"/>
  <c r="CB80" i="6" s="1"/>
  <c r="BT87" i="6" a="1"/>
  <c r="BT87" i="6" s="1"/>
  <c r="BX93" i="6" a="1"/>
  <c r="BX93" i="6" s="1"/>
  <c r="BR100" i="6" a="1"/>
  <c r="BR100" i="6" s="1"/>
  <c r="CA106" i="6" a="1"/>
  <c r="CA106" i="6" s="1"/>
  <c r="BU113" i="6" a="1"/>
  <c r="BU113" i="6" s="1"/>
  <c r="CB125" i="6" a="1"/>
  <c r="CB125" i="6" s="1"/>
  <c r="BT119" i="6" a="1"/>
  <c r="BT119" i="6" s="1"/>
  <c r="BX124" i="6" a="1"/>
  <c r="BX124" i="6" s="1"/>
  <c r="BU117" i="6" a="1"/>
  <c r="BU117" i="6" s="1"/>
  <c r="BX122" i="6" a="1"/>
  <c r="BX122" i="6" s="1"/>
  <c r="BY114" i="6" a="1"/>
  <c r="BY114" i="6" s="1"/>
  <c r="BV121" i="6" a="1"/>
  <c r="BV121" i="6" s="1"/>
  <c r="CA126" i="6" a="1"/>
  <c r="CA126" i="6" s="1"/>
  <c r="BW119" i="6" a="1"/>
  <c r="BW119" i="6" s="1"/>
  <c r="CA124" i="6" a="1"/>
  <c r="CA124" i="6" s="1"/>
  <c r="BA31" i="6" a="1"/>
  <c r="BA31" i="6" s="1"/>
  <c r="BU23" i="6" l="1" a="1"/>
  <c r="BU23" i="6" s="1"/>
  <c r="BS16" i="6" a="1"/>
  <c r="BS16" i="6" s="1"/>
  <c r="BS17" i="6" a="1"/>
  <c r="BS17" i="6" s="1"/>
  <c r="BR11" i="6" a="1"/>
  <c r="BR11" i="6" s="1"/>
  <c r="BR13" i="6" a="1"/>
  <c r="BR13" i="6" s="1"/>
  <c r="BY74" i="6" a="1"/>
  <c r="BY74" i="6" s="1"/>
  <c r="CA91" i="6" a="1"/>
  <c r="CA91" i="6" s="1"/>
  <c r="CA5" i="6" s="1"/>
  <c r="BZ90" i="6" a="1"/>
  <c r="BZ90" i="6" s="1"/>
  <c r="BX75" i="6" a="1"/>
  <c r="BX75" i="6" s="1"/>
  <c r="BY79" i="6" a="1"/>
  <c r="BY79" i="6" s="1"/>
  <c r="BZ88" i="6" a="1"/>
  <c r="BZ88" i="6" s="1"/>
  <c r="BZ85" i="6" a="1"/>
  <c r="BZ85" i="6" s="1"/>
  <c r="BY78" i="6" a="1"/>
  <c r="BY78" i="6" s="1"/>
  <c r="BR16" i="6" a="1"/>
  <c r="BR16" i="6" s="1"/>
  <c r="BR17" i="6" a="1"/>
  <c r="BR17" i="6" s="1"/>
  <c r="AH15" i="6"/>
  <c r="AF16" i="6"/>
  <c r="AG16" i="6" s="1"/>
  <c r="AH16" i="6" s="1"/>
  <c r="BV15" i="6" a="1"/>
  <c r="BV15" i="6" s="1"/>
  <c r="BZ23" i="6" a="1"/>
  <c r="BZ23" i="6" s="1"/>
  <c r="BW17" i="6" a="1"/>
  <c r="BW17" i="6" s="1"/>
  <c r="BX19" i="6" a="1"/>
  <c r="BX19" i="6" s="1"/>
  <c r="BY21" i="6" a="1"/>
  <c r="BY21" i="6" s="1"/>
  <c r="BU13" i="6" a="1"/>
  <c r="BU13" i="6" s="1"/>
  <c r="BW25" i="6" a="1"/>
  <c r="BW25" i="6" s="1"/>
  <c r="BV20" i="6" a="1"/>
  <c r="BV20" i="6" s="1"/>
  <c r="BW24" i="6" a="1"/>
  <c r="BW24" i="6" s="1"/>
  <c r="BU18" i="6" a="1"/>
  <c r="BU18" i="6" s="1"/>
  <c r="BW23" i="6" a="1"/>
  <c r="BW23" i="6" s="1"/>
  <c r="BV19" i="6" a="1"/>
  <c r="BV19" i="6" s="1"/>
  <c r="BV5" i="6" s="1" a="1"/>
  <c r="BU16" i="6" a="1"/>
  <c r="BU16" i="6" s="1"/>
  <c r="BU5" i="6" s="1" a="1"/>
  <c r="BU17" i="6" a="1"/>
  <c r="BU17" i="6" s="1"/>
  <c r="BT13" i="6" a="1"/>
  <c r="BT13" i="6" s="1"/>
  <c r="BV17" i="6" a="1"/>
  <c r="BV17" i="6" s="1"/>
  <c r="BU15" i="6" a="1"/>
  <c r="BU15" i="6" s="1"/>
  <c r="BS10" i="6" a="1"/>
  <c r="BS10" i="6" s="1"/>
  <c r="BV16" i="6" a="1"/>
  <c r="BV16" i="6" s="1"/>
  <c r="BS9" i="6" a="1"/>
  <c r="BS9" i="6" s="1"/>
  <c r="BS5" i="6" s="1" a="1"/>
  <c r="BT11" i="6" a="1"/>
  <c r="BT11" i="6" s="1"/>
  <c r="BT5" i="6" s="1" a="1"/>
  <c r="AY40" i="6"/>
  <c r="AY37" i="6"/>
  <c r="BV21" i="6" a="1"/>
  <c r="BV21" i="6" s="1"/>
  <c r="CA5" i="6" a="1"/>
  <c r="BX5" i="6" a="1"/>
  <c r="BZ5" i="6" a="1"/>
  <c r="BY5" i="6" a="1"/>
  <c r="CB5" i="6" a="1"/>
  <c r="BR5" i="6" a="1"/>
  <c r="BW5" i="6" a="1"/>
  <c r="BA57" i="6" a="1"/>
  <c r="BA57" i="6" s="1"/>
  <c r="BA66" i="6" a="1"/>
  <c r="BA66" i="6" s="1"/>
  <c r="BB66" i="6" s="1"/>
  <c r="BA20" i="6" a="1"/>
  <c r="BA20" i="6" s="1"/>
  <c r="BA113" i="6" a="1"/>
  <c r="BA113" i="6" s="1"/>
  <c r="BB113" i="6" s="1"/>
  <c r="BA98" i="6" a="1"/>
  <c r="BA98" i="6" s="1"/>
  <c r="BA40" i="6" a="1"/>
  <c r="BA40" i="6" s="1"/>
  <c r="CO119" i="6"/>
  <c r="DE119" i="6" s="1" a="1"/>
  <c r="DE119" i="6" s="1"/>
  <c r="BA38" i="6" a="1"/>
  <c r="BA38" i="6" s="1"/>
  <c r="BA114" i="6" a="1"/>
  <c r="BA114" i="6" s="1"/>
  <c r="BB114" i="6" s="1"/>
  <c r="BA123" i="6" a="1"/>
  <c r="BA123" i="6" s="1"/>
  <c r="BB123" i="6" s="1"/>
  <c r="BA15" i="6" a="1"/>
  <c r="BA15" i="6" s="1"/>
  <c r="BA81" i="6" a="1"/>
  <c r="BA81" i="6" s="1"/>
  <c r="BB81" i="6" s="1"/>
  <c r="BA80" i="6" a="1"/>
  <c r="BA80" i="6" s="1"/>
  <c r="BB80" i="6" s="1"/>
  <c r="BA59" i="6" a="1"/>
  <c r="BA59" i="6" s="1"/>
  <c r="BA77" i="6" a="1"/>
  <c r="BA77" i="6" s="1"/>
  <c r="BB77" i="6" s="1"/>
  <c r="BA69" i="6" a="1"/>
  <c r="BA69" i="6" s="1"/>
  <c r="BB69" i="6" s="1"/>
  <c r="BA119" i="6" a="1"/>
  <c r="BA119" i="6" s="1"/>
  <c r="BB119" i="6" s="1"/>
  <c r="BA120" i="6" a="1"/>
  <c r="BA120" i="6" s="1"/>
  <c r="BB120" i="6" s="1"/>
  <c r="BA87" i="6" a="1"/>
  <c r="BA87" i="6" s="1"/>
  <c r="BB87" i="6" s="1"/>
  <c r="BA10" i="6" a="1"/>
  <c r="BA10" i="6" s="1"/>
  <c r="BA82" i="6" a="1"/>
  <c r="BA82" i="6" s="1"/>
  <c r="BB82" i="6" s="1"/>
  <c r="BA39" i="6" a="1"/>
  <c r="BA39" i="6" s="1"/>
  <c r="BA14" i="6" a="1"/>
  <c r="BA14" i="6" s="1"/>
  <c r="BA49" i="6" a="1"/>
  <c r="BA49" i="6" s="1"/>
  <c r="BA90" i="6" a="1"/>
  <c r="BA90" i="6" s="1"/>
  <c r="BB90" i="6" s="1"/>
  <c r="BA96" i="6" a="1"/>
  <c r="BA96" i="6" s="1"/>
  <c r="BB96" i="6" s="1"/>
  <c r="BA99" i="6" a="1"/>
  <c r="BA99" i="6" s="1"/>
  <c r="BB99" i="6" s="1"/>
  <c r="BA109" i="6" a="1"/>
  <c r="BA109" i="6" s="1"/>
  <c r="BB109" i="6" s="1"/>
  <c r="BA36" i="6" a="1"/>
  <c r="BA36" i="6" s="1"/>
  <c r="BA30" i="6" a="1"/>
  <c r="BA30" i="6" s="1"/>
  <c r="BA9" i="6" a="1"/>
  <c r="BA9" i="6" s="1"/>
  <c r="BA124" i="6" a="1"/>
  <c r="BA124" i="6" s="1"/>
  <c r="BB124" i="6" s="1"/>
  <c r="BA51" i="6" a="1"/>
  <c r="BA51" i="6" s="1"/>
  <c r="BA21" i="6" a="1"/>
  <c r="BA21" i="6" s="1"/>
  <c r="BA63" i="6" a="1"/>
  <c r="BA63" i="6" s="1"/>
  <c r="BA42" i="6" a="1"/>
  <c r="BA42" i="6" s="1"/>
  <c r="BA73" i="6" a="1"/>
  <c r="BA73" i="6" s="1"/>
  <c r="BB73" i="6" s="1"/>
  <c r="BA108" i="6" a="1"/>
  <c r="BA108" i="6" s="1"/>
  <c r="BB108" i="6" s="1"/>
  <c r="BA115" i="6" a="1"/>
  <c r="BA115" i="6" s="1"/>
  <c r="BB115" i="6" s="1"/>
  <c r="BA16" i="6" a="1"/>
  <c r="BA16" i="6" s="1"/>
  <c r="BA37" i="6" a="1"/>
  <c r="BA37" i="6" s="1"/>
  <c r="BA50" i="6" a="1"/>
  <c r="BA50" i="6" s="1"/>
  <c r="BB50" i="6" s="1"/>
  <c r="DA50" i="6" s="1"/>
  <c r="DF50" i="6" s="1" a="1"/>
  <c r="DF50" i="6" s="1"/>
  <c r="BA92" i="6" a="1"/>
  <c r="BA92" i="6" s="1"/>
  <c r="BB92" i="6" s="1"/>
  <c r="BA100" i="6" a="1"/>
  <c r="BA100" i="6" s="1"/>
  <c r="BB100" i="6" s="1"/>
  <c r="BA111" i="6" a="1"/>
  <c r="BA111" i="6" s="1"/>
  <c r="BA72" i="6" a="1"/>
  <c r="BA72" i="6" s="1"/>
  <c r="BB72" i="6" s="1"/>
  <c r="BA67" i="6" a="1"/>
  <c r="BA67" i="6" s="1"/>
  <c r="BB67" i="6" s="1"/>
  <c r="BA53" i="6" a="1"/>
  <c r="BA53" i="6" s="1"/>
  <c r="BB53" i="6" s="1"/>
  <c r="BA23" i="6" a="1"/>
  <c r="BA23" i="6" s="1"/>
  <c r="BA8" i="6" a="1"/>
  <c r="BA8" i="6" s="1"/>
  <c r="BA32" i="6" a="1"/>
  <c r="BA32" i="6" s="1"/>
  <c r="BA104" i="6" a="1"/>
  <c r="BA104" i="6" s="1"/>
  <c r="BB104" i="6" s="1"/>
  <c r="BA71" i="6" a="1"/>
  <c r="BA71" i="6" s="1"/>
  <c r="BB71" i="6" s="1"/>
  <c r="BA86" i="6" a="1"/>
  <c r="BA86" i="6" s="1"/>
  <c r="BA105" i="6" a="1"/>
  <c r="BA105" i="6" s="1"/>
  <c r="BB105" i="6" s="1"/>
  <c r="BA35" i="6" a="1"/>
  <c r="BA35" i="6" s="1"/>
  <c r="BA94" i="6" a="1"/>
  <c r="BA94" i="6" s="1"/>
  <c r="BB94" i="6" s="1"/>
  <c r="BA46" i="6" a="1"/>
  <c r="BA46" i="6" s="1"/>
  <c r="BA95" i="6" a="1"/>
  <c r="BA95" i="6" s="1"/>
  <c r="BA106" i="6" a="1"/>
  <c r="BA106" i="6" s="1"/>
  <c r="BB106" i="6" s="1"/>
  <c r="BA126" i="6" a="1"/>
  <c r="BA126" i="6" s="1"/>
  <c r="BB126" i="6" s="1"/>
  <c r="BA88" i="6" a="1"/>
  <c r="BA88" i="6" s="1"/>
  <c r="BB88" i="6" s="1"/>
  <c r="BA52" i="6" a="1"/>
  <c r="BA52" i="6" s="1"/>
  <c r="BA84" i="6" a="1"/>
  <c r="BA84" i="6" s="1"/>
  <c r="BB84" i="6" s="1"/>
  <c r="BA28" i="6" a="1"/>
  <c r="BA28" i="6" s="1"/>
  <c r="BA103" i="6" a="1"/>
  <c r="BA103" i="6" s="1"/>
  <c r="BB103" i="6" s="1"/>
  <c r="BA48" i="6" a="1"/>
  <c r="BA48" i="6" s="1"/>
  <c r="BA58" i="6" a="1"/>
  <c r="BA58" i="6" s="1"/>
  <c r="BA78" i="6" a="1"/>
  <c r="BA78" i="6" s="1"/>
  <c r="BB78" i="6" s="1"/>
  <c r="BA43" i="6" a="1"/>
  <c r="BA43" i="6" s="1"/>
  <c r="BA60" i="6" a="1"/>
  <c r="BA60" i="6" s="1"/>
  <c r="BA22" i="6" a="1"/>
  <c r="BA22" i="6" s="1"/>
  <c r="BA117" i="6" a="1"/>
  <c r="BA117" i="6" s="1"/>
  <c r="BB117" i="6" s="1"/>
  <c r="BA25" i="6" a="1"/>
  <c r="BA25" i="6" s="1"/>
  <c r="BA116" i="6" a="1"/>
  <c r="BA116" i="6" s="1"/>
  <c r="BB116" i="6" s="1"/>
  <c r="BA11" i="6" a="1"/>
  <c r="BA11" i="6" s="1"/>
  <c r="BA101" i="6" a="1"/>
  <c r="BA101" i="6" s="1"/>
  <c r="BA122" i="6" a="1"/>
  <c r="BA122" i="6" s="1"/>
  <c r="BB122" i="6" s="1"/>
  <c r="BA85" i="6" a="1"/>
  <c r="BA85" i="6" s="1"/>
  <c r="BA44" i="6" a="1"/>
  <c r="BA44" i="6" s="1"/>
  <c r="BA17" i="6" a="1"/>
  <c r="BA17" i="6" s="1"/>
  <c r="BA76" i="6" a="1"/>
  <c r="BA76" i="6" s="1"/>
  <c r="BB76" i="6" s="1"/>
  <c r="BA70" i="6" a="1"/>
  <c r="BA70" i="6" s="1"/>
  <c r="BB70" i="6" s="1"/>
  <c r="BA65" i="6" a="1"/>
  <c r="BA65" i="6" s="1"/>
  <c r="BA102" i="6" a="1"/>
  <c r="BA102" i="6" s="1"/>
  <c r="BB102" i="6" s="1"/>
  <c r="BA33" i="6" a="1"/>
  <c r="BA33" i="6" s="1"/>
  <c r="BA13" i="6" a="1"/>
  <c r="BA13" i="6" s="1"/>
  <c r="BA47" i="6" a="1"/>
  <c r="BA47" i="6" s="1"/>
  <c r="BA62" i="6" a="1"/>
  <c r="BA62" i="6" s="1"/>
  <c r="BB62" i="6" s="1"/>
  <c r="BA24" i="6" a="1"/>
  <c r="BA24" i="6" s="1"/>
  <c r="BA110" i="6" a="1"/>
  <c r="BA110" i="6" s="1"/>
  <c r="BA93" i="6" a="1"/>
  <c r="BA93" i="6" s="1"/>
  <c r="BB93" i="6" s="1"/>
  <c r="BA91" i="6" a="1"/>
  <c r="BA91" i="6" s="1"/>
  <c r="BB91" i="6" s="1"/>
  <c r="BA34" i="6" a="1"/>
  <c r="BA34" i="6" s="1"/>
  <c r="BA121" i="6" a="1"/>
  <c r="BA121" i="6" s="1"/>
  <c r="BB121" i="6" s="1"/>
  <c r="BA27" i="6" a="1"/>
  <c r="BA27" i="6" s="1"/>
  <c r="BA79" i="6" a="1"/>
  <c r="BA79" i="6" s="1"/>
  <c r="BB79" i="6" s="1"/>
  <c r="BA118" i="6" a="1"/>
  <c r="BA118" i="6" s="1"/>
  <c r="BB118" i="6" s="1"/>
  <c r="BA97" i="6" a="1"/>
  <c r="BA97" i="6" s="1"/>
  <c r="BB97" i="6" s="1"/>
  <c r="BA18" i="6" a="1"/>
  <c r="BA18" i="6" s="1"/>
  <c r="BA83" i="6" a="1"/>
  <c r="BA83" i="6" s="1"/>
  <c r="BB83" i="6" s="1"/>
  <c r="BA64" i="6" a="1"/>
  <c r="BA64" i="6" s="1"/>
  <c r="BA29" i="6" a="1"/>
  <c r="BA29" i="6" s="1"/>
  <c r="BA19" i="6" a="1"/>
  <c r="BA19" i="6" s="1"/>
  <c r="BA26" i="6" a="1"/>
  <c r="BA26" i="6" s="1"/>
  <c r="BA54" i="6" a="1"/>
  <c r="BA54" i="6" s="1"/>
  <c r="BB54" i="6" s="1"/>
  <c r="BA74" i="6" a="1"/>
  <c r="BA74" i="6" s="1"/>
  <c r="BA12" i="6" a="1"/>
  <c r="BA12" i="6" s="1"/>
  <c r="BA112" i="6" a="1"/>
  <c r="BA112" i="6" s="1"/>
  <c r="BB112" i="6" s="1"/>
  <c r="BA45" i="6" a="1"/>
  <c r="BA45" i="6" s="1"/>
  <c r="BA125" i="6" a="1"/>
  <c r="BA125" i="6" s="1"/>
  <c r="BA41" i="6" a="1"/>
  <c r="BA41" i="6" s="1"/>
  <c r="BA107" i="6" a="1"/>
  <c r="BA107" i="6" s="1"/>
  <c r="BB107" i="6" s="1"/>
  <c r="BA89" i="6" a="1"/>
  <c r="BA89" i="6" s="1"/>
  <c r="BB89" i="6" s="1"/>
  <c r="BA68" i="6" a="1"/>
  <c r="BA68" i="6" s="1"/>
  <c r="BB68" i="6" s="1"/>
  <c r="BA75" i="6" a="1"/>
  <c r="BA75" i="6" s="1"/>
  <c r="BB75" i="6" s="1"/>
  <c r="BA61" i="6" a="1"/>
  <c r="BA61" i="6" s="1"/>
  <c r="BA56" i="6" a="1"/>
  <c r="BA56" i="6" s="1"/>
  <c r="BB56" i="6" s="1"/>
  <c r="BA7" i="6" a="1"/>
  <c r="BA7" i="6" s="1"/>
  <c r="BA55" i="6" a="1"/>
  <c r="BA55" i="6" s="1"/>
  <c r="AX119" i="6"/>
  <c r="CO44" i="6"/>
  <c r="DE44" i="6" s="1" a="1"/>
  <c r="DE44" i="6" s="1"/>
  <c r="CO82" i="6"/>
  <c r="DE82" i="6" s="1" a="1"/>
  <c r="DE82" i="6" s="1"/>
  <c r="CO71" i="6"/>
  <c r="DE71" i="6" s="1" a="1"/>
  <c r="DE71" i="6" s="1"/>
  <c r="AZ101" i="6"/>
  <c r="CO101" i="6"/>
  <c r="DE101" i="6" s="1" a="1"/>
  <c r="DE101" i="6" s="1"/>
  <c r="AZ93" i="6"/>
  <c r="CO93" i="6"/>
  <c r="DE93" i="6" s="1" a="1"/>
  <c r="DE93" i="6" s="1"/>
  <c r="AZ77" i="6"/>
  <c r="CO77" i="6"/>
  <c r="DE77" i="6" s="1" a="1"/>
  <c r="DE77" i="6" s="1"/>
  <c r="AZ105" i="6"/>
  <c r="CO105" i="6"/>
  <c r="DE105" i="6" s="1" a="1"/>
  <c r="DE105" i="6" s="1"/>
  <c r="CO64" i="6"/>
  <c r="DE64" i="6" s="1" a="1"/>
  <c r="DE64" i="6" s="1"/>
  <c r="CO67" i="6"/>
  <c r="DE67" i="6" s="1" a="1"/>
  <c r="DE67" i="6" s="1"/>
  <c r="CO107" i="6"/>
  <c r="DE107" i="6" s="1" a="1"/>
  <c r="DE107" i="6" s="1"/>
  <c r="AZ102" i="6"/>
  <c r="CO102" i="6"/>
  <c r="DE102" i="6" s="1" a="1"/>
  <c r="DE102" i="6" s="1"/>
  <c r="AZ83" i="6"/>
  <c r="CO83" i="6"/>
  <c r="DE83" i="6" s="1" a="1"/>
  <c r="DE83" i="6" s="1"/>
  <c r="CO47" i="6"/>
  <c r="DE47" i="6" s="1" a="1"/>
  <c r="DE47" i="6" s="1"/>
  <c r="AZ90" i="6"/>
  <c r="CO90" i="6"/>
  <c r="DE90" i="6" s="1" a="1"/>
  <c r="DE90" i="6" s="1"/>
  <c r="CO57" i="6"/>
  <c r="DE57" i="6" s="1" a="1"/>
  <c r="DE57" i="6" s="1"/>
  <c r="CO40" i="6"/>
  <c r="CO112" i="6"/>
  <c r="DE112" i="6" s="1" a="1"/>
  <c r="DE112" i="6" s="1"/>
  <c r="CO63" i="6"/>
  <c r="DE63" i="6" s="1" a="1"/>
  <c r="DE63" i="6" s="1"/>
  <c r="CO55" i="6"/>
  <c r="DE55" i="6" s="1" a="1"/>
  <c r="DE55" i="6" s="1"/>
  <c r="AZ96" i="6"/>
  <c r="CO96" i="6"/>
  <c r="DE96" i="6" s="1" a="1"/>
  <c r="DE96" i="6" s="1"/>
  <c r="AZ89" i="6"/>
  <c r="CO89" i="6"/>
  <c r="DE89" i="6" s="1" a="1"/>
  <c r="DE89" i="6" s="1"/>
  <c r="AZ125" i="6"/>
  <c r="CO125" i="6"/>
  <c r="DE125" i="6" s="1" a="1"/>
  <c r="DE125" i="6" s="1"/>
  <c r="CO50" i="6"/>
  <c r="DE50" i="6" s="1" a="1"/>
  <c r="DE50" i="6" s="1"/>
  <c r="AZ109" i="6"/>
  <c r="CO109" i="6"/>
  <c r="DE109" i="6" s="1" a="1"/>
  <c r="DE109" i="6" s="1"/>
  <c r="CO42" i="6"/>
  <c r="DE42" i="6" s="1" a="1"/>
  <c r="DE42" i="6" s="1"/>
  <c r="AZ104" i="6"/>
  <c r="CO104" i="6"/>
  <c r="DE104" i="6" s="1" a="1"/>
  <c r="DE104" i="6" s="1"/>
  <c r="CO111" i="6"/>
  <c r="DE111" i="6" s="1" a="1"/>
  <c r="DE111" i="6" s="1"/>
  <c r="AZ85" i="6"/>
  <c r="CO85" i="6"/>
  <c r="DE85" i="6" s="1" a="1"/>
  <c r="DE85" i="6" s="1"/>
  <c r="AZ122" i="6"/>
  <c r="CO122" i="6"/>
  <c r="DE122" i="6" s="1" a="1"/>
  <c r="DE122" i="6" s="1"/>
  <c r="CO65" i="6"/>
  <c r="DE65" i="6" s="1" a="1"/>
  <c r="DE65" i="6" s="1"/>
  <c r="CO60" i="6"/>
  <c r="DE60" i="6" s="1" a="1"/>
  <c r="DE60" i="6" s="1"/>
  <c r="CO62" i="6"/>
  <c r="DE62" i="6" s="1" a="1"/>
  <c r="DE62" i="6" s="1"/>
  <c r="AZ80" i="6"/>
  <c r="CO80" i="6"/>
  <c r="DE80" i="6" s="1" a="1"/>
  <c r="DE80" i="6" s="1"/>
  <c r="AZ110" i="6"/>
  <c r="CO110" i="6"/>
  <c r="DE110" i="6" s="1" a="1"/>
  <c r="DE110" i="6" s="1"/>
  <c r="AZ126" i="6"/>
  <c r="CO126" i="6"/>
  <c r="AZ115" i="6"/>
  <c r="CO115" i="6"/>
  <c r="DE115" i="6" s="1" a="1"/>
  <c r="DE115" i="6" s="1"/>
  <c r="AZ79" i="6"/>
  <c r="CO79" i="6"/>
  <c r="DE79" i="6" s="1" a="1"/>
  <c r="DE79" i="6" s="1"/>
  <c r="CO35" i="6"/>
  <c r="CO46" i="6"/>
  <c r="DE46" i="6" s="1" a="1"/>
  <c r="DE46" i="6" s="1"/>
  <c r="CO72" i="6"/>
  <c r="DE72" i="6" s="1" a="1"/>
  <c r="DE72" i="6" s="1"/>
  <c r="CO43" i="6"/>
  <c r="DE43" i="6" s="1" a="1"/>
  <c r="DE43" i="6" s="1"/>
  <c r="AZ106" i="6"/>
  <c r="CO106" i="6"/>
  <c r="DE106" i="6" s="1" a="1"/>
  <c r="DE106" i="6" s="1"/>
  <c r="CB4" i="6" a="1"/>
  <c r="CB4" i="6" s="1"/>
  <c r="CB5" i="6"/>
  <c r="CO33" i="6"/>
  <c r="DE33" i="6" s="1" a="1"/>
  <c r="DE33" i="6" s="1"/>
  <c r="AZ121" i="6"/>
  <c r="CO121" i="6"/>
  <c r="DE121" i="6" s="1" a="1"/>
  <c r="DE121" i="6" s="1"/>
  <c r="CO75" i="6"/>
  <c r="DE75" i="6" s="1" a="1"/>
  <c r="DE75" i="6" s="1"/>
  <c r="AZ86" i="6"/>
  <c r="CO86" i="6"/>
  <c r="DE86" i="6" s="1" a="1"/>
  <c r="DE86" i="6" s="1"/>
  <c r="CO69" i="6"/>
  <c r="DE69" i="6" s="1" a="1"/>
  <c r="DE69" i="6" s="1"/>
  <c r="CO52" i="6"/>
  <c r="DE52" i="6" s="1" a="1"/>
  <c r="DE52" i="6" s="1"/>
  <c r="CO54" i="6"/>
  <c r="DE54" i="6" s="1" a="1"/>
  <c r="DE54" i="6" s="1"/>
  <c r="CO38" i="6"/>
  <c r="DE38" i="6" s="1" a="1"/>
  <c r="DE38" i="6" s="1"/>
  <c r="AZ92" i="6"/>
  <c r="CO92" i="6"/>
  <c r="DE92" i="6" s="1" a="1"/>
  <c r="DE92" i="6" s="1"/>
  <c r="CO68" i="6"/>
  <c r="DE68" i="6" s="1" a="1"/>
  <c r="DE68" i="6" s="1"/>
  <c r="AZ118" i="6"/>
  <c r="CO118" i="6"/>
  <c r="DE118" i="6" s="1" a="1"/>
  <c r="DE118" i="6" s="1"/>
  <c r="AZ100" i="6"/>
  <c r="CO100" i="6"/>
  <c r="DE100" i="6" s="1" a="1"/>
  <c r="DE100" i="6" s="1"/>
  <c r="AZ114" i="6"/>
  <c r="CO114" i="6"/>
  <c r="DE114" i="6" s="1" a="1"/>
  <c r="DE114" i="6" s="1"/>
  <c r="AZ88" i="6"/>
  <c r="CO88" i="6"/>
  <c r="DE88" i="6" s="1" a="1"/>
  <c r="DE88" i="6" s="1"/>
  <c r="AZ103" i="6"/>
  <c r="CO103" i="6"/>
  <c r="DE103" i="6" s="1" a="1"/>
  <c r="DE103" i="6" s="1"/>
  <c r="CO56" i="6"/>
  <c r="DE56" i="6" s="1" a="1"/>
  <c r="DE56" i="6" s="1"/>
  <c r="AZ98" i="6"/>
  <c r="CO98" i="6"/>
  <c r="DE98" i="6" s="1" a="1"/>
  <c r="DE98" i="6" s="1"/>
  <c r="CO76" i="6"/>
  <c r="DE76" i="6" s="1" a="1"/>
  <c r="DE76" i="6" s="1"/>
  <c r="CO73" i="6"/>
  <c r="DE73" i="6" s="1" a="1"/>
  <c r="DE73" i="6" s="1"/>
  <c r="AZ124" i="6"/>
  <c r="CO124" i="6"/>
  <c r="DE124" i="6" s="1" a="1"/>
  <c r="DE124" i="6" s="1"/>
  <c r="AZ87" i="6"/>
  <c r="CO87" i="6"/>
  <c r="DE87" i="6" s="1" a="1"/>
  <c r="DE87" i="6" s="1"/>
  <c r="AZ123" i="6"/>
  <c r="CO123" i="6"/>
  <c r="DE123" i="6" s="1" a="1"/>
  <c r="DE123" i="6" s="1"/>
  <c r="AZ117" i="6"/>
  <c r="CO117" i="6"/>
  <c r="DE117" i="6" s="1" a="1"/>
  <c r="DE117" i="6" s="1"/>
  <c r="AZ81" i="6"/>
  <c r="CO81" i="6"/>
  <c r="DE81" i="6" s="1" a="1"/>
  <c r="DE81" i="6" s="1"/>
  <c r="CO49" i="6"/>
  <c r="DE49" i="6" s="1" a="1"/>
  <c r="DE49" i="6" s="1"/>
  <c r="CO66" i="6"/>
  <c r="DE66" i="6" s="1" a="1"/>
  <c r="DE66" i="6" s="1"/>
  <c r="AZ120" i="6"/>
  <c r="CO120" i="6"/>
  <c r="DE120" i="6" s="1" a="1"/>
  <c r="DE120" i="6" s="1"/>
  <c r="AZ78" i="6"/>
  <c r="CO78" i="6"/>
  <c r="DE78" i="6" s="1" a="1"/>
  <c r="DE78" i="6" s="1"/>
  <c r="AZ113" i="6"/>
  <c r="CO113" i="6"/>
  <c r="DE113" i="6" s="1" a="1"/>
  <c r="DE113" i="6" s="1"/>
  <c r="CO53" i="6"/>
  <c r="DE53" i="6" s="1" a="1"/>
  <c r="DE53" i="6" s="1"/>
  <c r="CO45" i="6"/>
  <c r="DE45" i="6" s="1" a="1"/>
  <c r="DE45" i="6" s="1"/>
  <c r="AZ84" i="6"/>
  <c r="CO84" i="6"/>
  <c r="DE84" i="6" s="1" a="1"/>
  <c r="DE84" i="6" s="1"/>
  <c r="AZ95" i="6"/>
  <c r="CO95" i="6"/>
  <c r="DE95" i="6" s="1" a="1"/>
  <c r="DE95" i="6" s="1"/>
  <c r="AZ94" i="6"/>
  <c r="CO94" i="6"/>
  <c r="DE94" i="6" s="1" a="1"/>
  <c r="DE94" i="6" s="1"/>
  <c r="CO51" i="6"/>
  <c r="DE51" i="6" s="1" a="1"/>
  <c r="DE51" i="6" s="1"/>
  <c r="AZ108" i="6"/>
  <c r="CO108" i="6"/>
  <c r="DE108" i="6" s="1" a="1"/>
  <c r="DE108" i="6" s="1"/>
  <c r="CO48" i="6"/>
  <c r="DE48" i="6" s="1" a="1"/>
  <c r="DE48" i="6" s="1"/>
  <c r="AZ97" i="6"/>
  <c r="CO97" i="6"/>
  <c r="DE97" i="6" s="1" a="1"/>
  <c r="DE97" i="6" s="1"/>
  <c r="AZ91" i="6"/>
  <c r="CO91" i="6"/>
  <c r="DE91" i="6" s="1" a="1"/>
  <c r="DE91" i="6" s="1"/>
  <c r="AZ99" i="6"/>
  <c r="CO99" i="6"/>
  <c r="DE99" i="6" s="1" a="1"/>
  <c r="DE99" i="6" s="1"/>
  <c r="CO59" i="6"/>
  <c r="DE59" i="6" s="1" a="1"/>
  <c r="DE59" i="6" s="1"/>
  <c r="CO74" i="6"/>
  <c r="DE74" i="6" s="1" a="1"/>
  <c r="DE74" i="6" s="1"/>
  <c r="CO70" i="6"/>
  <c r="DE70" i="6" s="1" a="1"/>
  <c r="DE70" i="6" s="1"/>
  <c r="AZ116" i="6"/>
  <c r="CO116" i="6"/>
  <c r="DE116" i="6" s="1" a="1"/>
  <c r="DE116" i="6" s="1"/>
  <c r="CO58" i="6"/>
  <c r="DE58" i="6" s="1" a="1"/>
  <c r="DE58" i="6" s="1"/>
  <c r="CO61" i="6"/>
  <c r="DE61" i="6" s="1" a="1"/>
  <c r="DE61" i="6" s="1"/>
  <c r="AX100" i="6"/>
  <c r="AX7" i="6"/>
  <c r="AY7" i="6" s="1"/>
  <c r="AX106" i="6"/>
  <c r="AX107" i="6"/>
  <c r="AX117" i="6"/>
  <c r="AX62" i="6"/>
  <c r="AY40" i="5"/>
  <c r="AX120" i="6"/>
  <c r="AX80" i="6"/>
  <c r="AX113" i="6"/>
  <c r="AZ107" i="6"/>
  <c r="AX79" i="6"/>
  <c r="AX54" i="6"/>
  <c r="AX35" i="6"/>
  <c r="AY35" i="6" s="1"/>
  <c r="AX109" i="6"/>
  <c r="AX42" i="6"/>
  <c r="AX98" i="6"/>
  <c r="AX32" i="6"/>
  <c r="CO32" i="6" s="1"/>
  <c r="AX30" i="6"/>
  <c r="AY30" i="6" s="1"/>
  <c r="AX111" i="6"/>
  <c r="AZ111" i="6"/>
  <c r="AX99" i="6"/>
  <c r="AX59" i="6"/>
  <c r="AX13" i="6"/>
  <c r="AY13" i="6" s="1"/>
  <c r="AX65" i="6"/>
  <c r="AX87" i="6"/>
  <c r="AX123" i="6"/>
  <c r="AX63" i="6"/>
  <c r="AX26" i="6"/>
  <c r="AY26" i="6" s="1"/>
  <c r="AX114" i="6"/>
  <c r="AX88" i="6"/>
  <c r="AX46" i="6"/>
  <c r="AX16" i="6"/>
  <c r="AY16" i="6" s="1"/>
  <c r="AX37" i="6"/>
  <c r="CO37" i="6" s="1"/>
  <c r="AX27" i="6"/>
  <c r="AY27" i="6" s="1"/>
  <c r="AX92" i="6"/>
  <c r="AX9" i="6"/>
  <c r="AY9" i="6" s="1"/>
  <c r="AX39" i="6"/>
  <c r="AY39" i="6" s="1"/>
  <c r="AZ82" i="6"/>
  <c r="AX82" i="6"/>
  <c r="AX68" i="6"/>
  <c r="AX43" i="6"/>
  <c r="AX23" i="6"/>
  <c r="AY23" i="6" s="1"/>
  <c r="AX66" i="6"/>
  <c r="AX19" i="6"/>
  <c r="AY19" i="6" s="1"/>
  <c r="AX53" i="6"/>
  <c r="AX81" i="6"/>
  <c r="AX103" i="6"/>
  <c r="AX56" i="6"/>
  <c r="AX91" i="6"/>
  <c r="AX41" i="6"/>
  <c r="CO41" i="6" s="1"/>
  <c r="AX29" i="6"/>
  <c r="AY29" i="6" s="1"/>
  <c r="AX8" i="6"/>
  <c r="AY8" i="6" s="1"/>
  <c r="AX86" i="6"/>
  <c r="AX18" i="6"/>
  <c r="AY18" i="6" s="1"/>
  <c r="AX124" i="6"/>
  <c r="AX70" i="6"/>
  <c r="AX116" i="6"/>
  <c r="AX61" i="6"/>
  <c r="AX101" i="6"/>
  <c r="AX17" i="6"/>
  <c r="AY17" i="6" s="1"/>
  <c r="AX118" i="6"/>
  <c r="AX108" i="6"/>
  <c r="AX48" i="6"/>
  <c r="AX45" i="6"/>
  <c r="AX49" i="6"/>
  <c r="AX11" i="6"/>
  <c r="AY11" i="6" s="1"/>
  <c r="AX28" i="6"/>
  <c r="AY28" i="6" s="1"/>
  <c r="AX52" i="6"/>
  <c r="AX84" i="6"/>
  <c r="AX95" i="6"/>
  <c r="AX22" i="6"/>
  <c r="AY22" i="6" s="1"/>
  <c r="AX89" i="6"/>
  <c r="AX94" i="6"/>
  <c r="AX51" i="6"/>
  <c r="AX15" i="6"/>
  <c r="AY15" i="6" s="1"/>
  <c r="AX126" i="6"/>
  <c r="AX33" i="6"/>
  <c r="AX50" i="6"/>
  <c r="AX38" i="6"/>
  <c r="AX77" i="6"/>
  <c r="AX44" i="6"/>
  <c r="AX97" i="6"/>
  <c r="AX25" i="6"/>
  <c r="AY25" i="6" s="1"/>
  <c r="AX115" i="6"/>
  <c r="AX75" i="6"/>
  <c r="AX20" i="6"/>
  <c r="AY20" i="6" s="1"/>
  <c r="AX85" i="6"/>
  <c r="AX122" i="6"/>
  <c r="AX31" i="6"/>
  <c r="AY31" i="6" s="1"/>
  <c r="AX74" i="6"/>
  <c r="AX69" i="6"/>
  <c r="AX40" i="6"/>
  <c r="AX12" i="6"/>
  <c r="AY12" i="6" s="1"/>
  <c r="AX102" i="6"/>
  <c r="AX36" i="6"/>
  <c r="CO36" i="6" s="1"/>
  <c r="AX55" i="6"/>
  <c r="AX96" i="6"/>
  <c r="AX110" i="6"/>
  <c r="AX67" i="6"/>
  <c r="AX21" i="6"/>
  <c r="AY21" i="6" s="1"/>
  <c r="AX72" i="6"/>
  <c r="AX78" i="6"/>
  <c r="AX10" i="6"/>
  <c r="AY10" i="6" s="1"/>
  <c r="AX125" i="6"/>
  <c r="AX105" i="6"/>
  <c r="AX93" i="6"/>
  <c r="AX71" i="6"/>
  <c r="AZ112" i="6"/>
  <c r="AX112" i="6"/>
  <c r="AX121" i="6"/>
  <c r="AX83" i="6"/>
  <c r="AX104" i="6"/>
  <c r="AX34" i="6"/>
  <c r="CO34" i="6" s="1"/>
  <c r="AX47" i="6"/>
  <c r="AX90" i="6"/>
  <c r="AX58" i="6"/>
  <c r="AX76" i="6"/>
  <c r="AZ76" i="6"/>
  <c r="AX73" i="6"/>
  <c r="AX14" i="6"/>
  <c r="AY14" i="6" s="1"/>
  <c r="AX57" i="6"/>
  <c r="AX64" i="6"/>
  <c r="AX60" i="6"/>
  <c r="AX24" i="6"/>
  <c r="AY24" i="6" s="1"/>
  <c r="AM19" i="5"/>
  <c r="AM17" i="5"/>
  <c r="AM11" i="5"/>
  <c r="AM28" i="5"/>
  <c r="AM31" i="5"/>
  <c r="AM25" i="5"/>
  <c r="AM23" i="5"/>
  <c r="AM44" i="5"/>
  <c r="AM108" i="5"/>
  <c r="AM87" i="5"/>
  <c r="AM88" i="5"/>
  <c r="AM98" i="5"/>
  <c r="AM35" i="5"/>
  <c r="AM114" i="5"/>
  <c r="AM83" i="5"/>
  <c r="AM107" i="5"/>
  <c r="AM119" i="5"/>
  <c r="AM92" i="5"/>
  <c r="AM70" i="5"/>
  <c r="AM127" i="5"/>
  <c r="AM121" i="5"/>
  <c r="AM65" i="5"/>
  <c r="AM115" i="5"/>
  <c r="AM47" i="5"/>
  <c r="AM91" i="5"/>
  <c r="AM40" i="5"/>
  <c r="AM38" i="5"/>
  <c r="AM93" i="5"/>
  <c r="AM120" i="5"/>
  <c r="AM53" i="5"/>
  <c r="AM58" i="5"/>
  <c r="AM94" i="5"/>
  <c r="AM124" i="5"/>
  <c r="AM68" i="5"/>
  <c r="AM45" i="5"/>
  <c r="AM110" i="5"/>
  <c r="AM116" i="5"/>
  <c r="AM10" i="5"/>
  <c r="AM74" i="5"/>
  <c r="AM117" i="5"/>
  <c r="AM71" i="5"/>
  <c r="AM100" i="5"/>
  <c r="AM49" i="5"/>
  <c r="AM78" i="5"/>
  <c r="AM80" i="5"/>
  <c r="AM109" i="5"/>
  <c r="AM102" i="5"/>
  <c r="AM72" i="5"/>
  <c r="AM57" i="5"/>
  <c r="AM118" i="5"/>
  <c r="AM60" i="5"/>
  <c r="AM96" i="5"/>
  <c r="AM43" i="5"/>
  <c r="AM101" i="5"/>
  <c r="AM125" i="5"/>
  <c r="AM122" i="5"/>
  <c r="AM37" i="5"/>
  <c r="AM95" i="5"/>
  <c r="AM77" i="5"/>
  <c r="AM99" i="5"/>
  <c r="AM84" i="5"/>
  <c r="AM97" i="5"/>
  <c r="AM111" i="5"/>
  <c r="AM106" i="5"/>
  <c r="AM36" i="5"/>
  <c r="AM123" i="5"/>
  <c r="AM126" i="5"/>
  <c r="AM63" i="5"/>
  <c r="AM73" i="5"/>
  <c r="AM52" i="5"/>
  <c r="AM24" i="5"/>
  <c r="AM46" i="5"/>
  <c r="AM86" i="5"/>
  <c r="AM41" i="5"/>
  <c r="AM56" i="5"/>
  <c r="AM103" i="5"/>
  <c r="AM67" i="5"/>
  <c r="AM42" i="5"/>
  <c r="AM89" i="5"/>
  <c r="AM18" i="5"/>
  <c r="AM104" i="5"/>
  <c r="AM112" i="5"/>
  <c r="AM79" i="5"/>
  <c r="AM66" i="5"/>
  <c r="AM64" i="5"/>
  <c r="AM62" i="5"/>
  <c r="AM82" i="5"/>
  <c r="AM39" i="5"/>
  <c r="AM54" i="5"/>
  <c r="AM85" i="5"/>
  <c r="AM51" i="5"/>
  <c r="AM75" i="5"/>
  <c r="AM76" i="5"/>
  <c r="AM69" i="5"/>
  <c r="AM113" i="5"/>
  <c r="AM61" i="5"/>
  <c r="AM48" i="5"/>
  <c r="AM81" i="5"/>
  <c r="AM21" i="5"/>
  <c r="AM59" i="5"/>
  <c r="AM105" i="5"/>
  <c r="AM55" i="5"/>
  <c r="AM15" i="5"/>
  <c r="AM90" i="5"/>
  <c r="AM50" i="5"/>
  <c r="AM33" i="5"/>
  <c r="AM30" i="5"/>
  <c r="AM29" i="5"/>
  <c r="AM20" i="5"/>
  <c r="AM16" i="5"/>
  <c r="AM22" i="5"/>
  <c r="AM32" i="5"/>
  <c r="AM34" i="5"/>
  <c r="AM8" i="5"/>
  <c r="AM13" i="5"/>
  <c r="AM9" i="5"/>
  <c r="AM12" i="5"/>
  <c r="AM14" i="5"/>
  <c r="AM26" i="5"/>
  <c r="AM27" i="5"/>
  <c r="CO28" i="6" l="1"/>
  <c r="CO29" i="6"/>
  <c r="CO27" i="6"/>
  <c r="CA4" i="6" a="1"/>
  <c r="CA4" i="6" s="1"/>
  <c r="DD48" i="6" a="1"/>
  <c r="DD48" i="6" s="1"/>
  <c r="BR5" i="6"/>
  <c r="BX5" i="6"/>
  <c r="DD29" i="6" a="1"/>
  <c r="DD29" i="6" s="1"/>
  <c r="DD39" i="6" a="1"/>
  <c r="DD39" i="6" s="1"/>
  <c r="BX4" i="6" a="1"/>
  <c r="BX4" i="6" s="1"/>
  <c r="DD55" i="6" a="1"/>
  <c r="DD55" i="6" s="1"/>
  <c r="DD57" i="6" a="1"/>
  <c r="DD57" i="6" s="1"/>
  <c r="BR4" i="6" a="1"/>
  <c r="BR4" i="6" s="1"/>
  <c r="DD58" i="6" a="1"/>
  <c r="DD58" i="6" s="1"/>
  <c r="BZ5" i="6"/>
  <c r="DD61" i="6" a="1"/>
  <c r="DD61" i="6" s="1"/>
  <c r="DD59" i="6" a="1"/>
  <c r="DD59" i="6" s="1"/>
  <c r="DD62" i="6" a="1"/>
  <c r="DD62" i="6" s="1"/>
  <c r="DD60" i="6" a="1"/>
  <c r="DD60" i="6" s="1"/>
  <c r="DD52" i="6" a="1"/>
  <c r="DD52" i="6" s="1"/>
  <c r="DD50" i="6" a="1"/>
  <c r="DD50" i="6" s="1"/>
  <c r="BZ4" i="6" a="1"/>
  <c r="BZ4" i="6" s="1"/>
  <c r="BY4" i="6" a="1"/>
  <c r="BY4" i="6" s="1"/>
  <c r="DD53" i="6" a="1"/>
  <c r="DD53" i="6" s="1"/>
  <c r="DD51" i="6" a="1"/>
  <c r="DD51" i="6" s="1"/>
  <c r="DD54" i="6" a="1"/>
  <c r="DD54" i="6" s="1"/>
  <c r="DD49" i="6" a="1"/>
  <c r="DD49" i="6" s="1"/>
  <c r="DD47" i="6" a="1"/>
  <c r="DD47" i="6" s="1"/>
  <c r="DD46" i="6" a="1"/>
  <c r="DD46" i="6" s="1"/>
  <c r="DD45" i="6" a="1"/>
  <c r="DD45" i="6" s="1"/>
  <c r="DD43" i="6" a="1"/>
  <c r="DD43" i="6" s="1"/>
  <c r="DD44" i="6" a="1"/>
  <c r="DD44" i="6" s="1"/>
  <c r="DD42" i="6" a="1"/>
  <c r="DD42" i="6" s="1"/>
  <c r="DD25" i="6" a="1"/>
  <c r="DD25" i="6" s="1"/>
  <c r="DD34" i="6" a="1"/>
  <c r="DD34" i="6" s="1"/>
  <c r="DD31" i="6" a="1"/>
  <c r="DD31" i="6" s="1"/>
  <c r="BY5" i="6"/>
  <c r="CO24" i="6"/>
  <c r="CO25" i="6"/>
  <c r="CO26" i="6"/>
  <c r="CO20" i="6"/>
  <c r="BW5" i="6"/>
  <c r="CO10" i="6"/>
  <c r="CO15" i="6"/>
  <c r="BW4" i="6" a="1"/>
  <c r="BW4" i="6" s="1"/>
  <c r="BU5" i="6"/>
  <c r="BU4" i="6" a="1"/>
  <c r="BU4" i="6" s="1"/>
  <c r="BT4" i="6" a="1"/>
  <c r="BT4" i="6" s="1"/>
  <c r="BS4" i="6" a="1"/>
  <c r="BS4" i="6" s="1"/>
  <c r="BS5" i="6"/>
  <c r="BT5" i="6"/>
  <c r="DD9" i="6" a="1"/>
  <c r="DD9" i="6" s="1"/>
  <c r="DD24" i="6" a="1"/>
  <c r="DD24" i="6" s="1"/>
  <c r="DD27" i="6" a="1"/>
  <c r="DD27" i="6" s="1"/>
  <c r="DD22" i="6" a="1"/>
  <c r="DD22" i="6" s="1"/>
  <c r="DD17" i="6" a="1"/>
  <c r="DD17" i="6" s="1"/>
  <c r="DD12" i="6" a="1"/>
  <c r="DD12" i="6" s="1"/>
  <c r="DD20" i="6" a="1"/>
  <c r="DD20" i="6" s="1"/>
  <c r="DD15" i="6" a="1"/>
  <c r="DD15" i="6" s="1"/>
  <c r="DD7" i="6" a="1"/>
  <c r="DD7" i="6" s="1"/>
  <c r="DD10" i="6" a="1"/>
  <c r="DD10" i="6" s="1"/>
  <c r="DD13" i="6" a="1"/>
  <c r="DD13" i="6" s="1"/>
  <c r="DD18" i="6" a="1"/>
  <c r="DD18" i="6" s="1"/>
  <c r="DD26" i="6" a="1"/>
  <c r="DD26" i="6" s="1"/>
  <c r="BV5" i="6"/>
  <c r="DD23" i="6" a="1"/>
  <c r="DD23" i="6" s="1"/>
  <c r="DD14" i="6" a="1"/>
  <c r="DD14" i="6" s="1"/>
  <c r="DD21" i="6" a="1"/>
  <c r="DD21" i="6" s="1"/>
  <c r="DD11" i="6" a="1"/>
  <c r="DD11" i="6" s="1"/>
  <c r="DD8" i="6" a="1"/>
  <c r="DD8" i="6" s="1"/>
  <c r="DD16" i="6" a="1"/>
  <c r="DD16" i="6" s="1"/>
  <c r="DD19" i="6" a="1"/>
  <c r="DD19" i="6" s="1"/>
  <c r="BV4" i="6" a="1"/>
  <c r="BV4" i="6" s="1"/>
  <c r="AY32" i="6"/>
  <c r="CO39" i="6"/>
  <c r="CO31" i="6"/>
  <c r="AY34" i="6"/>
  <c r="AY41" i="6"/>
  <c r="CO30" i="6"/>
  <c r="AY36" i="6"/>
  <c r="DD35" i="6" a="1"/>
  <c r="DD35" i="6" s="1"/>
  <c r="DD37" i="6" a="1"/>
  <c r="DD37" i="6" s="1"/>
  <c r="DD30" i="6" a="1"/>
  <c r="DD30" i="6" s="1"/>
  <c r="DD38" i="6" a="1"/>
  <c r="DD38" i="6" s="1"/>
  <c r="DD28" i="6" a="1"/>
  <c r="DD28" i="6" s="1"/>
  <c r="DD40" i="6" a="1"/>
  <c r="DD40" i="6" s="1"/>
  <c r="DD41" i="6" a="1"/>
  <c r="DD41" i="6" s="1"/>
  <c r="DD36" i="6" a="1"/>
  <c r="DD36" i="6" s="1"/>
  <c r="DD33" i="6" a="1"/>
  <c r="DD33" i="6" s="1"/>
  <c r="DD32" i="6" a="1"/>
  <c r="DD32" i="6" s="1"/>
  <c r="AY17" i="5"/>
  <c r="DA103" i="6"/>
  <c r="DF103" i="6" s="1" a="1"/>
  <c r="DF103" i="6" s="1"/>
  <c r="AY62" i="5"/>
  <c r="AY33" i="5"/>
  <c r="AY101" i="5"/>
  <c r="DA96" i="6"/>
  <c r="DF96" i="6" s="1" a="1"/>
  <c r="DF96" i="6" s="1"/>
  <c r="AZ57" i="6"/>
  <c r="AZ62" i="6"/>
  <c r="AZ68" i="6"/>
  <c r="AZ69" i="6"/>
  <c r="AZ61" i="6"/>
  <c r="AZ54" i="6"/>
  <c r="CO14" i="6"/>
  <c r="CO22" i="6"/>
  <c r="CO21" i="6"/>
  <c r="CO7" i="6"/>
  <c r="CO11" i="6"/>
  <c r="CO8" i="6"/>
  <c r="DE126" i="6" a="1"/>
  <c r="DE126" i="6" s="1"/>
  <c r="CO23" i="6"/>
  <c r="CO9" i="6"/>
  <c r="CO19" i="6"/>
  <c r="CO18" i="6"/>
  <c r="CO12" i="6"/>
  <c r="CO16" i="6"/>
  <c r="CO17" i="6"/>
  <c r="CO13" i="6"/>
  <c r="AY23" i="5"/>
  <c r="AY83" i="5"/>
  <c r="DA77" i="6"/>
  <c r="DF77" i="6" s="1" a="1"/>
  <c r="DF77" i="6" s="1"/>
  <c r="AZ7" i="6"/>
  <c r="AY19" i="5"/>
  <c r="AY91" i="5"/>
  <c r="AY126" i="5"/>
  <c r="AY127" i="5"/>
  <c r="AY47" i="5"/>
  <c r="AY116" i="5"/>
  <c r="AY36" i="5"/>
  <c r="AY111" i="5"/>
  <c r="AY122" i="5"/>
  <c r="AY95" i="5"/>
  <c r="AY99" i="5"/>
  <c r="AY103" i="5"/>
  <c r="AY49" i="5"/>
  <c r="AY82" i="5"/>
  <c r="AY29" i="5"/>
  <c r="AY25" i="5"/>
  <c r="AY38" i="5"/>
  <c r="AY84" i="5"/>
  <c r="AY71" i="5"/>
  <c r="AY120" i="5"/>
  <c r="AY12" i="5"/>
  <c r="AY60" i="5"/>
  <c r="AY41" i="5"/>
  <c r="AY105" i="5"/>
  <c r="AY92" i="5"/>
  <c r="AY27" i="5"/>
  <c r="AY117" i="5"/>
  <c r="AY70" i="5"/>
  <c r="AY85" i="5"/>
  <c r="AY81" i="5"/>
  <c r="AY34" i="5"/>
  <c r="AY9" i="5"/>
  <c r="AY42" i="5"/>
  <c r="BB18" i="6"/>
  <c r="DA18" i="6" s="1"/>
  <c r="AY13" i="5"/>
  <c r="AY30" i="5"/>
  <c r="AY106" i="5"/>
  <c r="AY10" i="5"/>
  <c r="AY44" i="5"/>
  <c r="AY125" i="5"/>
  <c r="AY46" i="5"/>
  <c r="AY93" i="5"/>
  <c r="AY64" i="5"/>
  <c r="AY86" i="5"/>
  <c r="AY73" i="5"/>
  <c r="AY80" i="5"/>
  <c r="AY18" i="5"/>
  <c r="AY96" i="5"/>
  <c r="AY121" i="5"/>
  <c r="AY24" i="5"/>
  <c r="AY31" i="5"/>
  <c r="AY55" i="5"/>
  <c r="AY90" i="5"/>
  <c r="AY57" i="5"/>
  <c r="AY66" i="5"/>
  <c r="AY108" i="5"/>
  <c r="AY89" i="5"/>
  <c r="AY119" i="5"/>
  <c r="AY61" i="5"/>
  <c r="AY63" i="5"/>
  <c r="AY58" i="5"/>
  <c r="AY79" i="5"/>
  <c r="DA100" i="6"/>
  <c r="DF100" i="6" s="1" a="1"/>
  <c r="DF100" i="6" s="1"/>
  <c r="AY72" i="5"/>
  <c r="AY104" i="5"/>
  <c r="AY114" i="5"/>
  <c r="AY52" i="5"/>
  <c r="AY107" i="5"/>
  <c r="AY11" i="5"/>
  <c r="AY115" i="5"/>
  <c r="AY20" i="5"/>
  <c r="AY45" i="5"/>
  <c r="AY98" i="5"/>
  <c r="AY15" i="5"/>
  <c r="AY78" i="5"/>
  <c r="AY97" i="5"/>
  <c r="DA105" i="6"/>
  <c r="DF105" i="6" s="1" a="1"/>
  <c r="DF105" i="6" s="1"/>
  <c r="AY68" i="5"/>
  <c r="AY118" i="5"/>
  <c r="AY94" i="5"/>
  <c r="AY48" i="5"/>
  <c r="AY32" i="5"/>
  <c r="AY14" i="5"/>
  <c r="AY110" i="5"/>
  <c r="AY22" i="5"/>
  <c r="AY56" i="5"/>
  <c r="AY53" i="5"/>
  <c r="AY123" i="5"/>
  <c r="DA78" i="6"/>
  <c r="DF78" i="6" s="1" a="1"/>
  <c r="DF78" i="6" s="1"/>
  <c r="AY54" i="5"/>
  <c r="AY67" i="5"/>
  <c r="AY50" i="5"/>
  <c r="AY113" i="5"/>
  <c r="AY39" i="5"/>
  <c r="AY109" i="5"/>
  <c r="AY100" i="5"/>
  <c r="AY74" i="5"/>
  <c r="AY51" i="5"/>
  <c r="AY37" i="5"/>
  <c r="AY87" i="5"/>
  <c r="AY28" i="5"/>
  <c r="AY43" i="5"/>
  <c r="AY75" i="5"/>
  <c r="AY102" i="5"/>
  <c r="AY77" i="5"/>
  <c r="AY65" i="5"/>
  <c r="AY124" i="5"/>
  <c r="AY69" i="5"/>
  <c r="AY59" i="5"/>
  <c r="AY76" i="5"/>
  <c r="AY112" i="5"/>
  <c r="AY88" i="5"/>
  <c r="DA94" i="6"/>
  <c r="DF94" i="6" s="1" a="1"/>
  <c r="DF94" i="6" s="1"/>
  <c r="DA99" i="6"/>
  <c r="DF99" i="6" s="1" a="1"/>
  <c r="DF99" i="6" s="1"/>
  <c r="AY35" i="5"/>
  <c r="AY21" i="5"/>
  <c r="AY26" i="5"/>
  <c r="DA122" i="6"/>
  <c r="DF122" i="6" s="1" a="1"/>
  <c r="DF122" i="6" s="1"/>
  <c r="DA68" i="6"/>
  <c r="DF68" i="6" s="1" a="1"/>
  <c r="DF68" i="6" s="1"/>
  <c r="DA121" i="6"/>
  <c r="DF121" i="6" s="1" a="1"/>
  <c r="DF121" i="6" s="1"/>
  <c r="DA116" i="6"/>
  <c r="DF116" i="6" s="1" a="1"/>
  <c r="DF116" i="6" s="1"/>
  <c r="BB42" i="6"/>
  <c r="DA42" i="6" s="1"/>
  <c r="DF42" i="6" s="1" a="1"/>
  <c r="DF42" i="6" s="1"/>
  <c r="BB30" i="6"/>
  <c r="DA30" i="6" s="1"/>
  <c r="DA54" i="6"/>
  <c r="DF54" i="6" s="1" a="1"/>
  <c r="DF54" i="6" s="1"/>
  <c r="AZ48" i="6"/>
  <c r="DA104" i="6"/>
  <c r="DF104" i="6" s="1" a="1"/>
  <c r="DF104" i="6" s="1"/>
  <c r="DA117" i="6"/>
  <c r="DF117" i="6" s="1" a="1"/>
  <c r="DF117" i="6" s="1"/>
  <c r="BB27" i="6"/>
  <c r="DA27" i="6" s="1"/>
  <c r="AZ55" i="6"/>
  <c r="DA72" i="6"/>
  <c r="DF72" i="6" s="1" a="1"/>
  <c r="DF72" i="6" s="1"/>
  <c r="BB12" i="6"/>
  <c r="DA12" i="6" s="1"/>
  <c r="AZ20" i="6"/>
  <c r="AZ27" i="6"/>
  <c r="AZ13" i="6"/>
  <c r="BB21" i="6"/>
  <c r="DA21" i="6" s="1"/>
  <c r="BB41" i="6"/>
  <c r="DA41" i="6" s="1"/>
  <c r="DF41" i="6" s="1" a="1"/>
  <c r="DF41" i="6" s="1"/>
  <c r="AZ26" i="6"/>
  <c r="DA81" i="6"/>
  <c r="DF81" i="6" s="1" a="1"/>
  <c r="DF81" i="6" s="1"/>
  <c r="BB40" i="6"/>
  <c r="DA40" i="6" s="1"/>
  <c r="DF40" i="6" s="1" a="1"/>
  <c r="DF40" i="6" s="1"/>
  <c r="DA112" i="6"/>
  <c r="DF112" i="6" s="1" a="1"/>
  <c r="DF112" i="6" s="1"/>
  <c r="DA120" i="6"/>
  <c r="DF120" i="6" s="1" a="1"/>
  <c r="DF120" i="6" s="1"/>
  <c r="AZ12" i="6"/>
  <c r="DA113" i="6"/>
  <c r="DF113" i="6" s="1" a="1"/>
  <c r="DF113" i="6" s="1"/>
  <c r="BB15" i="6"/>
  <c r="DA15" i="6" s="1"/>
  <c r="BB9" i="6"/>
  <c r="DA9" i="6" s="1"/>
  <c r="DA115" i="6"/>
  <c r="DF115" i="6" s="1" a="1"/>
  <c r="DF115" i="6" s="1"/>
  <c r="DA124" i="6"/>
  <c r="DF124" i="6" s="1" a="1"/>
  <c r="DF124" i="6" s="1"/>
  <c r="DA80" i="6"/>
  <c r="DF80" i="6" s="1" a="1"/>
  <c r="DF80" i="6" s="1"/>
  <c r="BB10" i="6"/>
  <c r="DA10" i="6" s="1"/>
  <c r="DA92" i="6"/>
  <c r="DF92" i="6" s="1" a="1"/>
  <c r="DF92" i="6" s="1"/>
  <c r="DA102" i="6"/>
  <c r="DF102" i="6" s="1" a="1"/>
  <c r="DF102" i="6" s="1"/>
  <c r="DA114" i="6"/>
  <c r="DF114" i="6" s="1" a="1"/>
  <c r="DF114" i="6" s="1"/>
  <c r="DA108" i="6"/>
  <c r="DF108" i="6" s="1" a="1"/>
  <c r="DF108" i="6" s="1"/>
  <c r="DA90" i="6"/>
  <c r="DF90" i="6" s="1" a="1"/>
  <c r="DF90" i="6" s="1"/>
  <c r="DA118" i="6"/>
  <c r="DF118" i="6" s="1" a="1"/>
  <c r="DF118" i="6" s="1"/>
  <c r="DA67" i="6"/>
  <c r="DF67" i="6" s="1" a="1"/>
  <c r="DF67" i="6" s="1"/>
  <c r="DA88" i="6"/>
  <c r="DF88" i="6" s="1" a="1"/>
  <c r="DF88" i="6" s="1"/>
  <c r="DA53" i="6"/>
  <c r="DF53" i="6" s="1" a="1"/>
  <c r="DF53" i="6" s="1"/>
  <c r="DA106" i="6"/>
  <c r="DF106" i="6" s="1" a="1"/>
  <c r="DF106" i="6" s="1"/>
  <c r="DA97" i="6"/>
  <c r="DF97" i="6" s="1" a="1"/>
  <c r="DF97" i="6" s="1"/>
  <c r="DA107" i="6"/>
  <c r="DF107" i="6" s="1" a="1"/>
  <c r="DF107" i="6" s="1"/>
  <c r="DA84" i="6"/>
  <c r="DF84" i="6" s="1" a="1"/>
  <c r="DF84" i="6" s="1"/>
  <c r="BB37" i="6"/>
  <c r="DA37" i="6" s="1"/>
  <c r="DF37" i="6" s="1" a="1"/>
  <c r="DF37" i="6" s="1"/>
  <c r="DA79" i="6"/>
  <c r="DF79" i="6" s="1" a="1"/>
  <c r="DF79" i="6" s="1"/>
  <c r="DA70" i="6"/>
  <c r="DF70" i="6" s="1" a="1"/>
  <c r="DF70" i="6" s="1"/>
  <c r="DA82" i="6"/>
  <c r="DF82" i="6" s="1" a="1"/>
  <c r="DF82" i="6" s="1"/>
  <c r="DA76" i="6"/>
  <c r="DF76" i="6" s="1" a="1"/>
  <c r="DF76" i="6" s="1"/>
  <c r="BB98" i="6"/>
  <c r="DA98" i="6"/>
  <c r="DF98" i="6" s="1" a="1"/>
  <c r="DF98" i="6" s="1"/>
  <c r="DA93" i="6"/>
  <c r="DF93" i="6" s="1" a="1"/>
  <c r="DF93" i="6" s="1"/>
  <c r="DA73" i="6"/>
  <c r="DF73" i="6" s="1" a="1"/>
  <c r="DF73" i="6" s="1"/>
  <c r="BB110" i="6"/>
  <c r="DA110" i="6"/>
  <c r="DF110" i="6" s="1" a="1"/>
  <c r="DF110" i="6" s="1"/>
  <c r="DA126" i="6"/>
  <c r="DF126" i="6" s="1" a="1"/>
  <c r="DF126" i="6" s="1"/>
  <c r="DA109" i="6"/>
  <c r="DF109" i="6" s="1" a="1"/>
  <c r="DF109" i="6" s="1"/>
  <c r="DA62" i="6"/>
  <c r="DF62" i="6" s="1" a="1"/>
  <c r="DF62" i="6" s="1"/>
  <c r="BB14" i="6"/>
  <c r="DA14" i="6" s="1"/>
  <c r="DA119" i="6"/>
  <c r="DF119" i="6" s="1" a="1"/>
  <c r="DF119" i="6" s="1"/>
  <c r="DA123" i="6"/>
  <c r="DF123" i="6" s="1" a="1"/>
  <c r="DF123" i="6" s="1"/>
  <c r="DA69" i="6"/>
  <c r="DF69" i="6" s="1" a="1"/>
  <c r="DF69" i="6" s="1"/>
  <c r="BB86" i="6"/>
  <c r="DA86" i="6"/>
  <c r="DF86" i="6" s="1" a="1"/>
  <c r="DF86" i="6" s="1"/>
  <c r="DA71" i="6"/>
  <c r="DF71" i="6" s="1" a="1"/>
  <c r="DF71" i="6" s="1"/>
  <c r="DA83" i="6"/>
  <c r="DF83" i="6" s="1" a="1"/>
  <c r="DF83" i="6" s="1"/>
  <c r="BB74" i="6"/>
  <c r="DA74" i="6"/>
  <c r="DF74" i="6" s="1" a="1"/>
  <c r="DF74" i="6" s="1"/>
  <c r="BB23" i="6"/>
  <c r="DA23" i="6" s="1"/>
  <c r="DF23" i="6" s="1" a="1"/>
  <c r="DF23" i="6" s="1"/>
  <c r="BB22" i="6"/>
  <c r="DA22" i="6" s="1"/>
  <c r="DF22" i="6" s="1" a="1"/>
  <c r="DF22" i="6" s="1"/>
  <c r="BB17" i="6"/>
  <c r="DA17" i="6" s="1"/>
  <c r="BB31" i="6"/>
  <c r="DA31" i="6" s="1"/>
  <c r="BB101" i="6"/>
  <c r="DA101" i="6"/>
  <c r="DF101" i="6" s="1" a="1"/>
  <c r="DF101" i="6" s="1"/>
  <c r="BB25" i="6"/>
  <c r="DA25" i="6" s="1"/>
  <c r="DA87" i="6"/>
  <c r="DF87" i="6" s="1" a="1"/>
  <c r="DF87" i="6" s="1"/>
  <c r="BB35" i="6"/>
  <c r="DA35" i="6" s="1"/>
  <c r="DF35" i="6" s="1" a="1"/>
  <c r="DF35" i="6" s="1"/>
  <c r="BB20" i="6"/>
  <c r="DA20" i="6" s="1"/>
  <c r="BB19" i="6"/>
  <c r="DA19" i="6" s="1"/>
  <c r="BB7" i="6"/>
  <c r="DA7" i="6" s="1"/>
  <c r="AY8" i="5"/>
  <c r="BB34" i="6"/>
  <c r="DA34" i="6" s="1"/>
  <c r="DF34" i="6" s="1" a="1"/>
  <c r="DF34" i="6" s="1"/>
  <c r="BB32" i="6"/>
  <c r="DA32" i="6" s="1"/>
  <c r="BB29" i="6"/>
  <c r="DA29" i="6" s="1"/>
  <c r="DF29" i="6" s="1" a="1"/>
  <c r="DF29" i="6" s="1"/>
  <c r="BB26" i="6"/>
  <c r="DA26" i="6" s="1"/>
  <c r="BB16" i="6"/>
  <c r="DA16" i="6" s="1"/>
  <c r="BB28" i="6"/>
  <c r="DA28" i="6" s="1"/>
  <c r="BB11" i="6"/>
  <c r="DA11" i="6" s="1"/>
  <c r="BB13" i="6"/>
  <c r="DA13" i="6" s="1"/>
  <c r="BB8" i="6"/>
  <c r="DA8" i="6" s="1"/>
  <c r="BB125" i="6"/>
  <c r="DA125" i="6"/>
  <c r="DF125" i="6" s="1" a="1"/>
  <c r="DF125" i="6" s="1"/>
  <c r="BB39" i="6"/>
  <c r="DA39" i="6" s="1"/>
  <c r="DF39" i="6" s="1" a="1"/>
  <c r="DF39" i="6" s="1"/>
  <c r="BB95" i="6"/>
  <c r="DA95" i="6"/>
  <c r="DF95" i="6" s="1" a="1"/>
  <c r="DF95" i="6" s="1"/>
  <c r="BB43" i="6"/>
  <c r="DA43" i="6" s="1"/>
  <c r="DF43" i="6" s="1" a="1"/>
  <c r="DF43" i="6" s="1"/>
  <c r="BB111" i="6"/>
  <c r="DA111" i="6"/>
  <c r="DF111" i="6" s="1" a="1"/>
  <c r="DF111" i="6" s="1"/>
  <c r="AZ23" i="6"/>
  <c r="AZ63" i="6"/>
  <c r="AZ73" i="6"/>
  <c r="AZ22" i="6"/>
  <c r="AZ70" i="6"/>
  <c r="BB36" i="6"/>
  <c r="DA36" i="6" s="1"/>
  <c r="DF36" i="6" s="1" a="1"/>
  <c r="DF36" i="6" s="1"/>
  <c r="BB63" i="6"/>
  <c r="DA63" i="6" s="1"/>
  <c r="DF63" i="6" s="1" a="1"/>
  <c r="DF63" i="6" s="1"/>
  <c r="BB47" i="6"/>
  <c r="DA47" i="6" s="1"/>
  <c r="DF47" i="6" s="1" a="1"/>
  <c r="DF47" i="6" s="1"/>
  <c r="AZ49" i="6"/>
  <c r="BB85" i="6"/>
  <c r="DA85" i="6"/>
  <c r="DF85" i="6" s="1" a="1"/>
  <c r="DF85" i="6" s="1"/>
  <c r="BB60" i="6"/>
  <c r="DA60" i="6" s="1"/>
  <c r="DF60" i="6" s="1" a="1"/>
  <c r="DF60" i="6" s="1"/>
  <c r="BB61" i="6"/>
  <c r="DA61" i="6" s="1"/>
  <c r="DF61" i="6" s="1" a="1"/>
  <c r="DF61" i="6" s="1"/>
  <c r="BB45" i="6"/>
  <c r="DA45" i="6" s="1"/>
  <c r="DF45" i="6" s="1" a="1"/>
  <c r="DF45" i="6" s="1"/>
  <c r="BB51" i="6"/>
  <c r="DA51" i="6" s="1"/>
  <c r="DF51" i="6" s="1" a="1"/>
  <c r="DF51" i="6" s="1"/>
  <c r="BB64" i="6"/>
  <c r="DA64" i="6" s="1"/>
  <c r="DF64" i="6" s="1" a="1"/>
  <c r="DF64" i="6" s="1"/>
  <c r="AZ24" i="6"/>
  <c r="AZ58" i="6"/>
  <c r="AZ21" i="6"/>
  <c r="AZ25" i="6"/>
  <c r="AZ51" i="6"/>
  <c r="AZ65" i="6"/>
  <c r="BB44" i="6"/>
  <c r="DA44" i="6" s="1"/>
  <c r="DF44" i="6" s="1" a="1"/>
  <c r="DF44" i="6" s="1"/>
  <c r="BB38" i="6"/>
  <c r="DA38" i="6" s="1"/>
  <c r="DF38" i="6" s="1" a="1"/>
  <c r="DF38" i="6" s="1"/>
  <c r="BB49" i="6"/>
  <c r="DA49" i="6" s="1"/>
  <c r="DF49" i="6" s="1" a="1"/>
  <c r="DF49" i="6" s="1"/>
  <c r="BB59" i="6"/>
  <c r="DA59" i="6" s="1"/>
  <c r="DF59" i="6" s="1" a="1"/>
  <c r="DF59" i="6" s="1"/>
  <c r="BB58" i="6"/>
  <c r="DA58" i="6" s="1"/>
  <c r="DF58" i="6" s="1" a="1"/>
  <c r="DF58" i="6" s="1"/>
  <c r="BB33" i="6"/>
  <c r="DA33" i="6" s="1"/>
  <c r="AZ60" i="6"/>
  <c r="AZ67" i="6"/>
  <c r="BB52" i="6"/>
  <c r="DA52" i="6" s="1"/>
  <c r="DF52" i="6" s="1" a="1"/>
  <c r="DF52" i="6" s="1"/>
  <c r="BB24" i="6"/>
  <c r="DA24" i="6" s="1"/>
  <c r="DF24" i="6" s="1" a="1"/>
  <c r="DF24" i="6" s="1"/>
  <c r="BB65" i="6"/>
  <c r="DA65" i="6" s="1"/>
  <c r="DF65" i="6" s="1" a="1"/>
  <c r="DF65" i="6" s="1"/>
  <c r="BB57" i="6"/>
  <c r="DA57" i="6" s="1"/>
  <c r="DF57" i="6" s="1" a="1"/>
  <c r="DF57" i="6" s="1"/>
  <c r="AZ53" i="6"/>
  <c r="AZ64" i="6"/>
  <c r="AZ52" i="6"/>
  <c r="AZ56" i="6"/>
  <c r="AZ66" i="6"/>
  <c r="AZ59" i="6"/>
  <c r="BB55" i="6"/>
  <c r="DA55" i="6" s="1"/>
  <c r="DF55" i="6" s="1" a="1"/>
  <c r="DF55" i="6" s="1"/>
  <c r="BB48" i="6"/>
  <c r="DA48" i="6" s="1"/>
  <c r="DF48" i="6" s="1" a="1"/>
  <c r="DF48" i="6" s="1"/>
  <c r="BB46" i="6"/>
  <c r="DA46" i="6" s="1"/>
  <c r="DF46" i="6" s="1" a="1"/>
  <c r="DF46" i="6" s="1"/>
  <c r="AZ8" i="6"/>
  <c r="AZ19" i="6"/>
  <c r="AZ75" i="6"/>
  <c r="AZ9" i="6"/>
  <c r="AZ10" i="6"/>
  <c r="AZ18" i="6"/>
  <c r="AZ14" i="6"/>
  <c r="AZ16" i="6"/>
  <c r="AZ17" i="6"/>
  <c r="AZ71" i="6"/>
  <c r="AZ15" i="6"/>
  <c r="AZ11" i="6"/>
  <c r="AY16" i="5"/>
  <c r="DA91" i="6"/>
  <c r="DF91" i="6" s="1" a="1"/>
  <c r="DF91" i="6" s="1"/>
  <c r="DA66" i="6"/>
  <c r="DF66" i="6" s="1" a="1"/>
  <c r="DF66" i="6" s="1"/>
  <c r="DA56" i="6"/>
  <c r="DF56" i="6" s="1" a="1"/>
  <c r="DF56" i="6" s="1"/>
  <c r="DA75" i="6"/>
  <c r="DF75" i="6" s="1" a="1"/>
  <c r="DF75" i="6" s="1"/>
  <c r="DA89" i="6"/>
  <c r="DF89" i="6" s="1" a="1"/>
  <c r="DF89" i="6" s="1"/>
  <c r="CH27" i="6" l="1" a="1"/>
  <c r="CH27" i="6" s="1"/>
  <c r="CH25" i="6" a="1"/>
  <c r="CH25" i="6" s="1"/>
  <c r="CH29" i="6" a="1"/>
  <c r="CH29" i="6" s="1"/>
  <c r="CH28" i="6" a="1"/>
  <c r="CH28" i="6" s="1"/>
  <c r="CH30" i="6" a="1"/>
  <c r="CH30" i="6" s="1"/>
  <c r="CH24" i="6" a="1"/>
  <c r="CH24" i="6" s="1"/>
  <c r="CH31" i="6" a="1"/>
  <c r="CH31" i="6" s="1"/>
  <c r="CG40" i="6" a="1"/>
  <c r="CG40" i="6" s="1"/>
  <c r="CG33" i="6" a="1"/>
  <c r="CG33" i="6" s="1"/>
  <c r="CF30" i="6" a="1"/>
  <c r="CF30" i="6" s="1"/>
  <c r="CE20" i="6" a="1"/>
  <c r="CE20" i="6" s="1"/>
  <c r="CG26" i="6" a="1"/>
  <c r="CG26" i="6" s="1"/>
  <c r="CF23" i="6" a="1"/>
  <c r="CF23" i="6" s="1"/>
  <c r="CE19" i="6" a="1"/>
  <c r="CE19" i="6" s="1"/>
  <c r="CD8" i="6" a="1"/>
  <c r="CD8" i="6" s="1"/>
  <c r="CE12" i="6" a="1"/>
  <c r="CE12" i="6" s="1"/>
  <c r="CE11" i="6" a="1"/>
  <c r="CE11" i="6" s="1"/>
  <c r="CF13" i="6" a="1"/>
  <c r="CF13" i="6" s="1"/>
  <c r="CD7" i="6" a="1"/>
  <c r="CD7" i="6" s="1"/>
  <c r="CE10" i="6" a="1"/>
  <c r="CE10" i="6" s="1"/>
  <c r="CE5" i="6" s="1" a="1"/>
  <c r="CH15" i="6" a="1"/>
  <c r="CH15" i="6" s="1"/>
  <c r="CG13" i="6" a="1"/>
  <c r="CG13" i="6" s="1"/>
  <c r="CH18" i="6" a="1"/>
  <c r="CH18" i="6" s="1"/>
  <c r="CG14" i="6" a="1"/>
  <c r="CG14" i="6" s="1"/>
  <c r="CG15" i="6" a="1"/>
  <c r="CG15" i="6" s="1"/>
  <c r="CH19" i="6" a="1"/>
  <c r="CH19" i="6" s="1"/>
  <c r="CF11" i="6" a="1"/>
  <c r="CF11" i="6" s="1"/>
  <c r="CG16" i="6" a="1"/>
  <c r="CG16" i="6" s="1"/>
  <c r="CF15" i="6" a="1"/>
  <c r="CF15" i="6" s="1"/>
  <c r="CG20" i="6" a="1"/>
  <c r="CG20" i="6" s="1"/>
  <c r="CH23" i="6" a="1"/>
  <c r="CH23" i="6" s="1"/>
  <c r="CG19" i="6" a="1"/>
  <c r="CG19" i="6" s="1"/>
  <c r="CG17" i="6" a="1"/>
  <c r="CG17" i="6" s="1"/>
  <c r="CF14" i="6" a="1"/>
  <c r="CF14" i="6" s="1"/>
  <c r="CH22" i="6" a="1"/>
  <c r="CH22" i="6" s="1"/>
  <c r="CG18" i="6" a="1"/>
  <c r="CG18" i="6" s="1"/>
  <c r="CG21" i="6" a="1"/>
  <c r="CG21" i="6" s="1"/>
  <c r="CH26" i="6" a="1"/>
  <c r="CH26" i="6" s="1"/>
  <c r="CG22" i="6" a="1"/>
  <c r="CG22" i="6" s="1"/>
  <c r="CU126" i="6" a="1"/>
  <c r="CU126" i="6" s="1"/>
  <c r="CX125" i="6" a="1"/>
  <c r="CX125" i="6" s="1"/>
  <c r="CQ125" i="6" a="1"/>
  <c r="CQ125" i="6" s="1"/>
  <c r="CU124" i="6" a="1"/>
  <c r="CU124" i="6" s="1"/>
  <c r="CY123" i="6" a="1"/>
  <c r="CY123" i="6" s="1"/>
  <c r="CQ123" i="6" a="1"/>
  <c r="CQ123" i="6" s="1"/>
  <c r="CT122" i="6" a="1"/>
  <c r="CT122" i="6" s="1"/>
  <c r="CX121" i="6" a="1"/>
  <c r="CX121" i="6" s="1"/>
  <c r="CQ121" i="6" a="1"/>
  <c r="CQ121" i="6" s="1"/>
  <c r="CU120" i="6" a="1"/>
  <c r="CU120" i="6" s="1"/>
  <c r="CY119" i="6" a="1"/>
  <c r="CY119" i="6" s="1"/>
  <c r="CR119" i="6" a="1"/>
  <c r="CR119" i="6" s="1"/>
  <c r="CV118" i="6" a="1"/>
  <c r="CV118" i="6" s="1"/>
  <c r="CY117" i="6" a="1"/>
  <c r="CY117" i="6" s="1"/>
  <c r="CQ117" i="6" a="1"/>
  <c r="CQ117" i="6" s="1"/>
  <c r="CU116" i="6" a="1"/>
  <c r="CU116" i="6" s="1"/>
  <c r="CY115" i="6" a="1"/>
  <c r="CY115" i="6" s="1"/>
  <c r="CQ115" i="6" a="1"/>
  <c r="CQ115" i="6" s="1"/>
  <c r="CT114" i="6" a="1"/>
  <c r="CT114" i="6" s="1"/>
  <c r="CW113" i="6" a="1"/>
  <c r="CW113" i="6" s="1"/>
  <c r="CP113" i="6" a="1"/>
  <c r="CP113" i="6" s="1"/>
  <c r="CU112" i="6" a="1"/>
  <c r="CU112" i="6" s="1"/>
  <c r="CX111" i="6" a="1"/>
  <c r="CX111" i="6" s="1"/>
  <c r="CP111" i="6" a="1"/>
  <c r="CP111" i="6" s="1"/>
  <c r="CT110" i="6" a="1"/>
  <c r="CT110" i="6" s="1"/>
  <c r="CS126" i="6" a="1"/>
  <c r="CS126" i="6" s="1"/>
  <c r="CV125" i="6" a="1"/>
  <c r="CV125" i="6" s="1"/>
  <c r="CZ124" i="6" a="1"/>
  <c r="CZ124" i="6" s="1"/>
  <c r="CS124" i="6" a="1"/>
  <c r="CS124" i="6" s="1"/>
  <c r="CW123" i="6" a="1"/>
  <c r="CW123" i="6" s="1"/>
  <c r="CZ122" i="6" a="1"/>
  <c r="CZ122" i="6" s="1"/>
  <c r="CS122" i="6" a="1"/>
  <c r="CS122" i="6" s="1"/>
  <c r="CW121" i="6" a="1"/>
  <c r="CW121" i="6" s="1"/>
  <c r="CZ120" i="6" a="1"/>
  <c r="CZ120" i="6" s="1"/>
  <c r="CS120" i="6" a="1"/>
  <c r="CS120" i="6" s="1"/>
  <c r="CW119" i="6" a="1"/>
  <c r="CW119" i="6" s="1"/>
  <c r="CP119" i="6" a="1"/>
  <c r="CP119" i="6" s="1"/>
  <c r="CT118" i="6" a="1"/>
  <c r="CT118" i="6" s="1"/>
  <c r="CW117" i="6" a="1"/>
  <c r="CW117" i="6" s="1"/>
  <c r="CZ116" i="6" a="1"/>
  <c r="CZ116" i="6" s="1"/>
  <c r="CS116" i="6" a="1"/>
  <c r="CS116" i="6" s="1"/>
  <c r="CW115" i="6" a="1"/>
  <c r="CW115" i="6" s="1"/>
  <c r="CZ114" i="6" a="1"/>
  <c r="CZ114" i="6" s="1"/>
  <c r="CR114" i="6" a="1"/>
  <c r="CR114" i="6" s="1"/>
  <c r="CV113" i="6" a="1"/>
  <c r="CV113" i="6" s="1"/>
  <c r="CZ112" i="6" a="1"/>
  <c r="CZ112" i="6" s="1"/>
  <c r="CS112" i="6" a="1"/>
  <c r="CS112" i="6" s="1"/>
  <c r="CV111" i="6" a="1"/>
  <c r="CV111" i="6" s="1"/>
  <c r="CY110" i="6" a="1"/>
  <c r="CY110" i="6" s="1"/>
  <c r="CR110" i="6" a="1"/>
  <c r="CR110" i="6" s="1"/>
  <c r="CV126" i="6" a="1"/>
  <c r="CV126" i="6" s="1"/>
  <c r="CU125" i="6" a="1"/>
  <c r="CU125" i="6" s="1"/>
  <c r="CW124" i="6" a="1"/>
  <c r="CW124" i="6" s="1"/>
  <c r="CZ123" i="6" a="1"/>
  <c r="CZ123" i="6" s="1"/>
  <c r="CY122" i="6" a="1"/>
  <c r="CY122" i="6" s="1"/>
  <c r="CP122" i="6" a="1"/>
  <c r="CP122" i="6" s="1"/>
  <c r="CR121" i="6" a="1"/>
  <c r="CR121" i="6" s="1"/>
  <c r="CW118" i="6" a="1"/>
  <c r="CW118" i="6" s="1"/>
  <c r="CV117" i="6" a="1"/>
  <c r="CV117" i="6" s="1"/>
  <c r="CW116" i="6" a="1"/>
  <c r="CW116" i="6" s="1"/>
  <c r="CY114" i="6" a="1"/>
  <c r="CY114" i="6" s="1"/>
  <c r="CZ113" i="6" a="1"/>
  <c r="CZ113" i="6" s="1"/>
  <c r="CQ113" i="6" a="1"/>
  <c r="CQ113" i="6" s="1"/>
  <c r="CR112" i="6" a="1"/>
  <c r="CR112" i="6" s="1"/>
  <c r="CS111" i="6" a="1"/>
  <c r="CS111" i="6" s="1"/>
  <c r="CU110" i="6" a="1"/>
  <c r="CU110" i="6" s="1"/>
  <c r="CW109" i="6" a="1"/>
  <c r="CW109" i="6" s="1"/>
  <c r="CP109" i="6" a="1"/>
  <c r="CP109" i="6" s="1"/>
  <c r="CT108" i="6" a="1"/>
  <c r="CT108" i="6" s="1"/>
  <c r="CX107" i="6" a="1"/>
  <c r="CX107" i="6" s="1"/>
  <c r="CQ107" i="6" a="1"/>
  <c r="CQ107" i="6" s="1"/>
  <c r="CT106" i="6" a="1"/>
  <c r="CT106" i="6" s="1"/>
  <c r="CW105" i="6" a="1"/>
  <c r="CW105" i="6" s="1"/>
  <c r="CZ104" i="6" a="1"/>
  <c r="CZ104" i="6" s="1"/>
  <c r="CS104" i="6" a="1"/>
  <c r="CS104" i="6" s="1"/>
  <c r="CW103" i="6" a="1"/>
  <c r="CW103" i="6" s="1"/>
  <c r="CZ102" i="6" a="1"/>
  <c r="CZ102" i="6" s="1"/>
  <c r="CR102" i="6" a="1"/>
  <c r="CR102" i="6" s="1"/>
  <c r="CV101" i="6" a="1"/>
  <c r="CV101" i="6" s="1"/>
  <c r="CZ100" i="6" a="1"/>
  <c r="CZ100" i="6" s="1"/>
  <c r="CT100" i="6" a="1"/>
  <c r="CT100" i="6" s="1"/>
  <c r="CX99" i="6" a="1"/>
  <c r="CX99" i="6" s="1"/>
  <c r="CX97" i="6" a="1"/>
  <c r="CX97" i="6" s="1"/>
  <c r="CQ97" i="6" a="1"/>
  <c r="CQ97" i="6" s="1"/>
  <c r="CU96" i="6" a="1"/>
  <c r="CU96" i="6" s="1"/>
  <c r="CZ95" i="6" a="1"/>
  <c r="CZ95" i="6" s="1"/>
  <c r="CT95" i="6" a="1"/>
  <c r="CT95" i="6" s="1"/>
  <c r="CY94" i="6" a="1"/>
  <c r="CY94" i="6" s="1"/>
  <c r="CY93" i="6" a="1"/>
  <c r="CY93" i="6" s="1"/>
  <c r="CR92" i="6" a="1"/>
  <c r="CR92" i="6" s="1"/>
  <c r="CR91" i="6" a="1"/>
  <c r="CR91" i="6" s="1"/>
  <c r="CW90" i="6" a="1"/>
  <c r="CW90" i="6" s="1"/>
  <c r="CQ90" i="6" a="1"/>
  <c r="CQ90" i="6" s="1"/>
  <c r="CV89" i="6" a="1"/>
  <c r="CV89" i="6" s="1"/>
  <c r="CP89" i="6" a="1"/>
  <c r="CP89" i="6" s="1"/>
  <c r="CU88" i="6" a="1"/>
  <c r="CU88" i="6" s="1"/>
  <c r="CZ87" i="6" a="1"/>
  <c r="CZ87" i="6" s="1"/>
  <c r="CS87" i="6" a="1"/>
  <c r="CS87" i="6" s="1"/>
  <c r="CW86" i="6" a="1"/>
  <c r="CW86" i="6" s="1"/>
  <c r="CP86" i="6" a="1"/>
  <c r="CP86" i="6" s="1"/>
  <c r="CQ126" i="6" a="1"/>
  <c r="CQ126" i="6" s="1"/>
  <c r="CT124" i="6" a="1"/>
  <c r="CT124" i="6" s="1"/>
  <c r="CU123" i="6" a="1"/>
  <c r="CU123" i="6" s="1"/>
  <c r="CV122" i="6" a="1"/>
  <c r="CV122" i="6" s="1"/>
  <c r="CY120" i="6" a="1"/>
  <c r="CY120" i="6" s="1"/>
  <c r="CP120" i="6" a="1"/>
  <c r="CP120" i="6" s="1"/>
  <c r="CQ119" i="6" a="1"/>
  <c r="CQ119" i="6" s="1"/>
  <c r="CR118" i="6" a="1"/>
  <c r="CR118" i="6" s="1"/>
  <c r="CS117" i="6" a="1"/>
  <c r="CS117" i="6" s="1"/>
  <c r="CT116" i="6" a="1"/>
  <c r="CT116" i="6" s="1"/>
  <c r="CU115" i="6" a="1"/>
  <c r="CU115" i="6" s="1"/>
  <c r="CV114" i="6" a="1"/>
  <c r="CV114" i="6" s="1"/>
  <c r="CX112" i="6" a="1"/>
  <c r="CX112" i="6" s="1"/>
  <c r="CZ111" i="6" a="1"/>
  <c r="CZ111" i="6" s="1"/>
  <c r="CZ110" i="6" a="1"/>
  <c r="CZ110" i="6" s="1"/>
  <c r="CT109" i="6" a="1"/>
  <c r="CT109" i="6" s="1"/>
  <c r="CX108" i="6" a="1"/>
  <c r="CX108" i="6" s="1"/>
  <c r="CQ108" i="6" a="1"/>
  <c r="CQ108" i="6" s="1"/>
  <c r="CU107" i="6" a="1"/>
  <c r="CU107" i="6" s="1"/>
  <c r="CY106" i="6" a="1"/>
  <c r="CY106" i="6" s="1"/>
  <c r="CQ106" i="6" a="1"/>
  <c r="CQ106" i="6" s="1"/>
  <c r="CT105" i="6" a="1"/>
  <c r="CT105" i="6" s="1"/>
  <c r="CX104" i="6" a="1"/>
  <c r="CX104" i="6" s="1"/>
  <c r="CQ104" i="6" a="1"/>
  <c r="CQ104" i="6" s="1"/>
  <c r="CT103" i="6" a="1"/>
  <c r="CT103" i="6" s="1"/>
  <c r="CW102" i="6" a="1"/>
  <c r="CW102" i="6" s="1"/>
  <c r="CX100" i="6" a="1"/>
  <c r="CX100" i="6" s="1"/>
  <c r="CQ100" i="6" a="1"/>
  <c r="CQ100" i="6" s="1"/>
  <c r="CU99" i="6" a="1"/>
  <c r="CU99" i="6" s="1"/>
  <c r="CY98" i="6" a="1"/>
  <c r="CY98" i="6" s="1"/>
  <c r="CR98" i="6" a="1"/>
  <c r="CR98" i="6" s="1"/>
  <c r="CV97" i="6" a="1"/>
  <c r="CV97" i="6" s="1"/>
  <c r="CZ96" i="6" a="1"/>
  <c r="CZ96" i="6" s="1"/>
  <c r="CR96" i="6" a="1"/>
  <c r="CR96" i="6" s="1"/>
  <c r="CX95" i="6" a="1"/>
  <c r="CX95" i="6" s="1"/>
  <c r="CR95" i="6" a="1"/>
  <c r="CR95" i="6" s="1"/>
  <c r="CW94" i="6" a="1"/>
  <c r="CW94" i="6" s="1"/>
  <c r="CR94" i="6" a="1"/>
  <c r="CR94" i="6" s="1"/>
  <c r="CQ93" i="6" a="1"/>
  <c r="CQ93" i="6" s="1"/>
  <c r="CV92" i="6" a="1"/>
  <c r="CV92" i="6" s="1"/>
  <c r="CP92" i="6" a="1"/>
  <c r="CP92" i="6" s="1"/>
  <c r="CU91" i="6" a="1"/>
  <c r="CU91" i="6" s="1"/>
  <c r="CT90" i="6" a="1"/>
  <c r="CT90" i="6" s="1"/>
  <c r="CZ89" i="6" a="1"/>
  <c r="CZ89" i="6" s="1"/>
  <c r="CT89" i="6" a="1"/>
  <c r="CT89" i="6" s="1"/>
  <c r="CY126" i="6" a="1"/>
  <c r="CY126" i="6" s="1"/>
  <c r="CW125" i="6" a="1"/>
  <c r="CW125" i="6" s="1"/>
  <c r="CX126" i="6" a="1"/>
  <c r="CX126" i="6" s="1"/>
  <c r="CT125" i="6" a="1"/>
  <c r="CT125" i="6" s="1"/>
  <c r="CR124" i="6" a="1"/>
  <c r="CR124" i="6" s="1"/>
  <c r="CR123" i="6" a="1"/>
  <c r="CR123" i="6" s="1"/>
  <c r="CZ121" i="6" a="1"/>
  <c r="CZ121" i="6" s="1"/>
  <c r="CX120" i="6" a="1"/>
  <c r="CX120" i="6" s="1"/>
  <c r="CV119" i="6" a="1"/>
  <c r="CV119" i="6" s="1"/>
  <c r="CU118" i="6" a="1"/>
  <c r="CU118" i="6" s="1"/>
  <c r="CR117" i="6" a="1"/>
  <c r="CR117" i="6" s="1"/>
  <c r="CP116" i="6" a="1"/>
  <c r="CP116" i="6" s="1"/>
  <c r="CX114" i="6" a="1"/>
  <c r="CX114" i="6" s="1"/>
  <c r="CU113" i="6" a="1"/>
  <c r="CU113" i="6" s="1"/>
  <c r="CR111" i="6" a="1"/>
  <c r="CR111" i="6" s="1"/>
  <c r="CP110" i="6" a="1"/>
  <c r="CP110" i="6" s="1"/>
  <c r="CR109" i="6" a="1"/>
  <c r="CR109" i="6" s="1"/>
  <c r="CS108" i="6" a="1"/>
  <c r="CS108" i="6" s="1"/>
  <c r="CT107" i="6" a="1"/>
  <c r="CT107" i="6" s="1"/>
  <c r="CV106" i="6" a="1"/>
  <c r="CV106" i="6" s="1"/>
  <c r="CV105" i="6" a="1"/>
  <c r="CV105" i="6" s="1"/>
  <c r="CW104" i="6" a="1"/>
  <c r="CW104" i="6" s="1"/>
  <c r="CY103" i="6" a="1"/>
  <c r="CY103" i="6" s="1"/>
  <c r="CY102" i="6" a="1"/>
  <c r="CY102" i="6" s="1"/>
  <c r="CZ101" i="6" a="1"/>
  <c r="CZ101" i="6" s="1"/>
  <c r="CQ101" i="6" a="1"/>
  <c r="CQ101" i="6" s="1"/>
  <c r="CS100" i="6" a="1"/>
  <c r="CS100" i="6" s="1"/>
  <c r="CT99" i="6" a="1"/>
  <c r="CT99" i="6" s="1"/>
  <c r="CV98" i="6" a="1"/>
  <c r="CV98" i="6" s="1"/>
  <c r="CW97" i="6" a="1"/>
  <c r="CW97" i="6" s="1"/>
  <c r="CY96" i="6" a="1"/>
  <c r="CY96" i="6" s="1"/>
  <c r="CZ93" i="6" a="1"/>
  <c r="CZ93" i="6" s="1"/>
  <c r="CR93" i="6" a="1"/>
  <c r="CR93" i="6" s="1"/>
  <c r="CU92" i="6" a="1"/>
  <c r="CU92" i="6" s="1"/>
  <c r="CQ91" i="6" a="1"/>
  <c r="CQ91" i="6" s="1"/>
  <c r="CX89" i="6" a="1"/>
  <c r="CX89" i="6" s="1"/>
  <c r="CZ88" i="6" a="1"/>
  <c r="CZ88" i="6" s="1"/>
  <c r="CT88" i="6" a="1"/>
  <c r="CT88" i="6" s="1"/>
  <c r="CW87" i="6" a="1"/>
  <c r="CW87" i="6" s="1"/>
  <c r="CV85" i="6" a="1"/>
  <c r="CV85" i="6" s="1"/>
  <c r="CZ84" i="6" a="1"/>
  <c r="CZ84" i="6" s="1"/>
  <c r="CT84" i="6" a="1"/>
  <c r="CT84" i="6" s="1"/>
  <c r="CX83" i="6" a="1"/>
  <c r="CX83" i="6" s="1"/>
  <c r="CQ83" i="6" a="1"/>
  <c r="CQ83" i="6" s="1"/>
  <c r="CQ82" i="6" a="1"/>
  <c r="CQ82" i="6" s="1"/>
  <c r="CU81" i="6" a="1"/>
  <c r="CU81" i="6" s="1"/>
  <c r="CY80" i="6" a="1"/>
  <c r="CY80" i="6" s="1"/>
  <c r="CR80" i="6" a="1"/>
  <c r="CR80" i="6" s="1"/>
  <c r="CV78" i="6" a="1"/>
  <c r="CV78" i="6" s="1"/>
  <c r="CU77" i="6" a="1"/>
  <c r="CU77" i="6" s="1"/>
  <c r="CZ76" i="6" a="1"/>
  <c r="CZ76" i="6" s="1"/>
  <c r="CT76" i="6" a="1"/>
  <c r="CT76" i="6" s="1"/>
  <c r="CY74" i="6" a="1"/>
  <c r="CY74" i="6" s="1"/>
  <c r="CS74" i="6" a="1"/>
  <c r="CS74" i="6" s="1"/>
  <c r="CX73" i="6" a="1"/>
  <c r="CX73" i="6" s="1"/>
  <c r="CQ72" i="6" a="1"/>
  <c r="CQ72" i="6" s="1"/>
  <c r="CV71" i="6" a="1"/>
  <c r="CV71" i="6" s="1"/>
  <c r="CP71" i="6" a="1"/>
  <c r="CP71" i="6" s="1"/>
  <c r="CW126" i="6" a="1"/>
  <c r="CW126" i="6" s="1"/>
  <c r="CS125" i="6" a="1"/>
  <c r="CS125" i="6" s="1"/>
  <c r="CP123" i="6" a="1"/>
  <c r="CP123" i="6" s="1"/>
  <c r="CY121" i="6" a="1"/>
  <c r="CY121" i="6" s="1"/>
  <c r="CW120" i="6" a="1"/>
  <c r="CW120" i="6" s="1"/>
  <c r="CU119" i="6" a="1"/>
  <c r="CU119" i="6" s="1"/>
  <c r="CS118" i="6" a="1"/>
  <c r="CS118" i="6" s="1"/>
  <c r="CP117" i="6" a="1"/>
  <c r="CP117" i="6" s="1"/>
  <c r="CZ115" i="6" a="1"/>
  <c r="CZ115" i="6" s="1"/>
  <c r="CW114" i="6" a="1"/>
  <c r="CW114" i="6" s="1"/>
  <c r="CT113" i="6" a="1"/>
  <c r="CT113" i="6" s="1"/>
  <c r="CT112" i="6" a="1"/>
  <c r="CT112" i="6" s="1"/>
  <c r="CQ111" i="6" a="1"/>
  <c r="CQ111" i="6" s="1"/>
  <c r="CZ109" i="6" a="1"/>
  <c r="CZ109" i="6" s="1"/>
  <c r="CQ109" i="6" a="1"/>
  <c r="CQ109" i="6" s="1"/>
  <c r="CR108" i="6" a="1"/>
  <c r="CR108" i="6" s="1"/>
  <c r="CS107" i="6" a="1"/>
  <c r="CS107" i="6" s="1"/>
  <c r="CU106" i="6" a="1"/>
  <c r="CU106" i="6" s="1"/>
  <c r="CU105" i="6" a="1"/>
  <c r="CU105" i="6" s="1"/>
  <c r="CV104" i="6" a="1"/>
  <c r="CV104" i="6" s="1"/>
  <c r="CX103" i="6" a="1"/>
  <c r="CX103" i="6" s="1"/>
  <c r="CX102" i="6" a="1"/>
  <c r="CX102" i="6" s="1"/>
  <c r="CY101" i="6" a="1"/>
  <c r="CY101" i="6" s="1"/>
  <c r="CP101" i="6" a="1"/>
  <c r="CP101" i="6" s="1"/>
  <c r="CR100" i="6" a="1"/>
  <c r="CR100" i="6" s="1"/>
  <c r="CS99" i="6" a="1"/>
  <c r="CS99" i="6" s="1"/>
  <c r="CU98" i="6" a="1"/>
  <c r="CU98" i="6" s="1"/>
  <c r="CX96" i="6" a="1"/>
  <c r="CX96" i="6" s="1"/>
  <c r="CP96" i="6" a="1"/>
  <c r="CP96" i="6" s="1"/>
  <c r="CS95" i="6" a="1"/>
  <c r="CS95" i="6" s="1"/>
  <c r="CV94" i="6" a="1"/>
  <c r="CV94" i="6" s="1"/>
  <c r="CX91" i="6" a="1"/>
  <c r="CX91" i="6" s="1"/>
  <c r="CP91" i="6" a="1"/>
  <c r="CP91" i="6" s="1"/>
  <c r="CS90" i="6" a="1"/>
  <c r="CS90" i="6" s="1"/>
  <c r="CW89" i="6" a="1"/>
  <c r="CW89" i="6" s="1"/>
  <c r="CS88" i="6" a="1"/>
  <c r="CS88" i="6" s="1"/>
  <c r="CV87" i="6" a="1"/>
  <c r="CV87" i="6" s="1"/>
  <c r="CZ86" i="6" a="1"/>
  <c r="CZ86" i="6" s="1"/>
  <c r="CR86" i="6" a="1"/>
  <c r="CR86" i="6" s="1"/>
  <c r="CY84" i="6" a="1"/>
  <c r="CY84" i="6" s="1"/>
  <c r="CS84" i="6" a="1"/>
  <c r="CS84" i="6" s="1"/>
  <c r="CW83" i="6" a="1"/>
  <c r="CW83" i="6" s="1"/>
  <c r="CV82" i="6" a="1"/>
  <c r="CV82" i="6" s="1"/>
  <c r="CP82" i="6" a="1"/>
  <c r="CP82" i="6" s="1"/>
  <c r="CT81" i="6" a="1"/>
  <c r="CT81" i="6" s="1"/>
  <c r="CX80" i="6" a="1"/>
  <c r="CX80" i="6" s="1"/>
  <c r="CQ80" i="6" a="1"/>
  <c r="CQ80" i="6" s="1"/>
  <c r="CU79" i="6" a="1"/>
  <c r="CU79" i="6" s="1"/>
  <c r="CP79" i="6" a="1"/>
  <c r="CP79" i="6" s="1"/>
  <c r="CU78" i="6" a="1"/>
  <c r="CU78" i="6" s="1"/>
  <c r="CZ77" i="6" a="1"/>
  <c r="CZ77" i="6" s="1"/>
  <c r="CZ75" i="6" a="1"/>
  <c r="CZ75" i="6" s="1"/>
  <c r="CS75" i="6" a="1"/>
  <c r="CS75" i="6" s="1"/>
  <c r="CX74" i="6" a="1"/>
  <c r="CX74" i="6" s="1"/>
  <c r="CR74" i="6" a="1"/>
  <c r="CR74" i="6" s="1"/>
  <c r="CW73" i="6" a="1"/>
  <c r="CW73" i="6" s="1"/>
  <c r="CQ73" i="6" a="1"/>
  <c r="CQ73" i="6" s="1"/>
  <c r="CT126" i="6" a="1"/>
  <c r="CT126" i="6" s="1"/>
  <c r="CX124" i="6" a="1"/>
  <c r="CX124" i="6" s="1"/>
  <c r="CS123" i="6" a="1"/>
  <c r="CS123" i="6" s="1"/>
  <c r="CU121" i="6" a="1"/>
  <c r="CU121" i="6" s="1"/>
  <c r="CQ120" i="6" a="1"/>
  <c r="CQ120" i="6" s="1"/>
  <c r="CX118" i="6" a="1"/>
  <c r="CX118" i="6" s="1"/>
  <c r="CX116" i="6" a="1"/>
  <c r="CX116" i="6" s="1"/>
  <c r="CS115" i="6" a="1"/>
  <c r="CS115" i="6" s="1"/>
  <c r="CX113" i="6" a="1"/>
  <c r="CX113" i="6" s="1"/>
  <c r="CP112" i="6" a="1"/>
  <c r="CP112" i="6" s="1"/>
  <c r="CV110" i="6" a="1"/>
  <c r="CV110" i="6" s="1"/>
  <c r="CZ107" i="6" a="1"/>
  <c r="CZ107" i="6" s="1"/>
  <c r="CZ106" i="6" a="1"/>
  <c r="CZ106" i="6" s="1"/>
  <c r="CX105" i="6" a="1"/>
  <c r="CX105" i="6" s="1"/>
  <c r="CT104" i="6" a="1"/>
  <c r="CT104" i="6" s="1"/>
  <c r="CR103" i="6" a="1"/>
  <c r="CR103" i="6" s="1"/>
  <c r="CP102" i="6" a="1"/>
  <c r="CP102" i="6" s="1"/>
  <c r="CY100" i="6" a="1"/>
  <c r="CY100" i="6" s="1"/>
  <c r="CY99" i="6" a="1"/>
  <c r="CY99" i="6" s="1"/>
  <c r="CW98" i="6" a="1"/>
  <c r="CW98" i="6" s="1"/>
  <c r="CT97" i="6" a="1"/>
  <c r="CT97" i="6" s="1"/>
  <c r="CS96" i="6" a="1"/>
  <c r="CS96" i="6" s="1"/>
  <c r="CU95" i="6" a="1"/>
  <c r="CU95" i="6" s="1"/>
  <c r="CT94" i="6" a="1"/>
  <c r="CT94" i="6" s="1"/>
  <c r="CU93" i="6" a="1"/>
  <c r="CU93" i="6" s="1"/>
  <c r="CW92" i="6" a="1"/>
  <c r="CW92" i="6" s="1"/>
  <c r="CV91" i="6" a="1"/>
  <c r="CV91" i="6" s="1"/>
  <c r="CY89" i="6" a="1"/>
  <c r="CY89" i="6" s="1"/>
  <c r="CX88" i="6" a="1"/>
  <c r="CX88" i="6" s="1"/>
  <c r="CP88" i="6" a="1"/>
  <c r="CP88" i="6" s="1"/>
  <c r="CP87" i="6" a="1"/>
  <c r="CP87" i="6" s="1"/>
  <c r="CR85" i="6" a="1"/>
  <c r="CR85" i="6" s="1"/>
  <c r="CU84" i="6" a="1"/>
  <c r="CU84" i="6" s="1"/>
  <c r="CU83" i="6" a="1"/>
  <c r="CU83" i="6" s="1"/>
  <c r="CX82" i="6" a="1"/>
  <c r="CX82" i="6" s="1"/>
  <c r="CR82" i="6" a="1"/>
  <c r="CR82" i="6" s="1"/>
  <c r="CR81" i="6" a="1"/>
  <c r="CR81" i="6" s="1"/>
  <c r="CT80" i="6" a="1"/>
  <c r="CT80" i="6" s="1"/>
  <c r="CV79" i="6" a="1"/>
  <c r="CV79" i="6" s="1"/>
  <c r="CY78" i="6" a="1"/>
  <c r="CY78" i="6" s="1"/>
  <c r="CR78" i="6" a="1"/>
  <c r="CR78" i="6" s="1"/>
  <c r="CX76" i="6" a="1"/>
  <c r="CX76" i="6" s="1"/>
  <c r="CQ76" i="6" a="1"/>
  <c r="CQ76" i="6" s="1"/>
  <c r="CT75" i="6" a="1"/>
  <c r="CT75" i="6" s="1"/>
  <c r="CR73" i="6" a="1"/>
  <c r="CR73" i="6" s="1"/>
  <c r="CY71" i="6" a="1"/>
  <c r="CY71" i="6" s="1"/>
  <c r="CV70" i="6" a="1"/>
  <c r="CV70" i="6" s="1"/>
  <c r="CP70" i="6" a="1"/>
  <c r="CP70" i="6" s="1"/>
  <c r="CU69" i="6" a="1"/>
  <c r="CU69" i="6" s="1"/>
  <c r="CP69" i="6" a="1"/>
  <c r="CP69" i="6" s="1"/>
  <c r="CT68" i="6" a="1"/>
  <c r="CT68" i="6" s="1"/>
  <c r="CX67" i="6" a="1"/>
  <c r="CX67" i="6" s="1"/>
  <c r="CS67" i="6" a="1"/>
  <c r="CS67" i="6" s="1"/>
  <c r="CW66" i="6" a="1"/>
  <c r="CW66" i="6" s="1"/>
  <c r="CR66" i="6" a="1"/>
  <c r="CR66" i="6" s="1"/>
  <c r="CV65" i="6" a="1"/>
  <c r="CV65" i="6" s="1"/>
  <c r="CZ64" i="6" a="1"/>
  <c r="CZ64" i="6" s="1"/>
  <c r="CY63" i="6" a="1"/>
  <c r="CY63" i="6" s="1"/>
  <c r="CX62" i="6" a="1"/>
  <c r="CX62" i="6" s="1"/>
  <c r="CQ62" i="6" a="1"/>
  <c r="CQ62" i="6" s="1"/>
  <c r="CR60" i="6" a="1"/>
  <c r="CR60" i="6" s="1"/>
  <c r="CV59" i="6" a="1"/>
  <c r="CV59" i="6" s="1"/>
  <c r="CP59" i="6" a="1"/>
  <c r="CP59" i="6" s="1"/>
  <c r="CU58" i="6" a="1"/>
  <c r="CU58" i="6" s="1"/>
  <c r="CZ57" i="6" a="1"/>
  <c r="CZ57" i="6" s="1"/>
  <c r="CU57" i="6" a="1"/>
  <c r="CU57" i="6" s="1"/>
  <c r="CP57" i="6" a="1"/>
  <c r="CP57" i="6" s="1"/>
  <c r="CU56" i="6" a="1"/>
  <c r="CU56" i="6" s="1"/>
  <c r="CY55" i="6" a="1"/>
  <c r="CY55" i="6" s="1"/>
  <c r="CY54" i="6" a="1"/>
  <c r="CY54" i="6" s="1"/>
  <c r="CR54" i="6" a="1"/>
  <c r="CR54" i="6" s="1"/>
  <c r="CW53" i="6" a="1"/>
  <c r="CW53" i="6" s="1"/>
  <c r="CR53" i="6" a="1"/>
  <c r="CR53" i="6" s="1"/>
  <c r="CR126" i="6" a="1"/>
  <c r="CR126" i="6" s="1"/>
  <c r="CX122" i="6" a="1"/>
  <c r="CX122" i="6" s="1"/>
  <c r="CT121" i="6" a="1"/>
  <c r="CT121" i="6" s="1"/>
  <c r="CZ119" i="6" a="1"/>
  <c r="CZ119" i="6" s="1"/>
  <c r="CQ118" i="6" a="1"/>
  <c r="CQ118" i="6" s="1"/>
  <c r="CV116" i="6" a="1"/>
  <c r="CV116" i="6" s="1"/>
  <c r="CR115" i="6" a="1"/>
  <c r="CR115" i="6" s="1"/>
  <c r="CS113" i="6" a="1"/>
  <c r="CS113" i="6" s="1"/>
  <c r="CY111" i="6" a="1"/>
  <c r="CY111" i="6" s="1"/>
  <c r="CS110" i="6" a="1"/>
  <c r="CS110" i="6" s="1"/>
  <c r="CZ108" i="6" a="1"/>
  <c r="CZ108" i="6" s="1"/>
  <c r="CY107" i="6" a="1"/>
  <c r="CY107" i="6" s="1"/>
  <c r="CX106" i="6" a="1"/>
  <c r="CX106" i="6" s="1"/>
  <c r="CS105" i="6" a="1"/>
  <c r="CS105" i="6" s="1"/>
  <c r="CQ103" i="6" a="1"/>
  <c r="CQ103" i="6" s="1"/>
  <c r="CX101" i="6" a="1"/>
  <c r="CX101" i="6" s="1"/>
  <c r="CW100" i="6" a="1"/>
  <c r="CW100" i="6" s="1"/>
  <c r="CW99" i="6" a="1"/>
  <c r="CW99" i="6" s="1"/>
  <c r="CT98" i="6" a="1"/>
  <c r="CT98" i="6" s="1"/>
  <c r="CS97" i="6" a="1"/>
  <c r="CS97" i="6" s="1"/>
  <c r="CQ95" i="6" a="1"/>
  <c r="CQ95" i="6" s="1"/>
  <c r="CS94" i="6" a="1"/>
  <c r="CS94" i="6" s="1"/>
  <c r="CT93" i="6" a="1"/>
  <c r="CT93" i="6" s="1"/>
  <c r="CT92" i="6" a="1"/>
  <c r="CT92" i="6" s="1"/>
  <c r="CV90" i="6" a="1"/>
  <c r="CV90" i="6" s="1"/>
  <c r="CW88" i="6" a="1"/>
  <c r="CW88" i="6" s="1"/>
  <c r="CY87" i="6" a="1"/>
  <c r="CY87" i="6" s="1"/>
  <c r="CY86" i="6" a="1"/>
  <c r="CY86" i="6" s="1"/>
  <c r="CZ85" i="6" a="1"/>
  <c r="CZ85" i="6" s="1"/>
  <c r="CQ85" i="6" a="1"/>
  <c r="CQ85" i="6" s="1"/>
  <c r="CR84" i="6" a="1"/>
  <c r="CR84" i="6" s="1"/>
  <c r="CT83" i="6" a="1"/>
  <c r="CT83" i="6" s="1"/>
  <c r="CZ81" i="6" a="1"/>
  <c r="CZ81" i="6" s="1"/>
  <c r="CS80" i="6" a="1"/>
  <c r="CS80" i="6" s="1"/>
  <c r="CX78" i="6" a="1"/>
  <c r="CX78" i="6" s="1"/>
  <c r="CQ78" i="6" a="1"/>
  <c r="CQ78" i="6" s="1"/>
  <c r="CT77" i="6" a="1"/>
  <c r="CT77" i="6" s="1"/>
  <c r="CV74" i="6" a="1"/>
  <c r="CV74" i="6" s="1"/>
  <c r="CZ73" i="6" a="1"/>
  <c r="CZ73" i="6" s="1"/>
  <c r="CP73" i="6" a="1"/>
  <c r="CP73" i="6" s="1"/>
  <c r="CT72" i="6" a="1"/>
  <c r="CT72" i="6" s="1"/>
  <c r="CX71" i="6" a="1"/>
  <c r="CX71" i="6" s="1"/>
  <c r="CR71" i="6" a="1"/>
  <c r="CR71" i="6" s="1"/>
  <c r="CU70" i="6" a="1"/>
  <c r="CU70" i="6" s="1"/>
  <c r="CZ69" i="6" a="1"/>
  <c r="CZ69" i="6" s="1"/>
  <c r="CZ68" i="6" a="1"/>
  <c r="CZ68" i="6" s="1"/>
  <c r="CS68" i="6" a="1"/>
  <c r="CS68" i="6" s="1"/>
  <c r="CW67" i="6" a="1"/>
  <c r="CW67" i="6" s="1"/>
  <c r="CR67" i="6" a="1"/>
  <c r="CR67" i="6" s="1"/>
  <c r="CQ66" i="6" a="1"/>
  <c r="CQ66" i="6" s="1"/>
  <c r="CU65" i="6" a="1"/>
  <c r="CU65" i="6" s="1"/>
  <c r="CY64" i="6" a="1"/>
  <c r="CY64" i="6" s="1"/>
  <c r="CT64" i="6" a="1"/>
  <c r="CT64" i="6" s="1"/>
  <c r="CX63" i="6" a="1"/>
  <c r="CX63" i="6" s="1"/>
  <c r="CS63" i="6" a="1"/>
  <c r="CS63" i="6" s="1"/>
  <c r="CW62" i="6" a="1"/>
  <c r="CW62" i="6" s="1"/>
  <c r="CP62" i="6" a="1"/>
  <c r="CP62" i="6" s="1"/>
  <c r="CV61" i="6" a="1"/>
  <c r="CV61" i="6" s="1"/>
  <c r="CQ61" i="6" a="1"/>
  <c r="CQ61" i="6" s="1"/>
  <c r="CW60" i="6" a="1"/>
  <c r="CW60" i="6" s="1"/>
  <c r="CQ60" i="6" a="1"/>
  <c r="CQ60" i="6" s="1"/>
  <c r="CU59" i="6" a="1"/>
  <c r="CU59" i="6" s="1"/>
  <c r="CZ58" i="6" a="1"/>
  <c r="CZ58" i="6" s="1"/>
  <c r="CT58" i="6" a="1"/>
  <c r="CT58" i="6" s="1"/>
  <c r="CZ56" i="6" a="1"/>
  <c r="CZ56" i="6" s="1"/>
  <c r="CT56" i="6" a="1"/>
  <c r="CT56" i="6" s="1"/>
  <c r="CS55" i="6" a="1"/>
  <c r="CS55" i="6" s="1"/>
  <c r="CX54" i="6" a="1"/>
  <c r="CX54" i="6" s="1"/>
  <c r="CQ53" i="6" a="1"/>
  <c r="CQ53" i="6" s="1"/>
  <c r="CV52" i="6" a="1"/>
  <c r="CV52" i="6" s="1"/>
  <c r="CP52" i="6" a="1"/>
  <c r="CP52" i="6" s="1"/>
  <c r="CV51" i="6" a="1"/>
  <c r="CV51" i="6" s="1"/>
  <c r="CP51" i="6" a="1"/>
  <c r="CP51" i="6" s="1"/>
  <c r="CV50" i="6" a="1"/>
  <c r="CV50" i="6" s="1"/>
  <c r="CZ49" i="6" a="1"/>
  <c r="CZ49" i="6" s="1"/>
  <c r="CT49" i="6" a="1"/>
  <c r="CT49" i="6" s="1"/>
  <c r="CY48" i="6" a="1"/>
  <c r="CY48" i="6" s="1"/>
  <c r="CS48" i="6" a="1"/>
  <c r="CS48" i="6" s="1"/>
  <c r="CX47" i="6" a="1"/>
  <c r="CX47" i="6" s="1"/>
  <c r="CR47" i="6" a="1"/>
  <c r="CR47" i="6" s="1"/>
  <c r="CQ46" i="6" a="1"/>
  <c r="CQ46" i="6" s="1"/>
  <c r="CZ44" i="6" a="1"/>
  <c r="CZ44" i="6" s="1"/>
  <c r="CY43" i="6" a="1"/>
  <c r="CY43" i="6" s="1"/>
  <c r="CX42" i="6" a="1"/>
  <c r="CX42" i="6" s="1"/>
  <c r="CR42" i="6" a="1"/>
  <c r="CR42" i="6" s="1"/>
  <c r="CW41" i="6" a="1"/>
  <c r="CW41" i="6" s="1"/>
  <c r="CQ41" i="6" a="1"/>
  <c r="CQ41" i="6" s="1"/>
  <c r="CU39" i="6" a="1"/>
  <c r="CU39" i="6" s="1"/>
  <c r="CZ38" i="6" a="1"/>
  <c r="CZ38" i="6" s="1"/>
  <c r="CT38" i="6" a="1"/>
  <c r="CT38" i="6" s="1"/>
  <c r="CT37" i="6" a="1"/>
  <c r="CT37" i="6" s="1"/>
  <c r="CT36" i="6" a="1"/>
  <c r="CT36" i="6" s="1"/>
  <c r="CX35" i="6" a="1"/>
  <c r="CX35" i="6" s="1"/>
  <c r="CS35" i="6" a="1"/>
  <c r="CS35" i="6" s="1"/>
  <c r="CY33" i="6" a="1"/>
  <c r="CY33" i="6" s="1"/>
  <c r="CR33" i="6" a="1"/>
  <c r="CR33" i="6" s="1"/>
  <c r="CW32" i="6" a="1"/>
  <c r="CW32" i="6" s="1"/>
  <c r="CR32" i="6" a="1"/>
  <c r="CR32" i="6" s="1"/>
  <c r="CR31" i="6" a="1"/>
  <c r="CR31" i="6" s="1"/>
  <c r="CW30" i="6" a="1"/>
  <c r="CW30" i="6" s="1"/>
  <c r="CQ30" i="6" a="1"/>
  <c r="CQ30" i="6" s="1"/>
  <c r="CV29" i="6" a="1"/>
  <c r="CV29" i="6" s="1"/>
  <c r="CQ29" i="6" a="1"/>
  <c r="CQ29" i="6" s="1"/>
  <c r="CW28" i="6" a="1"/>
  <c r="CW28" i="6" s="1"/>
  <c r="CQ28" i="6" a="1"/>
  <c r="CQ28" i="6" s="1"/>
  <c r="CV27" i="6" a="1"/>
  <c r="CV27" i="6" s="1"/>
  <c r="CU26" i="6" a="1"/>
  <c r="CU26" i="6" s="1"/>
  <c r="CP25" i="6" a="1"/>
  <c r="CP25" i="6" s="1"/>
  <c r="CT23" i="6" a="1"/>
  <c r="CT23" i="6" s="1"/>
  <c r="CV22" i="6" a="1"/>
  <c r="CV22" i="6" s="1"/>
  <c r="CP22" i="6" a="1"/>
  <c r="CP22" i="6" s="1"/>
  <c r="CU21" i="6" a="1"/>
  <c r="CU21" i="6" s="1"/>
  <c r="CZ20" i="6" a="1"/>
  <c r="CZ20" i="6" s="1"/>
  <c r="CP20" i="6" a="1"/>
  <c r="CP20" i="6" s="1"/>
  <c r="CV19" i="6" a="1"/>
  <c r="CV19" i="6" s="1"/>
  <c r="CP19" i="6" a="1"/>
  <c r="CP19" i="6" s="1"/>
  <c r="CU18" i="6" a="1"/>
  <c r="CU18" i="6" s="1"/>
  <c r="CZ17" i="6" a="1"/>
  <c r="CZ17" i="6" s="1"/>
  <c r="CU17" i="6" a="1"/>
  <c r="CU17" i="6" s="1"/>
  <c r="CP17" i="6" a="1"/>
  <c r="CP17" i="6" s="1"/>
  <c r="CV16" i="6" a="1"/>
  <c r="CV16" i="6" s="1"/>
  <c r="CU15" i="6" a="1"/>
  <c r="CU15" i="6" s="1"/>
  <c r="CP126" i="6" a="1"/>
  <c r="CP126" i="6" s="1"/>
  <c r="CV124" i="6" a="1"/>
  <c r="CV124" i="6" s="1"/>
  <c r="CW122" i="6" a="1"/>
  <c r="CW122" i="6" s="1"/>
  <c r="CS121" i="6" a="1"/>
  <c r="CS121" i="6" s="1"/>
  <c r="CX119" i="6" a="1"/>
  <c r="CX119" i="6" s="1"/>
  <c r="CP118" i="6" a="1"/>
  <c r="CP118" i="6" s="1"/>
  <c r="CP115" i="6" a="1"/>
  <c r="CP115" i="6" s="1"/>
  <c r="CR113" i="6" a="1"/>
  <c r="CR113" i="6" s="1"/>
  <c r="CW111" i="6" a="1"/>
  <c r="CW111" i="6" s="1"/>
  <c r="CQ110" i="6" a="1"/>
  <c r="CQ110" i="6" s="1"/>
  <c r="CY108" i="6" a="1"/>
  <c r="CY108" i="6" s="1"/>
  <c r="CW106" i="6" a="1"/>
  <c r="CW106" i="6" s="1"/>
  <c r="CR105" i="6" a="1"/>
  <c r="CR105" i="6" s="1"/>
  <c r="CR104" i="6" a="1"/>
  <c r="CR104" i="6" s="1"/>
  <c r="CP103" i="6" a="1"/>
  <c r="CP103" i="6" s="1"/>
  <c r="CW101" i="6" a="1"/>
  <c r="CW101" i="6" s="1"/>
  <c r="CV100" i="6" a="1"/>
  <c r="CV100" i="6" s="1"/>
  <c r="CV99" i="6" a="1"/>
  <c r="CV99" i="6" s="1"/>
  <c r="CS98" i="6" a="1"/>
  <c r="CS98" i="6" s="1"/>
  <c r="CR97" i="6" a="1"/>
  <c r="CR97" i="6" s="1"/>
  <c r="CQ96" i="6" a="1"/>
  <c r="CQ96" i="6" s="1"/>
  <c r="CS93" i="6" a="1"/>
  <c r="CS93" i="6" s="1"/>
  <c r="CS92" i="6" a="1"/>
  <c r="CS92" i="6" s="1"/>
  <c r="CT91" i="6" a="1"/>
  <c r="CT91" i="6" s="1"/>
  <c r="CU90" i="6" a="1"/>
  <c r="CU90" i="6" s="1"/>
  <c r="CU89" i="6" a="1"/>
  <c r="CU89" i="6" s="1"/>
  <c r="CV88" i="6" a="1"/>
  <c r="CV88" i="6" s="1"/>
  <c r="CX87" i="6" a="1"/>
  <c r="CX87" i="6" s="1"/>
  <c r="CX86" i="6" a="1"/>
  <c r="CX86" i="6" s="1"/>
  <c r="CY85" i="6" a="1"/>
  <c r="CY85" i="6" s="1"/>
  <c r="CP85" i="6" a="1"/>
  <c r="CP85" i="6" s="1"/>
  <c r="CQ84" i="6" a="1"/>
  <c r="CQ84" i="6" s="1"/>
  <c r="CW82" i="6" a="1"/>
  <c r="CW82" i="6" s="1"/>
  <c r="CY81" i="6" a="1"/>
  <c r="CY81" i="6" s="1"/>
  <c r="CQ81" i="6" a="1"/>
  <c r="CQ81" i="6" s="1"/>
  <c r="CT79" i="6" a="1"/>
  <c r="CT79" i="6" s="1"/>
  <c r="CP78" i="6" a="1"/>
  <c r="CP78" i="6" s="1"/>
  <c r="CS77" i="6" a="1"/>
  <c r="CS77" i="6" s="1"/>
  <c r="CW76" i="6" a="1"/>
  <c r="CW76" i="6" s="1"/>
  <c r="CP76" i="6" a="1"/>
  <c r="CP76" i="6" s="1"/>
  <c r="CR75" i="6" a="1"/>
  <c r="CR75" i="6" s="1"/>
  <c r="CY73" i="6" a="1"/>
  <c r="CY73" i="6" s="1"/>
  <c r="CZ72" i="6" a="1"/>
  <c r="CZ72" i="6" s="1"/>
  <c r="CQ71" i="6" a="1"/>
  <c r="CQ71" i="6" s="1"/>
  <c r="CT70" i="6" a="1"/>
  <c r="CT70" i="6" s="1"/>
  <c r="CY69" i="6" a="1"/>
  <c r="CY69" i="6" s="1"/>
  <c r="CT69" i="6" a="1"/>
  <c r="CT69" i="6" s="1"/>
  <c r="CY68" i="6" a="1"/>
  <c r="CY68" i="6" s="1"/>
  <c r="CR68" i="6" a="1"/>
  <c r="CR68" i="6" s="1"/>
  <c r="CQ67" i="6" a="1"/>
  <c r="CQ67" i="6" s="1"/>
  <c r="CV66" i="6" a="1"/>
  <c r="CV66" i="6" s="1"/>
  <c r="CP66" i="6" a="1"/>
  <c r="CP66" i="6" s="1"/>
  <c r="CT65" i="6" a="1"/>
  <c r="CT65" i="6" s="1"/>
  <c r="CX64" i="6" a="1"/>
  <c r="CX64" i="6" s="1"/>
  <c r="CS64" i="6" a="1"/>
  <c r="CS64" i="6" s="1"/>
  <c r="CR63" i="6" a="1"/>
  <c r="CR63" i="6" s="1"/>
  <c r="CV62" i="6" a="1"/>
  <c r="CV62" i="6" s="1"/>
  <c r="CP61" i="6" a="1"/>
  <c r="CP61" i="6" s="1"/>
  <c r="CV60" i="6" a="1"/>
  <c r="CV60" i="6" s="1"/>
  <c r="CP60" i="6" a="1"/>
  <c r="CP60" i="6" s="1"/>
  <c r="CY58" i="6" a="1"/>
  <c r="CY58" i="6" s="1"/>
  <c r="CS58" i="6" a="1"/>
  <c r="CS58" i="6" s="1"/>
  <c r="CY57" i="6" a="1"/>
  <c r="CY57" i="6" s="1"/>
  <c r="CT57" i="6" a="1"/>
  <c r="CT57" i="6" s="1"/>
  <c r="CY56" i="6" a="1"/>
  <c r="CY56" i="6" s="1"/>
  <c r="CS56" i="6" a="1"/>
  <c r="CS56" i="6" s="1"/>
  <c r="CX55" i="6" a="1"/>
  <c r="CX55" i="6" s="1"/>
  <c r="CR55" i="6" a="1"/>
  <c r="CR55" i="6" s="1"/>
  <c r="CW54" i="6" a="1"/>
  <c r="CW54" i="6" s="1"/>
  <c r="CQ54" i="6" a="1"/>
  <c r="CQ54" i="6" s="1"/>
  <c r="CV53" i="6" a="1"/>
  <c r="CV53" i="6" s="1"/>
  <c r="CP53" i="6" a="1"/>
  <c r="CP53" i="6" s="1"/>
  <c r="CU52" i="6" a="1"/>
  <c r="CU52" i="6" s="1"/>
  <c r="CU51" i="6" a="1"/>
  <c r="CU51" i="6" s="1"/>
  <c r="CU50" i="6" a="1"/>
  <c r="CU50" i="6" s="1"/>
  <c r="CS49" i="6" a="1"/>
  <c r="CS49" i="6" s="1"/>
  <c r="CR48" i="6" a="1"/>
  <c r="CR48" i="6" s="1"/>
  <c r="CQ47" i="6" a="1"/>
  <c r="CQ47" i="6" s="1"/>
  <c r="CV46" i="6" a="1"/>
  <c r="CV46" i="6" s="1"/>
  <c r="CP46" i="6" a="1"/>
  <c r="CP46" i="6" s="1"/>
  <c r="CU45" i="6" a="1"/>
  <c r="CU45" i="6" s="1"/>
  <c r="CT44" i="6" a="1"/>
  <c r="CT44" i="6" s="1"/>
  <c r="CX43" i="6" a="1"/>
  <c r="CX43" i="6" s="1"/>
  <c r="CS43" i="6" a="1"/>
  <c r="CS43" i="6" s="1"/>
  <c r="CW42" i="6" a="1"/>
  <c r="CW42" i="6" s="1"/>
  <c r="CQ42" i="6" a="1"/>
  <c r="CQ42" i="6" s="1"/>
  <c r="CV41" i="6" a="1"/>
  <c r="CV41" i="6" s="1"/>
  <c r="CP41" i="6" a="1"/>
  <c r="CP41" i="6" s="1"/>
  <c r="CU40" i="6" a="1"/>
  <c r="CU40" i="6" s="1"/>
  <c r="CP40" i="6" a="1"/>
  <c r="CP40" i="6" s="1"/>
  <c r="CT39" i="6" a="1"/>
  <c r="CT39" i="6" s="1"/>
  <c r="CY38" i="6" a="1"/>
  <c r="CY38" i="6" s="1"/>
  <c r="CS38" i="6" a="1"/>
  <c r="CS38" i="6" s="1"/>
  <c r="CY37" i="6" a="1"/>
  <c r="CY37" i="6" s="1"/>
  <c r="CS37" i="6" a="1"/>
  <c r="CS37" i="6" s="1"/>
  <c r="CY36" i="6" a="1"/>
  <c r="CY36" i="6" s="1"/>
  <c r="CS36" i="6" a="1"/>
  <c r="CS36" i="6" s="1"/>
  <c r="CR35" i="6" a="1"/>
  <c r="CR35" i="6" s="1"/>
  <c r="CX34" i="6" a="1"/>
  <c r="CX34" i="6" s="1"/>
  <c r="CS34" i="6" a="1"/>
  <c r="CS34" i="6" s="1"/>
  <c r="CX33" i="6" a="1"/>
  <c r="CX33" i="6" s="1"/>
  <c r="CQ32" i="6" a="1"/>
  <c r="CQ32" i="6" s="1"/>
  <c r="CW31" i="6" a="1"/>
  <c r="CW31" i="6" s="1"/>
  <c r="CQ31" i="6" a="1"/>
  <c r="CQ31" i="6" s="1"/>
  <c r="CP30" i="6" a="1"/>
  <c r="CP30" i="6" s="1"/>
  <c r="CP29" i="6" a="1"/>
  <c r="CP29" i="6" s="1"/>
  <c r="CV28" i="6" a="1"/>
  <c r="CV28" i="6" s="1"/>
  <c r="CU27" i="6" a="1"/>
  <c r="CU27" i="6" s="1"/>
  <c r="CZ26" i="6" a="1"/>
  <c r="CZ26" i="6" s="1"/>
  <c r="CZ25" i="6" a="1"/>
  <c r="CZ25" i="6" s="1"/>
  <c r="CU25" i="6" a="1"/>
  <c r="CU25" i="6" s="1"/>
  <c r="CZ24" i="6" a="1"/>
  <c r="CZ24" i="6" s="1"/>
  <c r="CT24" i="6" a="1"/>
  <c r="CT24" i="6" s="1"/>
  <c r="CY23" i="6" a="1"/>
  <c r="CY23" i="6" s="1"/>
  <c r="CZ22" i="6" a="1"/>
  <c r="CZ22" i="6" s="1"/>
  <c r="CU22" i="6" a="1"/>
  <c r="CU22" i="6" s="1"/>
  <c r="CZ21" i="6" a="1"/>
  <c r="CZ21" i="6" s="1"/>
  <c r="CT21" i="6" a="1"/>
  <c r="CT21" i="6" s="1"/>
  <c r="CY20" i="6" a="1"/>
  <c r="CY20" i="6" s="1"/>
  <c r="CT20" i="6" a="1"/>
  <c r="CT20" i="6" s="1"/>
  <c r="CZ19" i="6" a="1"/>
  <c r="CZ19" i="6" s="1"/>
  <c r="CU19" i="6" a="1"/>
  <c r="CU19" i="6" s="1"/>
  <c r="CT18" i="6" a="1"/>
  <c r="CT18" i="6" s="1"/>
  <c r="CY125" i="6" a="1"/>
  <c r="CY125" i="6" s="1"/>
  <c r="CP124" i="6" a="1"/>
  <c r="CP124" i="6" s="1"/>
  <c r="CS119" i="6" a="1"/>
  <c r="CS119" i="6" s="1"/>
  <c r="CX117" i="6" a="1"/>
  <c r="CX117" i="6" s="1"/>
  <c r="CQ116" i="6" a="1"/>
  <c r="CQ116" i="6" s="1"/>
  <c r="CS114" i="6" a="1"/>
  <c r="CS114" i="6" s="1"/>
  <c r="CY112" i="6" a="1"/>
  <c r="CY112" i="6" s="1"/>
  <c r="CT111" i="6" a="1"/>
  <c r="CT111" i="6" s="1"/>
  <c r="CX109" i="6" a="1"/>
  <c r="CX109" i="6" s="1"/>
  <c r="CV107" i="6" a="1"/>
  <c r="CV107" i="6" s="1"/>
  <c r="CR106" i="6" a="1"/>
  <c r="CR106" i="6" s="1"/>
  <c r="CP105" i="6" a="1"/>
  <c r="CP105" i="6" s="1"/>
  <c r="CZ103" i="6" a="1"/>
  <c r="CZ103" i="6" s="1"/>
  <c r="CU102" i="6" a="1"/>
  <c r="CU102" i="6" s="1"/>
  <c r="CT101" i="6" a="1"/>
  <c r="CT101" i="6" s="1"/>
  <c r="CU100" i="6" a="1"/>
  <c r="CU100" i="6" s="1"/>
  <c r="CQ99" i="6" a="1"/>
  <c r="CQ99" i="6" s="1"/>
  <c r="CP98" i="6" a="1"/>
  <c r="CP98" i="6" s="1"/>
  <c r="CZ94" i="6" a="1"/>
  <c r="CZ94" i="6" s="1"/>
  <c r="CP94" i="6" a="1"/>
  <c r="CP94" i="6" s="1"/>
  <c r="CZ92" i="6" a="1"/>
  <c r="CZ92" i="6" s="1"/>
  <c r="CQ92" i="6" a="1"/>
  <c r="CQ92" i="6" s="1"/>
  <c r="CS91" i="6" a="1"/>
  <c r="CS91" i="6" s="1"/>
  <c r="CR90" i="6" a="1"/>
  <c r="CR90" i="6" s="1"/>
  <c r="CU86" i="6" a="1"/>
  <c r="CU86" i="6" s="1"/>
  <c r="CW85" i="6" a="1"/>
  <c r="CW85" i="6" s="1"/>
  <c r="CX84" i="6" a="1"/>
  <c r="CX84" i="6" s="1"/>
  <c r="CP84" i="6" a="1"/>
  <c r="CP84" i="6" s="1"/>
  <c r="CR83" i="6" a="1"/>
  <c r="CR83" i="6" s="1"/>
  <c r="CT82" i="6" a="1"/>
  <c r="CT82" i="6" s="1"/>
  <c r="CW81" i="6" a="1"/>
  <c r="CW81" i="6" s="1"/>
  <c r="CZ80" i="6" a="1"/>
  <c r="CZ80" i="6" s="1"/>
  <c r="CZ79" i="6" a="1"/>
  <c r="CZ79" i="6" s="1"/>
  <c r="CR79" i="6" a="1"/>
  <c r="CR79" i="6" s="1"/>
  <c r="CQ77" i="6" a="1"/>
  <c r="CQ77" i="6" s="1"/>
  <c r="CU76" i="6" a="1"/>
  <c r="CU76" i="6" s="1"/>
  <c r="CX75" i="6" a="1"/>
  <c r="CX75" i="6" s="1"/>
  <c r="CT74" i="6" a="1"/>
  <c r="CT74" i="6" s="1"/>
  <c r="CU73" i="6" a="1"/>
  <c r="CU73" i="6" s="1"/>
  <c r="CX72" i="6" a="1"/>
  <c r="CX72" i="6" s="1"/>
  <c r="CR72" i="6" a="1"/>
  <c r="CR72" i="6" s="1"/>
  <c r="CZ70" i="6" a="1"/>
  <c r="CZ70" i="6" s="1"/>
  <c r="CS70" i="6" a="1"/>
  <c r="CS70" i="6" s="1"/>
  <c r="CW69" i="6" a="1"/>
  <c r="CW69" i="6" s="1"/>
  <c r="CY124" i="6" a="1"/>
  <c r="CY124" i="6" s="1"/>
  <c r="CV121" i="6" a="1"/>
  <c r="CV121" i="6" s="1"/>
  <c r="CT115" i="6" a="1"/>
  <c r="CT115" i="6" s="1"/>
  <c r="CQ112" i="6" a="1"/>
  <c r="CQ112" i="6" s="1"/>
  <c r="CS109" i="6" a="1"/>
  <c r="CS109" i="6" s="1"/>
  <c r="CP107" i="6" a="1"/>
  <c r="CP107" i="6" s="1"/>
  <c r="CU104" i="6" a="1"/>
  <c r="CU104" i="6" s="1"/>
  <c r="CQ102" i="6" a="1"/>
  <c r="CQ102" i="6" s="1"/>
  <c r="CU97" i="6" a="1"/>
  <c r="CU97" i="6" s="1"/>
  <c r="CV95" i="6" a="1"/>
  <c r="CV95" i="6" s="1"/>
  <c r="CV93" i="6" a="1"/>
  <c r="CV93" i="6" s="1"/>
  <c r="CW91" i="6" a="1"/>
  <c r="CW91" i="6" s="1"/>
  <c r="CQ86" i="6" a="1"/>
  <c r="CQ86" i="6" s="1"/>
  <c r="CY82" i="6" a="1"/>
  <c r="CY82" i="6" s="1"/>
  <c r="CS81" i="6" a="1"/>
  <c r="CS81" i="6" s="1"/>
  <c r="CW79" i="6" a="1"/>
  <c r="CW79" i="6" s="1"/>
  <c r="CS78" i="6" a="1"/>
  <c r="CS78" i="6" s="1"/>
  <c r="CY76" i="6" a="1"/>
  <c r="CY76" i="6" s="1"/>
  <c r="CU75" i="6" a="1"/>
  <c r="CU75" i="6" s="1"/>
  <c r="CP74" i="6" a="1"/>
  <c r="CP74" i="6" s="1"/>
  <c r="CQ124" i="6" a="1"/>
  <c r="CQ124" i="6" s="1"/>
  <c r="CP121" i="6" a="1"/>
  <c r="CP121" i="6" s="1"/>
  <c r="CZ117" i="6" a="1"/>
  <c r="CZ117" i="6" s="1"/>
  <c r="CU114" i="6" a="1"/>
  <c r="CU114" i="6" s="1"/>
  <c r="CU111" i="6" a="1"/>
  <c r="CU111" i="6" s="1"/>
  <c r="CW108" i="6" a="1"/>
  <c r="CW108" i="6" s="1"/>
  <c r="CS106" i="6" a="1"/>
  <c r="CS106" i="6" s="1"/>
  <c r="CP104" i="6" a="1"/>
  <c r="CP104" i="6" s="1"/>
  <c r="CU101" i="6" a="1"/>
  <c r="CU101" i="6" s="1"/>
  <c r="CR99" i="6" a="1"/>
  <c r="CR99" i="6" s="1"/>
  <c r="CP97" i="6" a="1"/>
  <c r="CP97" i="6" s="1"/>
  <c r="CP95" i="6" a="1"/>
  <c r="CP95" i="6" s="1"/>
  <c r="CP93" i="6" a="1"/>
  <c r="CP93" i="6" s="1"/>
  <c r="CS89" i="6" a="1"/>
  <c r="CS89" i="6" s="1"/>
  <c r="CU87" i="6" a="1"/>
  <c r="CU87" i="6" s="1"/>
  <c r="CX85" i="6" a="1"/>
  <c r="CX85" i="6" s="1"/>
  <c r="CU82" i="6" a="1"/>
  <c r="CU82" i="6" s="1"/>
  <c r="CP81" i="6" a="1"/>
  <c r="CP81" i="6" s="1"/>
  <c r="CS79" i="6" a="1"/>
  <c r="CS79" i="6" s="1"/>
  <c r="CY77" i="6" a="1"/>
  <c r="CY77" i="6" s="1"/>
  <c r="CV76" i="6" a="1"/>
  <c r="CV76" i="6" s="1"/>
  <c r="CQ75" i="6" a="1"/>
  <c r="CQ75" i="6" s="1"/>
  <c r="CV73" i="6" a="1"/>
  <c r="CV73" i="6" s="1"/>
  <c r="CS72" i="6" a="1"/>
  <c r="CS72" i="6" s="1"/>
  <c r="CX69" i="6" a="1"/>
  <c r="CX69" i="6" s="1"/>
  <c r="CX68" i="6" a="1"/>
  <c r="CX68" i="6" s="1"/>
  <c r="CZ67" i="6" a="1"/>
  <c r="CZ67" i="6" s="1"/>
  <c r="CZ66" i="6" a="1"/>
  <c r="CZ66" i="6" s="1"/>
  <c r="CR65" i="6" a="1"/>
  <c r="CR65" i="6" s="1"/>
  <c r="CR64" i="6" a="1"/>
  <c r="CR64" i="6" s="1"/>
  <c r="CU63" i="6" a="1"/>
  <c r="CU63" i="6" s="1"/>
  <c r="CT62" i="6" a="1"/>
  <c r="CT62" i="6" s="1"/>
  <c r="CW61" i="6" a="1"/>
  <c r="CW61" i="6" s="1"/>
  <c r="CY60" i="6" a="1"/>
  <c r="CY60" i="6" s="1"/>
  <c r="CQ59" i="6" a="1"/>
  <c r="CQ59" i="6" s="1"/>
  <c r="CR58" i="6" a="1"/>
  <c r="CR58" i="6" s="1"/>
  <c r="CV57" i="6" a="1"/>
  <c r="CV57" i="6" s="1"/>
  <c r="CW56" i="6" a="1"/>
  <c r="CW56" i="6" s="1"/>
  <c r="CZ54" i="6" a="1"/>
  <c r="CZ54" i="6" s="1"/>
  <c r="CZ53" i="6" a="1"/>
  <c r="CZ53" i="6" s="1"/>
  <c r="CT52" i="6" a="1"/>
  <c r="CT52" i="6" s="1"/>
  <c r="CQ51" i="6" a="1"/>
  <c r="CQ51" i="6" s="1"/>
  <c r="CS50" i="6" a="1"/>
  <c r="CS50" i="6" s="1"/>
  <c r="CV49" i="6" a="1"/>
  <c r="CV49" i="6" s="1"/>
  <c r="CZ48" i="6" a="1"/>
  <c r="CZ48" i="6" s="1"/>
  <c r="CT47" i="6" a="1"/>
  <c r="CT47" i="6" s="1"/>
  <c r="CW46" i="6" a="1"/>
  <c r="CW46" i="6" s="1"/>
  <c r="CU44" i="6" a="1"/>
  <c r="CU44" i="6" s="1"/>
  <c r="CW43" i="6" a="1"/>
  <c r="CW43" i="6" s="1"/>
  <c r="CU41" i="6" a="1"/>
  <c r="CU41" i="6" s="1"/>
  <c r="CX40" i="6" a="1"/>
  <c r="CX40" i="6" s="1"/>
  <c r="CQ40" i="6" a="1"/>
  <c r="CQ40" i="6" s="1"/>
  <c r="CS39" i="6" a="1"/>
  <c r="CS39" i="6" s="1"/>
  <c r="CV38" i="6" a="1"/>
  <c r="CV38" i="6" s="1"/>
  <c r="CZ37" i="6" a="1"/>
  <c r="CZ37" i="6" s="1"/>
  <c r="CR37" i="6" a="1"/>
  <c r="CR37" i="6" s="1"/>
  <c r="CV36" i="6" a="1"/>
  <c r="CV36" i="6" s="1"/>
  <c r="CY35" i="6" a="1"/>
  <c r="CY35" i="6" s="1"/>
  <c r="CQ35" i="6" a="1"/>
  <c r="CQ35" i="6" s="1"/>
  <c r="CV34" i="6" a="1"/>
  <c r="CV34" i="6" s="1"/>
  <c r="CP33" i="6" a="1"/>
  <c r="CP33" i="6" s="1"/>
  <c r="CT32" i="6" a="1"/>
  <c r="CT32" i="6" s="1"/>
  <c r="CX31" i="6" a="1"/>
  <c r="CX31" i="6" s="1"/>
  <c r="CX123" i="6" a="1"/>
  <c r="CX123" i="6" s="1"/>
  <c r="CV120" i="6" a="1"/>
  <c r="CV120" i="6" s="1"/>
  <c r="CU117" i="6" a="1"/>
  <c r="CU117" i="6" s="1"/>
  <c r="CQ114" i="6" a="1"/>
  <c r="CQ114" i="6" s="1"/>
  <c r="CX110" i="6" a="1"/>
  <c r="CX110" i="6" s="1"/>
  <c r="CV108" i="6" a="1"/>
  <c r="CV108" i="6" s="1"/>
  <c r="CP106" i="6" a="1"/>
  <c r="CP106" i="6" s="1"/>
  <c r="CV103" i="6" a="1"/>
  <c r="CV103" i="6" s="1"/>
  <c r="CS101" i="6" a="1"/>
  <c r="CS101" i="6" s="1"/>
  <c r="CP99" i="6" a="1"/>
  <c r="CP99" i="6" s="1"/>
  <c r="CW96" i="6" a="1"/>
  <c r="CW96" i="6" s="1"/>
  <c r="CX94" i="6" a="1"/>
  <c r="CX94" i="6" s="1"/>
  <c r="CZ90" i="6" a="1"/>
  <c r="CZ90" i="6" s="1"/>
  <c r="CR89" i="6" a="1"/>
  <c r="CR89" i="6" s="1"/>
  <c r="CT87" i="6" a="1"/>
  <c r="CT87" i="6" s="1"/>
  <c r="CU85" i="6" a="1"/>
  <c r="CU85" i="6" s="1"/>
  <c r="CZ83" i="6" a="1"/>
  <c r="CZ83" i="6" s="1"/>
  <c r="CW80" i="6" a="1"/>
  <c r="CW80" i="6" s="1"/>
  <c r="CX77" i="6" a="1"/>
  <c r="CX77" i="6" s="1"/>
  <c r="CS76" i="6" a="1"/>
  <c r="CS76" i="6" s="1"/>
  <c r="CP75" i="6" a="1"/>
  <c r="CP75" i="6" s="1"/>
  <c r="CT73" i="6" a="1"/>
  <c r="CT73" i="6" s="1"/>
  <c r="CY70" i="6" a="1"/>
  <c r="CY70" i="6" s="1"/>
  <c r="CY67" i="6" a="1"/>
  <c r="CY67" i="6" s="1"/>
  <c r="CY66" i="6" a="1"/>
  <c r="CY66" i="6" s="1"/>
  <c r="CZ65" i="6" a="1"/>
  <c r="CZ65" i="6" s="1"/>
  <c r="CQ65" i="6" a="1"/>
  <c r="CQ65" i="6" s="1"/>
  <c r="CT63" i="6" a="1"/>
  <c r="CT63" i="6" s="1"/>
  <c r="CU61" i="6" a="1"/>
  <c r="CU61" i="6" s="1"/>
  <c r="CZ59" i="6" a="1"/>
  <c r="CZ59" i="6" s="1"/>
  <c r="CQ58" i="6" a="1"/>
  <c r="CQ58" i="6" s="1"/>
  <c r="CS57" i="6" a="1"/>
  <c r="CS57" i="6" s="1"/>
  <c r="CV56" i="6" a="1"/>
  <c r="CV56" i="6" s="1"/>
  <c r="CW55" i="6" a="1"/>
  <c r="CW55" i="6" s="1"/>
  <c r="CZ52" i="6" a="1"/>
  <c r="CZ52" i="6" s="1"/>
  <c r="CS52" i="6" a="1"/>
  <c r="CS52" i="6" s="1"/>
  <c r="CW51" i="6" a="1"/>
  <c r="CW51" i="6" s="1"/>
  <c r="CZ50" i="6" a="1"/>
  <c r="CZ50" i="6" s="1"/>
  <c r="CX48" i="6" a="1"/>
  <c r="CX48" i="6" s="1"/>
  <c r="CP48" i="6" a="1"/>
  <c r="CP48" i="6" s="1"/>
  <c r="CU46" i="6" a="1"/>
  <c r="CU46" i="6" s="1"/>
  <c r="CY45" i="6" a="1"/>
  <c r="CY45" i="6" s="1"/>
  <c r="CQ45" i="6" a="1"/>
  <c r="CQ45" i="6" s="1"/>
  <c r="CS44" i="6" a="1"/>
  <c r="CS44" i="6" s="1"/>
  <c r="CV43" i="6" a="1"/>
  <c r="CV43" i="6" s="1"/>
  <c r="CZ42" i="6" a="1"/>
  <c r="CZ42" i="6" s="1"/>
  <c r="CP42" i="6" a="1"/>
  <c r="CP42" i="6" s="1"/>
  <c r="CT41" i="6" a="1"/>
  <c r="CT41" i="6" s="1"/>
  <c r="CW40" i="6" a="1"/>
  <c r="CW40" i="6" s="1"/>
  <c r="CZ39" i="6" a="1"/>
  <c r="CZ39" i="6" s="1"/>
  <c r="CR39" i="6" a="1"/>
  <c r="CR39" i="6" s="1"/>
  <c r="CU38" i="6" a="1"/>
  <c r="CU38" i="6" s="1"/>
  <c r="CX37" i="6" a="1"/>
  <c r="CX37" i="6" s="1"/>
  <c r="CU36" i="6" a="1"/>
  <c r="CU36" i="6" s="1"/>
  <c r="CW35" i="6" a="1"/>
  <c r="CW35" i="6" s="1"/>
  <c r="CP35" i="6" a="1"/>
  <c r="CP35" i="6" s="1"/>
  <c r="CU34" i="6" a="1"/>
  <c r="CU34" i="6" s="1"/>
  <c r="CW33" i="6" a="1"/>
  <c r="CW33" i="6" s="1"/>
  <c r="CZ32" i="6" a="1"/>
  <c r="CZ32" i="6" s="1"/>
  <c r="CS32" i="6" a="1"/>
  <c r="CS32" i="6" s="1"/>
  <c r="CV31" i="6" a="1"/>
  <c r="CV31" i="6" s="1"/>
  <c r="CU29" i="6" a="1"/>
  <c r="CU29" i="6" s="1"/>
  <c r="CS28" i="6" a="1"/>
  <c r="CS28" i="6" s="1"/>
  <c r="CT27" i="6" a="1"/>
  <c r="CT27" i="6" s="1"/>
  <c r="CX26" i="6" a="1"/>
  <c r="CX26" i="6" s="1"/>
  <c r="CQ26" i="6" a="1"/>
  <c r="CQ26" i="6" s="1"/>
  <c r="CT25" i="6" a="1"/>
  <c r="CT25" i="6" s="1"/>
  <c r="CX24" i="6" a="1"/>
  <c r="CX24" i="6" s="1"/>
  <c r="CP24" i="6" a="1"/>
  <c r="CP24" i="6" s="1"/>
  <c r="CS23" i="6" a="1"/>
  <c r="CS23" i="6" s="1"/>
  <c r="CX22" i="6" a="1"/>
  <c r="CX22" i="6" s="1"/>
  <c r="CR22" i="6" a="1"/>
  <c r="CR22" i="6" s="1"/>
  <c r="CS21" i="6" a="1"/>
  <c r="CS21" i="6" s="1"/>
  <c r="CW20" i="6" a="1"/>
  <c r="CW20" i="6" s="1"/>
  <c r="CQ20" i="6" a="1"/>
  <c r="CQ20" i="6" s="1"/>
  <c r="CX18" i="6" a="1"/>
  <c r="CX18" i="6" s="1"/>
  <c r="CT17" i="6" a="1"/>
  <c r="CT17" i="6" s="1"/>
  <c r="CZ16" i="6" a="1"/>
  <c r="CZ16" i="6" s="1"/>
  <c r="CX15" i="6" a="1"/>
  <c r="CX15" i="6" s="1"/>
  <c r="CR14" i="6" a="1"/>
  <c r="CR14" i="6" s="1"/>
  <c r="CX13" i="6" a="1"/>
  <c r="CX13" i="6" s="1"/>
  <c r="CZ126" i="6" a="1"/>
  <c r="CZ126" i="6" s="1"/>
  <c r="CT123" i="6" a="1"/>
  <c r="CT123" i="6" s="1"/>
  <c r="CR120" i="6" a="1"/>
  <c r="CR120" i="6" s="1"/>
  <c r="CY116" i="6" a="1"/>
  <c r="CY116" i="6" s="1"/>
  <c r="CY113" i="6" a="1"/>
  <c r="CY113" i="6" s="1"/>
  <c r="CW110" i="6" a="1"/>
  <c r="CW110" i="6" s="1"/>
  <c r="CP108" i="6" a="1"/>
  <c r="CP108" i="6" s="1"/>
  <c r="CY105" i="6" a="1"/>
  <c r="CY105" i="6" s="1"/>
  <c r="CS103" i="6" a="1"/>
  <c r="CS103" i="6" s="1"/>
  <c r="CX98" i="6" a="1"/>
  <c r="CX98" i="6" s="1"/>
  <c r="CT96" i="6" a="1"/>
  <c r="CT96" i="6" s="1"/>
  <c r="CU94" i="6" a="1"/>
  <c r="CU94" i="6" s="1"/>
  <c r="CX92" i="6" a="1"/>
  <c r="CX92" i="6" s="1"/>
  <c r="CX90" i="6" a="1"/>
  <c r="CX90" i="6" s="1"/>
  <c r="CY88" i="6" a="1"/>
  <c r="CY88" i="6" s="1"/>
  <c r="CQ87" i="6" a="1"/>
  <c r="CQ87" i="6" s="1"/>
  <c r="CS85" i="6" a="1"/>
  <c r="CS85" i="6" s="1"/>
  <c r="CV83" i="6" a="1"/>
  <c r="CV83" i="6" s="1"/>
  <c r="CU80" i="6" a="1"/>
  <c r="CU80" i="6" s="1"/>
  <c r="CZ78" i="6" a="1"/>
  <c r="CZ78" i="6" s="1"/>
  <c r="CV77" i="6" a="1"/>
  <c r="CV77" i="6" s="1"/>
  <c r="CW74" i="6" a="1"/>
  <c r="CW74" i="6" s="1"/>
  <c r="CZ71" i="6" a="1"/>
  <c r="CZ71" i="6" s="1"/>
  <c r="CW70" i="6" a="1"/>
  <c r="CW70" i="6" s="1"/>
  <c r="CV68" i="6" a="1"/>
  <c r="CV68" i="6" s="1"/>
  <c r="CU67" i="6" a="1"/>
  <c r="CU67" i="6" s="1"/>
  <c r="CP64" i="6" a="1"/>
  <c r="CP64" i="6" s="1"/>
  <c r="CP63" i="6" a="1"/>
  <c r="CP63" i="6" s="1"/>
  <c r="CR62" i="6" a="1"/>
  <c r="CR62" i="6" s="1"/>
  <c r="CS61" i="6" a="1"/>
  <c r="CS61" i="6" s="1"/>
  <c r="CU60" i="6" a="1"/>
  <c r="CU60" i="6" s="1"/>
  <c r="CX59" i="6" a="1"/>
  <c r="CX59" i="6" s="1"/>
  <c r="CR56" i="6" a="1"/>
  <c r="CR56" i="6" s="1"/>
  <c r="CU55" i="6" a="1"/>
  <c r="CU55" i="6" s="1"/>
  <c r="CX53" i="6" a="1"/>
  <c r="CX53" i="6" s="1"/>
  <c r="CY52" i="6" a="1"/>
  <c r="CY52" i="6" s="1"/>
  <c r="CQ52" i="6" a="1"/>
  <c r="CQ52" i="6" s="1"/>
  <c r="CT51" i="6" a="1"/>
  <c r="CT51" i="6" s="1"/>
  <c r="CX50" i="6" a="1"/>
  <c r="CX50" i="6" s="1"/>
  <c r="CQ50" i="6" a="1"/>
  <c r="CQ50" i="6" s="1"/>
  <c r="CV48" i="6" a="1"/>
  <c r="CV48" i="6" s="1"/>
  <c r="CY47" i="6" a="1"/>
  <c r="CY47" i="6" s="1"/>
  <c r="CP47" i="6" a="1"/>
  <c r="CP47" i="6" s="1"/>
  <c r="CW45" i="6" a="1"/>
  <c r="CW45" i="6" s="1"/>
  <c r="CY44" i="6" a="1"/>
  <c r="CY44" i="6" s="1"/>
  <c r="CQ44" i="6" a="1"/>
  <c r="CQ44" i="6" s="1"/>
  <c r="CZ41" i="6" a="1"/>
  <c r="CZ41" i="6" s="1"/>
  <c r="CR41" i="6" a="1"/>
  <c r="CR41" i="6" s="1"/>
  <c r="CX39" i="6" a="1"/>
  <c r="CX39" i="6" s="1"/>
  <c r="CP39" i="6" a="1"/>
  <c r="CP39" i="6" s="1"/>
  <c r="CP37" i="6" a="1"/>
  <c r="CP37" i="6" s="1"/>
  <c r="CR36" i="6" a="1"/>
  <c r="CR36" i="6" s="1"/>
  <c r="CZ34" i="6" a="1"/>
  <c r="CZ34" i="6" s="1"/>
  <c r="CY30" i="6" a="1"/>
  <c r="CY30" i="6" s="1"/>
  <c r="CZ29" i="6" a="1"/>
  <c r="CZ29" i="6" s="1"/>
  <c r="CT120" i="6" a="1"/>
  <c r="CT120" i="6" s="1"/>
  <c r="CP114" i="6" a="1"/>
  <c r="CP114" i="6" s="1"/>
  <c r="CU108" i="6" a="1"/>
  <c r="CU108" i="6" s="1"/>
  <c r="CU103" i="6" a="1"/>
  <c r="CU103" i="6" s="1"/>
  <c r="CZ98" i="6" a="1"/>
  <c r="CZ98" i="6" s="1"/>
  <c r="CY90" i="6" a="1"/>
  <c r="CY90" i="6" s="1"/>
  <c r="CR87" i="6" a="1"/>
  <c r="CR87" i="6" s="1"/>
  <c r="CY83" i="6" a="1"/>
  <c r="CY83" i="6" s="1"/>
  <c r="CV80" i="6" a="1"/>
  <c r="CV80" i="6" s="1"/>
  <c r="CW77" i="6" a="1"/>
  <c r="CW77" i="6" s="1"/>
  <c r="CZ74" i="6" a="1"/>
  <c r="CZ74" i="6" s="1"/>
  <c r="CU72" i="6" a="1"/>
  <c r="CU72" i="6" s="1"/>
  <c r="CW68" i="6" a="1"/>
  <c r="CW68" i="6" s="1"/>
  <c r="CX65" i="6" a="1"/>
  <c r="CX65" i="6" s="1"/>
  <c r="CU64" i="6" a="1"/>
  <c r="CU64" i="6" s="1"/>
  <c r="CT61" i="6" a="1"/>
  <c r="CT61" i="6" s="1"/>
  <c r="CW58" i="6" a="1"/>
  <c r="CW58" i="6" s="1"/>
  <c r="CQ56" i="6" a="1"/>
  <c r="CQ56" i="6" s="1"/>
  <c r="CV54" i="6" a="1"/>
  <c r="CV54" i="6" s="1"/>
  <c r="CT53" i="6" a="1"/>
  <c r="CT53" i="6" s="1"/>
  <c r="CR51" i="6" a="1"/>
  <c r="CR51" i="6" s="1"/>
  <c r="CY49" i="6" a="1"/>
  <c r="CY49" i="6" s="1"/>
  <c r="CW48" i="6" a="1"/>
  <c r="CW48" i="6" s="1"/>
  <c r="CV47" i="6" a="1"/>
  <c r="CV47" i="6" s="1"/>
  <c r="CS46" i="6" a="1"/>
  <c r="CS46" i="6" s="1"/>
  <c r="CR45" i="6" a="1"/>
  <c r="CR45" i="6" s="1"/>
  <c r="CP44" i="6" a="1"/>
  <c r="CP44" i="6" s="1"/>
  <c r="CY42" i="6" a="1"/>
  <c r="CY42" i="6" s="1"/>
  <c r="CX41" i="6" a="1"/>
  <c r="CX41" i="6" s="1"/>
  <c r="CT40" i="6" a="1"/>
  <c r="CT40" i="6" s="1"/>
  <c r="CQ38" i="6" a="1"/>
  <c r="CQ38" i="6" s="1"/>
  <c r="CQ37" i="6" a="1"/>
  <c r="CQ37" i="6" s="1"/>
  <c r="CP36" i="6" a="1"/>
  <c r="CP36" i="6" s="1"/>
  <c r="CY34" i="6" a="1"/>
  <c r="CY34" i="6" s="1"/>
  <c r="CZ33" i="6" a="1"/>
  <c r="CZ33" i="6" s="1"/>
  <c r="CV32" i="6" a="1"/>
  <c r="CV32" i="6" s="1"/>
  <c r="CU31" i="6" a="1"/>
  <c r="CU31" i="6" s="1"/>
  <c r="CV30" i="6" a="1"/>
  <c r="CV30" i="6" s="1"/>
  <c r="CY28" i="6" a="1"/>
  <c r="CY28" i="6" s="1"/>
  <c r="CP28" i="6" a="1"/>
  <c r="CP28" i="6" s="1"/>
  <c r="CR27" i="6" a="1"/>
  <c r="CR27" i="6" s="1"/>
  <c r="CT26" i="6" a="1"/>
  <c r="CT26" i="6" s="1"/>
  <c r="CW25" i="6" a="1"/>
  <c r="CW25" i="6" s="1"/>
  <c r="CY24" i="6" a="1"/>
  <c r="CY24" i="6" s="1"/>
  <c r="CR23" i="6" a="1"/>
  <c r="CR23" i="6" s="1"/>
  <c r="CW22" i="6" a="1"/>
  <c r="CW22" i="6" s="1"/>
  <c r="CY21" i="6" a="1"/>
  <c r="CY21" i="6" s="1"/>
  <c r="CP21" i="6" a="1"/>
  <c r="CP21" i="6" s="1"/>
  <c r="CY18" i="6" a="1"/>
  <c r="CY18" i="6" s="1"/>
  <c r="CP18" i="6" a="1"/>
  <c r="CP18" i="6" s="1"/>
  <c r="CS17" i="6" a="1"/>
  <c r="CS17" i="6" s="1"/>
  <c r="CQ16" i="6" a="1"/>
  <c r="CQ16" i="6" s="1"/>
  <c r="CX14" i="6" a="1"/>
  <c r="CX14" i="6" s="1"/>
  <c r="CW13" i="6" a="1"/>
  <c r="CW13" i="6" s="1"/>
  <c r="CV12" i="6" a="1"/>
  <c r="CV12" i="6" s="1"/>
  <c r="CV11" i="6" a="1"/>
  <c r="CV11" i="6" s="1"/>
  <c r="CR10" i="6" a="1"/>
  <c r="CR10" i="6" s="1"/>
  <c r="CV9" i="6" a="1"/>
  <c r="CV9" i="6" s="1"/>
  <c r="CQ9" i="6" a="1"/>
  <c r="CQ9" i="6" s="1"/>
  <c r="CR8" i="6" a="1"/>
  <c r="CR8" i="6" s="1"/>
  <c r="CW7" i="6" a="1"/>
  <c r="CW7" i="6" s="1"/>
  <c r="CZ125" i="6" a="1"/>
  <c r="CZ125" i="6" s="1"/>
  <c r="CT119" i="6" a="1"/>
  <c r="CT119" i="6" s="1"/>
  <c r="CW107" i="6" a="1"/>
  <c r="CW107" i="6" s="1"/>
  <c r="CV102" i="6" a="1"/>
  <c r="CV102" i="6" s="1"/>
  <c r="CQ98" i="6" a="1"/>
  <c r="CQ98" i="6" s="1"/>
  <c r="CQ94" i="6" a="1"/>
  <c r="CQ94" i="6" s="1"/>
  <c r="CV86" i="6" a="1"/>
  <c r="CV86" i="6" s="1"/>
  <c r="CS83" i="6" a="1"/>
  <c r="CS83" i="6" s="1"/>
  <c r="CP80" i="6" a="1"/>
  <c r="CP80" i="6" s="1"/>
  <c r="CR77" i="6" a="1"/>
  <c r="CR77" i="6" s="1"/>
  <c r="CU74" i="6" a="1"/>
  <c r="CU74" i="6" s="1"/>
  <c r="CP72" i="6" a="1"/>
  <c r="CP72" i="6" s="1"/>
  <c r="CR70" i="6" a="1"/>
  <c r="CR70" i="6" s="1"/>
  <c r="CU68" i="6" a="1"/>
  <c r="CU68" i="6" s="1"/>
  <c r="CP67" i="6" a="1"/>
  <c r="CP67" i="6" s="1"/>
  <c r="CW65" i="6" a="1"/>
  <c r="CW65" i="6" s="1"/>
  <c r="CQ64" i="6" a="1"/>
  <c r="CQ64" i="6" s="1"/>
  <c r="CY62" i="6" a="1"/>
  <c r="CY62" i="6" s="1"/>
  <c r="CS60" i="6" a="1"/>
  <c r="CS60" i="6" s="1"/>
  <c r="CR57" i="6" a="1"/>
  <c r="CR57" i="6" s="1"/>
  <c r="CP56" i="6" a="1"/>
  <c r="CP56" i="6" s="1"/>
  <c r="CU54" i="6" a="1"/>
  <c r="CU54" i="6" s="1"/>
  <c r="CS53" i="6" a="1"/>
  <c r="CS53" i="6" s="1"/>
  <c r="CZ51" i="6" a="1"/>
  <c r="CZ51" i="6" s="1"/>
  <c r="CY50" i="6" a="1"/>
  <c r="CY50" i="6" s="1"/>
  <c r="CX49" i="6" a="1"/>
  <c r="CX49" i="6" s="1"/>
  <c r="CU48" i="6" a="1"/>
  <c r="CU48" i="6" s="1"/>
  <c r="CU47" i="6" a="1"/>
  <c r="CU47" i="6" s="1"/>
  <c r="CP45" i="6" a="1"/>
  <c r="CP45" i="6" s="1"/>
  <c r="CZ43" i="6" a="1"/>
  <c r="CZ43" i="6" s="1"/>
  <c r="CV42" i="6" a="1"/>
  <c r="CV42" i="6" s="1"/>
  <c r="CS40" i="6" a="1"/>
  <c r="CS40" i="6" s="1"/>
  <c r="CQ39" i="6" a="1"/>
  <c r="CQ39" i="6" s="1"/>
  <c r="CZ36" i="6" a="1"/>
  <c r="CZ36" i="6" s="1"/>
  <c r="CZ35" i="6" a="1"/>
  <c r="CZ35" i="6" s="1"/>
  <c r="CV33" i="6" a="1"/>
  <c r="CV33" i="6" s="1"/>
  <c r="CU32" i="6" a="1"/>
  <c r="CU32" i="6" s="1"/>
  <c r="CT31" i="6" a="1"/>
  <c r="CT31" i="6" s="1"/>
  <c r="CU30" i="6" a="1"/>
  <c r="CU30" i="6" s="1"/>
  <c r="CW29" i="6" a="1"/>
  <c r="CW29" i="6" s="1"/>
  <c r="CZ27" i="6" a="1"/>
  <c r="CZ27" i="6" s="1"/>
  <c r="CQ27" i="6" a="1"/>
  <c r="CQ27" i="6" s="1"/>
  <c r="CS26" i="6" a="1"/>
  <c r="CS26" i="6" s="1"/>
  <c r="CZ23" i="6" a="1"/>
  <c r="CZ23" i="6" s="1"/>
  <c r="CX21" i="6" a="1"/>
  <c r="CX21" i="6" s="1"/>
  <c r="CR20" i="6" a="1"/>
  <c r="CR20" i="6" s="1"/>
  <c r="CW19" i="6" a="1"/>
  <c r="CW19" i="6" s="1"/>
  <c r="CW18" i="6" a="1"/>
  <c r="CW18" i="6" s="1"/>
  <c r="CY17" i="6" a="1"/>
  <c r="CY17" i="6" s="1"/>
  <c r="CX16" i="6" a="1"/>
  <c r="CX16" i="6" s="1"/>
  <c r="CP16" i="6" a="1"/>
  <c r="CP16" i="6" s="1"/>
  <c r="CS15" i="6" a="1"/>
  <c r="CS15" i="6" s="1"/>
  <c r="CW14" i="6" a="1"/>
  <c r="CW14" i="6" s="1"/>
  <c r="CQ14" i="6" a="1"/>
  <c r="CQ14" i="6" s="1"/>
  <c r="CQ13" i="6" a="1"/>
  <c r="CQ13" i="6" s="1"/>
  <c r="CU12" i="6" a="1"/>
  <c r="CU12" i="6" s="1"/>
  <c r="CP12" i="6" a="1"/>
  <c r="CP12" i="6" s="1"/>
  <c r="CQ11" i="6" a="1"/>
  <c r="CQ11" i="6" s="1"/>
  <c r="CW10" i="6" a="1"/>
  <c r="CW10" i="6" s="1"/>
  <c r="CQ10" i="6" a="1"/>
  <c r="CQ10" i="6" s="1"/>
  <c r="CP9" i="6" a="1"/>
  <c r="CP9" i="6" s="1"/>
  <c r="CV8" i="6" a="1"/>
  <c r="CV8" i="6" s="1"/>
  <c r="CV7" i="6" a="1"/>
  <c r="CV7" i="6" s="1"/>
  <c r="CR125" i="6" a="1"/>
  <c r="CR125" i="6" s="1"/>
  <c r="CZ118" i="6" a="1"/>
  <c r="CZ118" i="6" s="1"/>
  <c r="CW112" i="6" a="1"/>
  <c r="CW112" i="6" s="1"/>
  <c r="CR107" i="6" a="1"/>
  <c r="CR107" i="6" s="1"/>
  <c r="CT102" i="6" a="1"/>
  <c r="CT102" i="6" s="1"/>
  <c r="CZ97" i="6" a="1"/>
  <c r="CZ97" i="6" s="1"/>
  <c r="CX93" i="6" a="1"/>
  <c r="CX93" i="6" s="1"/>
  <c r="CP90" i="6" a="1"/>
  <c r="CP90" i="6" s="1"/>
  <c r="CT86" i="6" a="1"/>
  <c r="CT86" i="6" s="1"/>
  <c r="CP83" i="6" a="1"/>
  <c r="CP83" i="6" s="1"/>
  <c r="CY79" i="6" a="1"/>
  <c r="CY79" i="6" s="1"/>
  <c r="CW71" i="6" a="1"/>
  <c r="CW71" i="6" s="1"/>
  <c r="CQ70" i="6" a="1"/>
  <c r="CQ70" i="6" s="1"/>
  <c r="CX66" i="6" a="1"/>
  <c r="CX66" i="6" s="1"/>
  <c r="CS65" i="6" a="1"/>
  <c r="CS65" i="6" s="1"/>
  <c r="CZ63" i="6" a="1"/>
  <c r="CZ63" i="6" s="1"/>
  <c r="CU62" i="6" a="1"/>
  <c r="CU62" i="6" s="1"/>
  <c r="CR61" i="6" a="1"/>
  <c r="CR61" i="6" s="1"/>
  <c r="CY59" i="6" a="1"/>
  <c r="CY59" i="6" s="1"/>
  <c r="CV58" i="6" a="1"/>
  <c r="CV58" i="6" s="1"/>
  <c r="CQ57" i="6" a="1"/>
  <c r="CQ57" i="6" s="1"/>
  <c r="CZ55" i="6" a="1"/>
  <c r="CZ55" i="6" s="1"/>
  <c r="CT54" i="6" a="1"/>
  <c r="CT54" i="6" s="1"/>
  <c r="CY51" i="6" a="1"/>
  <c r="CY51" i="6" s="1"/>
  <c r="CW49" i="6" a="1"/>
  <c r="CW49" i="6" s="1"/>
  <c r="CS47" i="6" a="1"/>
  <c r="CS47" i="6" s="1"/>
  <c r="CR46" i="6" a="1"/>
  <c r="CR46" i="6" s="1"/>
  <c r="CU42" i="6" a="1"/>
  <c r="CU42" i="6" s="1"/>
  <c r="CS41" i="6" a="1"/>
  <c r="CS41" i="6" s="1"/>
  <c r="CR40" i="6" a="1"/>
  <c r="CR40" i="6" s="1"/>
  <c r="CP38" i="6" a="1"/>
  <c r="CP38" i="6" s="1"/>
  <c r="CV35" i="6" a="1"/>
  <c r="CV35" i="6" s="1"/>
  <c r="CW34" i="6" a="1"/>
  <c r="CW34" i="6" s="1"/>
  <c r="CU33" i="6" a="1"/>
  <c r="CU33" i="6" s="1"/>
  <c r="CX28" i="6" a="1"/>
  <c r="CX28" i="6" s="1"/>
  <c r="CY27" i="6" a="1"/>
  <c r="CY27" i="6" s="1"/>
  <c r="CP27" i="6" a="1"/>
  <c r="CP27" i="6" s="1"/>
  <c r="CV25" i="6" a="1"/>
  <c r="CV25" i="6" s="1"/>
  <c r="CW24" i="6" a="1"/>
  <c r="CW24" i="6" s="1"/>
  <c r="CX23" i="6" a="1"/>
  <c r="CX23" i="6" s="1"/>
  <c r="CQ23" i="6" a="1"/>
  <c r="CQ23" i="6" s="1"/>
  <c r="CT22" i="6" a="1"/>
  <c r="CT22" i="6" s="1"/>
  <c r="CW21" i="6" a="1"/>
  <c r="CW21" i="6" s="1"/>
  <c r="CT19" i="6" a="1"/>
  <c r="CT19" i="6" s="1"/>
  <c r="CX17" i="6" a="1"/>
  <c r="CX17" i="6" s="1"/>
  <c r="CR17" i="6" a="1"/>
  <c r="CR17" i="6" s="1"/>
  <c r="CW16" i="6" a="1"/>
  <c r="CW16" i="6" s="1"/>
  <c r="CZ15" i="6" a="1"/>
  <c r="CZ15" i="6" s="1"/>
  <c r="CR15" i="6" a="1"/>
  <c r="CR15" i="6" s="1"/>
  <c r="CV14" i="6" a="1"/>
  <c r="CV14" i="6" s="1"/>
  <c r="CV13" i="6" a="1"/>
  <c r="CV13" i="6" s="1"/>
  <c r="CP13" i="6" a="1"/>
  <c r="CP13" i="6" s="1"/>
  <c r="CZ11" i="6" a="1"/>
  <c r="CZ11" i="6" s="1"/>
  <c r="CU11" i="6" a="1"/>
  <c r="CU11" i="6" s="1"/>
  <c r="CP10" i="6" a="1"/>
  <c r="CP10" i="6" s="1"/>
  <c r="CU9" i="6" a="1"/>
  <c r="CU9" i="6" s="1"/>
  <c r="CQ8" i="6" a="1"/>
  <c r="CQ8" i="6" s="1"/>
  <c r="CU7" i="6" a="1"/>
  <c r="CU7" i="6" s="1"/>
  <c r="CP125" i="6" a="1"/>
  <c r="CP125" i="6" s="1"/>
  <c r="CY118" i="6" a="1"/>
  <c r="CY118" i="6" s="1"/>
  <c r="CV112" i="6" a="1"/>
  <c r="CV112" i="6" s="1"/>
  <c r="CS102" i="6" a="1"/>
  <c r="CS102" i="6" s="1"/>
  <c r="CY97" i="6" a="1"/>
  <c r="CY97" i="6" s="1"/>
  <c r="CW93" i="6" a="1"/>
  <c r="CW93" i="6" s="1"/>
  <c r="CS86" i="6" a="1"/>
  <c r="CS86" i="6" s="1"/>
  <c r="CZ82" i="6" a="1"/>
  <c r="CZ82" i="6" s="1"/>
  <c r="CX79" i="6" a="1"/>
  <c r="CX79" i="6" s="1"/>
  <c r="CP77" i="6" a="1"/>
  <c r="CP77" i="6" s="1"/>
  <c r="CQ74" i="6" a="1"/>
  <c r="CQ74" i="6" s="1"/>
  <c r="CU71" i="6" a="1"/>
  <c r="CU71" i="6" s="1"/>
  <c r="CV69" i="6" a="1"/>
  <c r="CV69" i="6" s="1"/>
  <c r="CQ68" i="6" a="1"/>
  <c r="CQ68" i="6" s="1"/>
  <c r="CW63" i="6" a="1"/>
  <c r="CW63" i="6" s="1"/>
  <c r="CS62" i="6" a="1"/>
  <c r="CS62" i="6" s="1"/>
  <c r="CZ60" i="6" a="1"/>
  <c r="CZ60" i="6" s="1"/>
  <c r="CW59" i="6" a="1"/>
  <c r="CW59" i="6" s="1"/>
  <c r="CV55" i="6" a="1"/>
  <c r="CV55" i="6" s="1"/>
  <c r="CS54" i="6" a="1"/>
  <c r="CS54" i="6" s="1"/>
  <c r="CX51" i="6" a="1"/>
  <c r="CX51" i="6" s="1"/>
  <c r="CW50" i="6" a="1"/>
  <c r="CW50" i="6" s="1"/>
  <c r="CU49" i="6" a="1"/>
  <c r="CU49" i="6" s="1"/>
  <c r="CT48" i="6" a="1"/>
  <c r="CT48" i="6" s="1"/>
  <c r="CZ45" i="6" a="1"/>
  <c r="CZ45" i="6" s="1"/>
  <c r="CX44" i="6" a="1"/>
  <c r="CX44" i="6" s="1"/>
  <c r="CU43" i="6" a="1"/>
  <c r="CU43" i="6" s="1"/>
  <c r="CT42" i="6" a="1"/>
  <c r="CT42" i="6" s="1"/>
  <c r="CX38" i="6" a="1"/>
  <c r="CX38" i="6" s="1"/>
  <c r="CW37" i="6" a="1"/>
  <c r="CW37" i="6" s="1"/>
  <c r="CX36" i="6" a="1"/>
  <c r="CX36" i="6" s="1"/>
  <c r="CU35" i="6" a="1"/>
  <c r="CU35" i="6" s="1"/>
  <c r="CT33" i="6" a="1"/>
  <c r="CT33" i="6" s="1"/>
  <c r="CS31" i="6" a="1"/>
  <c r="CS31" i="6" s="1"/>
  <c r="CS30" i="6" a="1"/>
  <c r="CS30" i="6" s="1"/>
  <c r="CS29" i="6" a="1"/>
  <c r="CS29" i="6" s="1"/>
  <c r="CX27" i="6" a="1"/>
  <c r="CX27" i="6" s="1"/>
  <c r="CY26" i="6" a="1"/>
  <c r="CY26" i="6" s="1"/>
  <c r="CR26" i="6" a="1"/>
  <c r="CR26" i="6" s="1"/>
  <c r="CS25" i="6" a="1"/>
  <c r="CS25" i="6" s="1"/>
  <c r="CV24" i="6" a="1"/>
  <c r="CV24" i="6" s="1"/>
  <c r="CV21" i="6" a="1"/>
  <c r="CV21" i="6" s="1"/>
  <c r="CX20" i="6" a="1"/>
  <c r="CX20" i="6" s="1"/>
  <c r="CV18" i="6" a="1"/>
  <c r="CV18" i="6" s="1"/>
  <c r="CY15" i="6" a="1"/>
  <c r="CY15" i="6" s="1"/>
  <c r="CQ15" i="6" a="1"/>
  <c r="CQ15" i="6" s="1"/>
  <c r="CU14" i="6" a="1"/>
  <c r="CU14" i="6" s="1"/>
  <c r="CP14" i="6" a="1"/>
  <c r="CP14" i="6" s="1"/>
  <c r="CZ12" i="6" a="1"/>
  <c r="CZ12" i="6" s="1"/>
  <c r="CT12" i="6" a="1"/>
  <c r="CT12" i="6" s="1"/>
  <c r="CP11" i="6" a="1"/>
  <c r="CP11" i="6" s="1"/>
  <c r="CV10" i="6" a="1"/>
  <c r="CV10" i="6" s="1"/>
  <c r="CZ9" i="6" a="1"/>
  <c r="CZ9" i="6" s="1"/>
  <c r="CT9" i="6" a="1"/>
  <c r="CT9" i="6" s="1"/>
  <c r="CZ8" i="6" a="1"/>
  <c r="CZ8" i="6" s="1"/>
  <c r="CU8" i="6" a="1"/>
  <c r="CU8" i="6" s="1"/>
  <c r="CT7" i="6" a="1"/>
  <c r="CT7" i="6" s="1"/>
  <c r="CV123" i="6" a="1"/>
  <c r="CV123" i="6" s="1"/>
  <c r="CR101" i="6" a="1"/>
  <c r="CR101" i="6" s="1"/>
  <c r="CY92" i="6" a="1"/>
  <c r="CY92" i="6" s="1"/>
  <c r="CT85" i="6" a="1"/>
  <c r="CT85" i="6" s="1"/>
  <c r="CQ79" i="6" a="1"/>
  <c r="CQ79" i="6" s="1"/>
  <c r="CS73" i="6" a="1"/>
  <c r="CS73" i="6" s="1"/>
  <c r="CS69" i="6" a="1"/>
  <c r="CS69" i="6" s="1"/>
  <c r="CU66" i="6" a="1"/>
  <c r="CU66" i="6" s="1"/>
  <c r="CP58" i="6" a="1"/>
  <c r="CP58" i="6" s="1"/>
  <c r="CT55" i="6" a="1"/>
  <c r="CT55" i="6" s="1"/>
  <c r="CX52" i="6" a="1"/>
  <c r="CX52" i="6" s="1"/>
  <c r="CQ48" i="6" a="1"/>
  <c r="CQ48" i="6" s="1"/>
  <c r="CX45" i="6" a="1"/>
  <c r="CX45" i="6" s="1"/>
  <c r="CT43" i="6" a="1"/>
  <c r="CT43" i="6" s="1"/>
  <c r="CZ40" i="6" a="1"/>
  <c r="CZ40" i="6" s="1"/>
  <c r="CW38" i="6" a="1"/>
  <c r="CW38" i="6" s="1"/>
  <c r="CW36" i="6" a="1"/>
  <c r="CW36" i="6" s="1"/>
  <c r="CT34" i="6" a="1"/>
  <c r="CT34" i="6" s="1"/>
  <c r="CP32" i="6" a="1"/>
  <c r="CP32" i="6" s="1"/>
  <c r="CR30" i="6" a="1"/>
  <c r="CR30" i="6" s="1"/>
  <c r="CU28" i="6" a="1"/>
  <c r="CU28" i="6" s="1"/>
  <c r="CW23" i="6" a="1"/>
  <c r="CW23" i="6" s="1"/>
  <c r="CS22" i="6" a="1"/>
  <c r="CS22" i="6" s="1"/>
  <c r="CS19" i="6" a="1"/>
  <c r="CS19" i="6" s="1"/>
  <c r="CW17" i="6" a="1"/>
  <c r="CW17" i="6" s="1"/>
  <c r="CU16" i="6" a="1"/>
  <c r="CU16" i="6" s="1"/>
  <c r="CP15" i="6" a="1"/>
  <c r="CP15" i="6" s="1"/>
  <c r="CY12" i="6" a="1"/>
  <c r="CY12" i="6" s="1"/>
  <c r="CY11" i="6" a="1"/>
  <c r="CY11" i="6" s="1"/>
  <c r="CY8" i="6" a="1"/>
  <c r="CY8" i="6" s="1"/>
  <c r="CP8" i="6" a="1"/>
  <c r="CP8" i="6" s="1"/>
  <c r="CU122" i="6" a="1"/>
  <c r="CU122" i="6" s="1"/>
  <c r="CY109" i="6" a="1"/>
  <c r="CY109" i="6" s="1"/>
  <c r="CW78" i="6" a="1"/>
  <c r="CW78" i="6" s="1"/>
  <c r="CY72" i="6" a="1"/>
  <c r="CY72" i="6" s="1"/>
  <c r="CR69" i="6" a="1"/>
  <c r="CR69" i="6" s="1"/>
  <c r="CT66" i="6" a="1"/>
  <c r="CT66" i="6" s="1"/>
  <c r="CV63" i="6" a="1"/>
  <c r="CV63" i="6" s="1"/>
  <c r="CX60" i="6" a="1"/>
  <c r="CX60" i="6" s="1"/>
  <c r="CQ55" i="6" a="1"/>
  <c r="CQ55" i="6" s="1"/>
  <c r="CW52" i="6" a="1"/>
  <c r="CW52" i="6" s="1"/>
  <c r="CT50" i="6" a="1"/>
  <c r="CT50" i="6" s="1"/>
  <c r="CZ47" i="6" a="1"/>
  <c r="CZ47" i="6" s="1"/>
  <c r="CV45" i="6" a="1"/>
  <c r="CV45" i="6" s="1"/>
  <c r="CR43" i="6" a="1"/>
  <c r="CR43" i="6" s="1"/>
  <c r="CY40" i="6" a="1"/>
  <c r="CY40" i="6" s="1"/>
  <c r="CR34" i="6" a="1"/>
  <c r="CR34" i="6" s="1"/>
  <c r="CZ31" i="6" a="1"/>
  <c r="CZ31" i="6" s="1"/>
  <c r="CW26" i="6" a="1"/>
  <c r="CW26" i="6" s="1"/>
  <c r="CR25" i="6" a="1"/>
  <c r="CR25" i="6" s="1"/>
  <c r="CV23" i="6" a="1"/>
  <c r="CV23" i="6" s="1"/>
  <c r="CV20" i="6" a="1"/>
  <c r="CV20" i="6" s="1"/>
  <c r="CR19" i="6" a="1"/>
  <c r="CR19" i="6" s="1"/>
  <c r="CV17" i="6" a="1"/>
  <c r="CV17" i="6" s="1"/>
  <c r="CT16" i="6" a="1"/>
  <c r="CT16" i="6" s="1"/>
  <c r="CZ14" i="6" a="1"/>
  <c r="CZ14" i="6" s="1"/>
  <c r="CZ13" i="6" a="1"/>
  <c r="CZ13" i="6" s="1"/>
  <c r="CX11" i="6" a="1"/>
  <c r="CX11" i="6" s="1"/>
  <c r="CZ10" i="6" a="1"/>
  <c r="CZ10" i="6" s="1"/>
  <c r="CY9" i="6" a="1"/>
  <c r="CY9" i="6" s="1"/>
  <c r="CZ7" i="6" a="1"/>
  <c r="CZ7" i="6" s="1"/>
  <c r="CR122" i="6" a="1"/>
  <c r="CR122" i="6" s="1"/>
  <c r="CV109" i="6" a="1"/>
  <c r="CV109" i="6" s="1"/>
  <c r="CP100" i="6" a="1"/>
  <c r="CP100" i="6" s="1"/>
  <c r="CZ91" i="6" a="1"/>
  <c r="CZ91" i="6" s="1"/>
  <c r="CW84" i="6" a="1"/>
  <c r="CW84" i="6" s="1"/>
  <c r="CW72" i="6" a="1"/>
  <c r="CW72" i="6" s="1"/>
  <c r="CS66" i="6" a="1"/>
  <c r="CS66" i="6" s="1"/>
  <c r="CQ63" i="6" a="1"/>
  <c r="CQ63" i="6" s="1"/>
  <c r="CX57" i="6" a="1"/>
  <c r="CX57" i="6" s="1"/>
  <c r="CP55" i="6" a="1"/>
  <c r="CP55" i="6" s="1"/>
  <c r="CR50" i="6" a="1"/>
  <c r="CR50" i="6" s="1"/>
  <c r="CT45" i="6" a="1"/>
  <c r="CT45" i="6" s="1"/>
  <c r="CQ43" i="6" a="1"/>
  <c r="CQ43" i="6" s="1"/>
  <c r="CQ36" i="6" a="1"/>
  <c r="CQ36" i="6" s="1"/>
  <c r="CQ34" i="6" a="1"/>
  <c r="CQ34" i="6" s="1"/>
  <c r="CY31" i="6" a="1"/>
  <c r="CY31" i="6" s="1"/>
  <c r="CY29" i="6" a="1"/>
  <c r="CY29" i="6" s="1"/>
  <c r="CQ22" i="6" a="1"/>
  <c r="CQ22" i="6" s="1"/>
  <c r="CU20" i="6" a="1"/>
  <c r="CU20" i="6" s="1"/>
  <c r="CQ19" i="6" a="1"/>
  <c r="CQ19" i="6" s="1"/>
  <c r="CS16" i="6" a="1"/>
  <c r="CS16" i="6" s="1"/>
  <c r="CY14" i="6" a="1"/>
  <c r="CY14" i="6" s="1"/>
  <c r="CX12" i="6" a="1"/>
  <c r="CX12" i="6" s="1"/>
  <c r="CY10" i="6" a="1"/>
  <c r="CY10" i="6" s="1"/>
  <c r="CX9" i="6" a="1"/>
  <c r="CX9" i="6" s="1"/>
  <c r="CX8" i="6" a="1"/>
  <c r="CX8" i="6" s="1"/>
  <c r="CY7" i="6" a="1"/>
  <c r="CY7" i="6" s="1"/>
  <c r="CQ122" i="6" a="1"/>
  <c r="CQ122" i="6" s="1"/>
  <c r="CU109" i="6" a="1"/>
  <c r="CU109" i="6" s="1"/>
  <c r="CZ99" i="6" a="1"/>
  <c r="CZ99" i="6" s="1"/>
  <c r="CY91" i="6" a="1"/>
  <c r="CY91" i="6" s="1"/>
  <c r="CV84" i="6" a="1"/>
  <c r="CV84" i="6" s="1"/>
  <c r="CT78" i="6" a="1"/>
  <c r="CT78" i="6" s="1"/>
  <c r="CV72" i="6" a="1"/>
  <c r="CV72" i="6" s="1"/>
  <c r="CQ69" i="6" a="1"/>
  <c r="CQ69" i="6" s="1"/>
  <c r="CY65" i="6" a="1"/>
  <c r="CY65" i="6" s="1"/>
  <c r="CZ62" i="6" a="1"/>
  <c r="CZ62" i="6" s="1"/>
  <c r="CT60" i="6" a="1"/>
  <c r="CT60" i="6" s="1"/>
  <c r="CW57" i="6" a="1"/>
  <c r="CW57" i="6" s="1"/>
  <c r="CR52" i="6" a="1"/>
  <c r="CR52" i="6" s="1"/>
  <c r="CP50" i="6" a="1"/>
  <c r="CP50" i="6" s="1"/>
  <c r="CW47" i="6" a="1"/>
  <c r="CW47" i="6" s="1"/>
  <c r="CS45" i="6" a="1"/>
  <c r="CS45" i="6" s="1"/>
  <c r="CP43" i="6" a="1"/>
  <c r="CP43" i="6" s="1"/>
  <c r="CV40" i="6" a="1"/>
  <c r="CV40" i="6" s="1"/>
  <c r="CR38" i="6" a="1"/>
  <c r="CR38" i="6" s="1"/>
  <c r="CP34" i="6" a="1"/>
  <c r="CP34" i="6" s="1"/>
  <c r="CX29" i="6" a="1"/>
  <c r="CX29" i="6" s="1"/>
  <c r="CR28" i="6" a="1"/>
  <c r="CR28" i="6" s="1"/>
  <c r="CV26" i="6" a="1"/>
  <c r="CV26" i="6" s="1"/>
  <c r="CQ25" i="6" a="1"/>
  <c r="CQ25" i="6" s="1"/>
  <c r="CU23" i="6" a="1"/>
  <c r="CU23" i="6" s="1"/>
  <c r="CS20" i="6" a="1"/>
  <c r="CS20" i="6" s="1"/>
  <c r="CZ18" i="6" a="1"/>
  <c r="CZ18" i="6" s="1"/>
  <c r="CR16" i="6" a="1"/>
  <c r="CR16" i="6" s="1"/>
  <c r="CY13" i="6" a="1"/>
  <c r="CY13" i="6" s="1"/>
  <c r="CW12" i="6" a="1"/>
  <c r="CW12" i="6" s="1"/>
  <c r="CW11" i="6" a="1"/>
  <c r="CW11" i="6" s="1"/>
  <c r="CX10" i="6" a="1"/>
  <c r="CX10" i="6" s="1"/>
  <c r="CW9" i="6" a="1"/>
  <c r="CW9" i="6" s="1"/>
  <c r="CW8" i="6" a="1"/>
  <c r="CW8" i="6" s="1"/>
  <c r="CX7" i="6" a="1"/>
  <c r="CX7" i="6" s="1"/>
  <c r="CZ105" i="6" a="1"/>
  <c r="CZ105" i="6" s="1"/>
  <c r="CQ89" i="6" a="1"/>
  <c r="CQ89" i="6" s="1"/>
  <c r="CR76" i="6" a="1"/>
  <c r="CR76" i="6" s="1"/>
  <c r="CP68" i="6" a="1"/>
  <c r="CP68" i="6" s="1"/>
  <c r="CZ61" i="6" a="1"/>
  <c r="CZ61" i="6" s="1"/>
  <c r="CX56" i="6" a="1"/>
  <c r="CX56" i="6" s="1"/>
  <c r="CZ46" i="6" a="1"/>
  <c r="CZ46" i="6" s="1"/>
  <c r="CS42" i="6" a="1"/>
  <c r="CS42" i="6" s="1"/>
  <c r="CV37" i="6" a="1"/>
  <c r="CV37" i="6" s="1"/>
  <c r="CS33" i="6" a="1"/>
  <c r="CS33" i="6" s="1"/>
  <c r="CR29" i="6" a="1"/>
  <c r="CR29" i="6" s="1"/>
  <c r="CP26" i="6" a="1"/>
  <c r="CP26" i="6" s="1"/>
  <c r="CP23" i="6" a="1"/>
  <c r="CP23" i="6" s="1"/>
  <c r="CQ17" i="6" a="1"/>
  <c r="CQ17" i="6" s="1"/>
  <c r="CS12" i="6" a="1"/>
  <c r="CS12" i="6" s="1"/>
  <c r="CU10" i="6" a="1"/>
  <c r="CU10" i="6" s="1"/>
  <c r="CQ105" i="6" a="1"/>
  <c r="CQ105" i="6" s="1"/>
  <c r="CY75" i="6" a="1"/>
  <c r="CY75" i="6" s="1"/>
  <c r="CV67" i="6" a="1"/>
  <c r="CV67" i="6" s="1"/>
  <c r="CY61" i="6" a="1"/>
  <c r="CY61" i="6" s="1"/>
  <c r="CY46" i="6" a="1"/>
  <c r="CY46" i="6" s="1"/>
  <c r="CQ33" i="6" a="1"/>
  <c r="CQ33" i="6" s="1"/>
  <c r="CY22" i="6" a="1"/>
  <c r="CY22" i="6" s="1"/>
  <c r="CY19" i="6" a="1"/>
  <c r="CY19" i="6" s="1"/>
  <c r="CT14" i="6" a="1"/>
  <c r="CT14" i="6" s="1"/>
  <c r="CT10" i="6" a="1"/>
  <c r="CT10" i="6" s="1"/>
  <c r="CT8" i="6" a="1"/>
  <c r="CT8" i="6" s="1"/>
  <c r="CR88" i="6" a="1"/>
  <c r="CR88" i="6" s="1"/>
  <c r="CW75" i="6" a="1"/>
  <c r="CW75" i="6" s="1"/>
  <c r="CS51" i="6" a="1"/>
  <c r="CS51" i="6" s="1"/>
  <c r="CX46" i="6" a="1"/>
  <c r="CX46" i="6" s="1"/>
  <c r="CU37" i="6" a="1"/>
  <c r="CU37" i="6" s="1"/>
  <c r="CY32" i="6" a="1"/>
  <c r="CY32" i="6" s="1"/>
  <c r="CY25" i="6" a="1"/>
  <c r="CY25" i="6" s="1"/>
  <c r="CR12" i="6" a="1"/>
  <c r="CR12" i="6" s="1"/>
  <c r="CS10" i="6" a="1"/>
  <c r="CS10" i="6" s="1"/>
  <c r="CS8" i="6" a="1"/>
  <c r="CS8" i="6" s="1"/>
  <c r="CT117" i="6" a="1"/>
  <c r="CT117" i="6" s="1"/>
  <c r="CV96" i="6" a="1"/>
  <c r="CV96" i="6" s="1"/>
  <c r="CS82" i="6" a="1"/>
  <c r="CS82" i="6" s="1"/>
  <c r="CT71" i="6" a="1"/>
  <c r="CT71" i="6" s="1"/>
  <c r="CP65" i="6" a="1"/>
  <c r="CP65" i="6" s="1"/>
  <c r="CT59" i="6" a="1"/>
  <c r="CT59" i="6" s="1"/>
  <c r="CP54" i="6" a="1"/>
  <c r="CP54" i="6" s="1"/>
  <c r="CR49" i="6" a="1"/>
  <c r="CR49" i="6" s="1"/>
  <c r="CW44" i="6" a="1"/>
  <c r="CW44" i="6" s="1"/>
  <c r="CY39" i="6" a="1"/>
  <c r="CY39" i="6" s="1"/>
  <c r="CT35" i="6" a="1"/>
  <c r="CT35" i="6" s="1"/>
  <c r="CU24" i="6" a="1"/>
  <c r="CU24" i="6" s="1"/>
  <c r="CS18" i="6" a="1"/>
  <c r="CS18" i="6" s="1"/>
  <c r="CU13" i="6" a="1"/>
  <c r="CU13" i="6" s="1"/>
  <c r="CT11" i="6" a="1"/>
  <c r="CT11" i="6" s="1"/>
  <c r="CS7" i="6" a="1"/>
  <c r="CS7" i="6" s="1"/>
  <c r="CQ88" i="6" a="1"/>
  <c r="CQ88" i="6" s="1"/>
  <c r="CT67" i="6" a="1"/>
  <c r="CT67" i="6" s="1"/>
  <c r="CT46" i="6" a="1"/>
  <c r="CT46" i="6" s="1"/>
  <c r="CZ28" i="6" a="1"/>
  <c r="CZ28" i="6" s="1"/>
  <c r="CY16" i="6" a="1"/>
  <c r="CY16" i="6" s="1"/>
  <c r="CQ12" i="6" a="1"/>
  <c r="CQ12" i="6" s="1"/>
  <c r="CR116" i="6" a="1"/>
  <c r="CR116" i="6" s="1"/>
  <c r="CX81" i="6" a="1"/>
  <c r="CX81" i="6" s="1"/>
  <c r="CW64" i="6" a="1"/>
  <c r="CW64" i="6" s="1"/>
  <c r="CY53" i="6" a="1"/>
  <c r="CY53" i="6" s="1"/>
  <c r="CV44" i="6" a="1"/>
  <c r="CV44" i="6" s="1"/>
  <c r="CW27" i="6" a="1"/>
  <c r="CW27" i="6" s="1"/>
  <c r="CR21" i="6" a="1"/>
  <c r="CR21" i="6" s="1"/>
  <c r="CW15" i="6" a="1"/>
  <c r="CW15" i="6" s="1"/>
  <c r="CR7" i="6" a="1"/>
  <c r="CR7" i="6" s="1"/>
  <c r="CX115" i="6" a="1"/>
  <c r="CX115" i="6" s="1"/>
  <c r="CV64" i="6" a="1"/>
  <c r="CV64" i="6" s="1"/>
  <c r="CU53" i="6" a="1"/>
  <c r="CU53" i="6" s="1"/>
  <c r="CR44" i="6" a="1"/>
  <c r="CR44" i="6" s="1"/>
  <c r="CV15" i="6" a="1"/>
  <c r="CV15" i="6" s="1"/>
  <c r="CS11" i="6" a="1"/>
  <c r="CS11" i="6" s="1"/>
  <c r="CQ7" i="6" a="1"/>
  <c r="CQ7" i="6" s="1"/>
  <c r="CY104" i="6" a="1"/>
  <c r="CY104" i="6" s="1"/>
  <c r="CV75" i="6" a="1"/>
  <c r="CV75" i="6" s="1"/>
  <c r="CX61" i="6" a="1"/>
  <c r="CX61" i="6" s="1"/>
  <c r="CY41" i="6" a="1"/>
  <c r="CY41" i="6" s="1"/>
  <c r="CX32" i="6" a="1"/>
  <c r="CX32" i="6" s="1"/>
  <c r="CX25" i="6" a="1"/>
  <c r="CX25" i="6" s="1"/>
  <c r="CX19" i="6" a="1"/>
  <c r="CX19" i="6" s="1"/>
  <c r="CS14" i="6" a="1"/>
  <c r="CS14" i="6" s="1"/>
  <c r="CV115" i="6" a="1"/>
  <c r="CV115" i="6" s="1"/>
  <c r="CS27" i="6" a="1"/>
  <c r="CS27" i="6" s="1"/>
  <c r="CT15" i="6" a="1"/>
  <c r="CT15" i="6" s="1"/>
  <c r="CP7" i="6" a="1"/>
  <c r="CP7" i="6" s="1"/>
  <c r="DF27" i="6" s="1" a="1"/>
  <c r="DF27" i="6" s="1"/>
  <c r="CY95" i="6" a="1"/>
  <c r="CY95" i="6" s="1"/>
  <c r="CS59" i="6" a="1"/>
  <c r="CS59" i="6" s="1"/>
  <c r="CS24" i="6" a="1"/>
  <c r="CS24" i="6" s="1"/>
  <c r="CT13" i="6" a="1"/>
  <c r="CT13" i="6" s="1"/>
  <c r="CR59" i="6" a="1"/>
  <c r="CR59" i="6" s="1"/>
  <c r="CW39" i="6" a="1"/>
  <c r="CW39" i="6" s="1"/>
  <c r="CR24" i="6" a="1"/>
  <c r="CR24" i="6" s="1"/>
  <c r="CS13" i="6" a="1"/>
  <c r="CS13" i="6" s="1"/>
  <c r="CV81" i="6" a="1"/>
  <c r="CV81" i="6" s="1"/>
  <c r="CQ21" i="6" a="1"/>
  <c r="CQ21" i="6" s="1"/>
  <c r="CR11" i="6" a="1"/>
  <c r="CR11" i="6" s="1"/>
  <c r="CW95" i="6" a="1"/>
  <c r="CW95" i="6" s="1"/>
  <c r="CV39" i="6" a="1"/>
  <c r="CV39" i="6" s="1"/>
  <c r="CR13" i="6" a="1"/>
  <c r="CR13" i="6" s="1"/>
  <c r="CS71" i="6" a="1"/>
  <c r="CS71" i="6" s="1"/>
  <c r="CP31" i="6" a="1"/>
  <c r="CP31" i="6" s="1"/>
  <c r="CS9" i="6" a="1"/>
  <c r="CS9" i="6" s="1"/>
  <c r="CX30" i="6" a="1"/>
  <c r="CX30" i="6" s="1"/>
  <c r="CX70" i="6" a="1"/>
  <c r="CX70" i="6" s="1"/>
  <c r="CZ30" i="6" a="1"/>
  <c r="CZ30" i="6" s="1"/>
  <c r="CR9" i="6" a="1"/>
  <c r="CR9" i="6" s="1"/>
  <c r="CX58" i="6" a="1"/>
  <c r="CX58" i="6" s="1"/>
  <c r="CQ24" i="6" a="1"/>
  <c r="CQ24" i="6" s="1"/>
  <c r="CQ49" i="6" a="1"/>
  <c r="CQ49" i="6" s="1"/>
  <c r="CP49" i="6" a="1"/>
  <c r="CP49" i="6" s="1"/>
  <c r="CQ18" i="6" a="1"/>
  <c r="CQ18" i="6" s="1"/>
  <c r="CR18" i="6" a="1"/>
  <c r="CR18" i="6" s="1"/>
  <c r="CF18" i="6" a="1"/>
  <c r="CF18" i="6" s="1"/>
  <c r="CG23" i="6" a="1"/>
  <c r="CG23" i="6" s="1"/>
  <c r="AZ38" i="6"/>
  <c r="AZ32" i="6"/>
  <c r="AZ42" i="6"/>
  <c r="AZ35" i="6"/>
  <c r="AZ43" i="6"/>
  <c r="AZ33" i="6"/>
  <c r="AZ39" i="6"/>
  <c r="AZ45" i="6"/>
  <c r="AZ31" i="6"/>
  <c r="AZ44" i="6"/>
  <c r="AZ46" i="6"/>
  <c r="AZ37" i="6"/>
  <c r="AZ47" i="6"/>
  <c r="AZ28" i="6"/>
  <c r="CT28" i="6" s="1" a="1"/>
  <c r="CT28" i="6" s="1"/>
  <c r="AZ40" i="6"/>
  <c r="AZ41" i="6"/>
  <c r="AZ34" i="6"/>
  <c r="AZ36" i="6"/>
  <c r="AZ50" i="6"/>
  <c r="AZ30" i="6"/>
  <c r="CT30" i="6" s="1" a="1"/>
  <c r="CT30" i="6" s="1"/>
  <c r="AZ29" i="6"/>
  <c r="CT29" i="6" s="1" a="1"/>
  <c r="CT29" i="6" s="1"/>
  <c r="AZ74" i="6"/>
  <c r="AZ72" i="6"/>
  <c r="DE28" i="6" l="1" a="1"/>
  <c r="DE28" i="6" s="1"/>
  <c r="DE27" i="6" a="1"/>
  <c r="DE27" i="6" s="1"/>
  <c r="DE24" i="6" a="1"/>
  <c r="DE24" i="6" s="1"/>
  <c r="CD5" i="6" a="1"/>
  <c r="CD5" i="6" s="1"/>
  <c r="DE26" i="6" a="1"/>
  <c r="DE26" i="6" s="1"/>
  <c r="DE25" i="6" a="1"/>
  <c r="DE25" i="6" s="1"/>
  <c r="DE20" i="6" a="1"/>
  <c r="DE20" i="6" s="1"/>
  <c r="CD4" i="6" a="1"/>
  <c r="CD4" i="6" s="1"/>
  <c r="CE4" i="6" a="1"/>
  <c r="CE4" i="6" s="1"/>
  <c r="CE5" i="6"/>
  <c r="DE15" i="6" a="1"/>
  <c r="DE15" i="6" s="1"/>
  <c r="DE10" i="6" a="1"/>
  <c r="DE10" i="6" s="1"/>
  <c r="DF17" i="6" a="1"/>
  <c r="DF17" i="6" s="1"/>
  <c r="DF12" i="6" a="1"/>
  <c r="DF12" i="6" s="1"/>
  <c r="DF25" i="6" a="1"/>
  <c r="DF25" i="6" s="1"/>
  <c r="DF26" i="6" a="1"/>
  <c r="DF26" i="6" s="1"/>
  <c r="DF31" i="6" a="1"/>
  <c r="DF31" i="6" s="1"/>
  <c r="DF30" i="6" a="1"/>
  <c r="DF30" i="6" s="1"/>
  <c r="DF33" i="6" a="1"/>
  <c r="DF33" i="6" s="1"/>
  <c r="DF28" i="6" a="1"/>
  <c r="DF28" i="6" s="1"/>
  <c r="DF32" i="6" a="1"/>
  <c r="DF32" i="6" s="1"/>
  <c r="DE34" i="6" a="1"/>
  <c r="DE34" i="6" s="1"/>
  <c r="DE37" i="6" a="1"/>
  <c r="DE37" i="6" s="1"/>
  <c r="DE36" i="6" a="1"/>
  <c r="DE36" i="6" s="1"/>
  <c r="DE40" i="6" a="1"/>
  <c r="DE40" i="6" s="1"/>
  <c r="DE41" i="6" a="1"/>
  <c r="DE41" i="6" s="1"/>
  <c r="DE32" i="6" a="1"/>
  <c r="DE32" i="6" s="1"/>
  <c r="DE35" i="6" a="1"/>
  <c r="DE35" i="6" s="1"/>
  <c r="DE29" i="6" a="1"/>
  <c r="DE29" i="6" s="1"/>
  <c r="DE31" i="6" a="1"/>
  <c r="DE31" i="6" s="1"/>
  <c r="DE30" i="6" a="1"/>
  <c r="DE30" i="6" s="1"/>
  <c r="DE39" i="6" a="1"/>
  <c r="DE39" i="6" s="1"/>
  <c r="CX5" i="6" a="1"/>
  <c r="CX5" i="6" s="1"/>
  <c r="CW5" i="6" a="1"/>
  <c r="CP5" i="6" a="1"/>
  <c r="CV5" i="6" a="1"/>
  <c r="CV5" i="6" s="1"/>
  <c r="CH5" i="6" a="1"/>
  <c r="CH5" i="6" s="1"/>
  <c r="CF5" i="6" a="1"/>
  <c r="CF5" i="6" s="1"/>
  <c r="CY5" i="6" a="1"/>
  <c r="CY5" i="6" s="1"/>
  <c r="CR5" i="6" a="1"/>
  <c r="CR5" i="6" s="1"/>
  <c r="CT5" i="6" a="1"/>
  <c r="CT5" i="6" s="1"/>
  <c r="CG5" i="6" a="1"/>
  <c r="CG5" i="6" s="1"/>
  <c r="CZ5" i="6" a="1"/>
  <c r="CS5" i="6" a="1"/>
  <c r="CS5" i="6" s="1"/>
  <c r="CQ5" i="6" a="1"/>
  <c r="CQ5" i="6" s="1"/>
  <c r="CU5" i="6" a="1"/>
  <c r="DE22" i="6" a="1"/>
  <c r="DE22" i="6" s="1"/>
  <c r="DE21" i="6" a="1"/>
  <c r="DE21" i="6" s="1"/>
  <c r="DE23" i="6" a="1"/>
  <c r="DE23" i="6" s="1"/>
  <c r="DE16" i="6" a="1"/>
  <c r="DE16" i="6" s="1"/>
  <c r="CV4" i="6" a="1"/>
  <c r="CV4" i="6" s="1"/>
  <c r="DE12" i="6" a="1"/>
  <c r="DE12" i="6" s="1"/>
  <c r="CS4" i="6" a="1"/>
  <c r="CS4" i="6" s="1"/>
  <c r="DE11" i="6" a="1"/>
  <c r="DE11" i="6" s="1"/>
  <c r="CG4" i="6" a="1"/>
  <c r="CG4" i="6" s="1"/>
  <c r="CY4" i="6" a="1"/>
  <c r="CY4" i="6" s="1"/>
  <c r="DE17" i="6" a="1"/>
  <c r="DE17" i="6" s="1"/>
  <c r="CR4" i="6" a="1"/>
  <c r="CR4" i="6" s="1"/>
  <c r="CT4" i="6" a="1"/>
  <c r="CT4" i="6" s="1"/>
  <c r="CH4" i="6" a="1"/>
  <c r="CH4" i="6" s="1"/>
  <c r="CF4" i="6" a="1"/>
  <c r="CF4" i="6" s="1"/>
  <c r="DE14" i="6" a="1"/>
  <c r="DE14" i="6" s="1"/>
  <c r="CQ4" i="6" a="1"/>
  <c r="CQ4" i="6" s="1"/>
  <c r="CU4" i="6" a="1"/>
  <c r="CU4" i="6" s="1"/>
  <c r="CU5" i="6"/>
  <c r="DE9" i="6" a="1"/>
  <c r="DE9" i="6" s="1"/>
  <c r="DE7" i="6" a="1"/>
  <c r="DE7" i="6" s="1"/>
  <c r="DE18" i="6" a="1"/>
  <c r="DE18" i="6" s="1"/>
  <c r="DF10" i="6" a="1"/>
  <c r="DF10" i="6" s="1"/>
  <c r="DF7" i="6" a="1"/>
  <c r="DF7" i="6" s="1"/>
  <c r="DF13" i="6" a="1"/>
  <c r="DF13" i="6" s="1"/>
  <c r="DF19" i="6" a="1"/>
  <c r="DF19" i="6" s="1"/>
  <c r="DF16" i="6" a="1"/>
  <c r="DF16" i="6" s="1"/>
  <c r="DF9" i="6" a="1"/>
  <c r="DF9" i="6" s="1"/>
  <c r="DF18" i="6" a="1"/>
  <c r="DF18" i="6" s="1"/>
  <c r="DF15" i="6" a="1"/>
  <c r="DF15" i="6" s="1"/>
  <c r="DF20" i="6" a="1"/>
  <c r="DF20" i="6" s="1"/>
  <c r="DF11" i="6" a="1"/>
  <c r="DF11" i="6" s="1"/>
  <c r="DF14" i="6" a="1"/>
  <c r="DF14" i="6" s="1"/>
  <c r="DF21" i="6" a="1"/>
  <c r="DF21" i="6" s="1"/>
  <c r="DF8" i="6" a="1"/>
  <c r="DF8" i="6" s="1"/>
  <c r="CP5" i="6"/>
  <c r="CP4" i="6" a="1"/>
  <c r="CP4" i="6" s="1"/>
  <c r="CZ4" i="6" a="1"/>
  <c r="CZ4" i="6" s="1"/>
  <c r="CZ5" i="6"/>
  <c r="DE8" i="6" a="1"/>
  <c r="DE8" i="6" s="1"/>
  <c r="CX4" i="6" a="1"/>
  <c r="CX4" i="6" s="1"/>
  <c r="CW5" i="6"/>
  <c r="CW4" i="6" a="1"/>
  <c r="CW4" i="6" s="1"/>
  <c r="DE13" i="6" a="1"/>
  <c r="DE13" i="6" s="1"/>
  <c r="DE19" i="6" a="1"/>
  <c r="DE19" i="6" s="1"/>
  <c r="AK79" i="6" l="1" a="1"/>
  <c r="AK79" i="6" s="1"/>
  <c r="AM79" i="6" s="1" a="1"/>
  <c r="AM79" i="6" s="1"/>
  <c r="AG5" i="6"/>
  <c r="AK41" i="6" a="1"/>
  <c r="AK41" i="6" s="1"/>
  <c r="AK43" i="6" a="1"/>
  <c r="AK43" i="6" s="1"/>
  <c r="AK20" i="6" a="1"/>
  <c r="AK20" i="6" s="1"/>
  <c r="AK92" i="6" a="1"/>
  <c r="AK92" i="6" s="1"/>
  <c r="AM92" i="6" s="1" a="1"/>
  <c r="AM92" i="6" s="1"/>
  <c r="AK66" i="6" a="1"/>
  <c r="AK66" i="6" s="1"/>
  <c r="AK74" i="6" a="1"/>
  <c r="AK74" i="6" s="1"/>
  <c r="AK23" i="6" a="1"/>
  <c r="AK23" i="6" s="1"/>
  <c r="AK50" i="6" a="1"/>
  <c r="AK50" i="6" s="1"/>
  <c r="AK75" i="6" a="1"/>
  <c r="AK75" i="6" s="1"/>
  <c r="AK107" i="6" a="1"/>
  <c r="AK107" i="6" s="1"/>
  <c r="AM107" i="6" s="1" a="1"/>
  <c r="AM107" i="6" s="1"/>
  <c r="AK91" i="6" a="1"/>
  <c r="AK91" i="6" s="1"/>
  <c r="AM91" i="6" s="1" a="1"/>
  <c r="AM91" i="6" s="1"/>
  <c r="AK71" i="6" a="1"/>
  <c r="AK71" i="6" s="1"/>
  <c r="AK81" i="6" a="1"/>
  <c r="AK81" i="6" s="1"/>
  <c r="AM81" i="6" s="1" a="1"/>
  <c r="AM81" i="6" s="1"/>
  <c r="AK123" i="6" a="1"/>
  <c r="AK123" i="6" s="1"/>
  <c r="AM123" i="6" s="1" a="1"/>
  <c r="AM123" i="6" s="1"/>
  <c r="AK16" i="6" a="1"/>
  <c r="AK16" i="6" s="1"/>
  <c r="AK125" i="6" a="1"/>
  <c r="AK125" i="6" s="1"/>
  <c r="AM125" i="6" s="1" a="1"/>
  <c r="AM125" i="6" s="1"/>
  <c r="AK76" i="6" a="1"/>
  <c r="AK76" i="6" s="1"/>
  <c r="AM76" i="6" s="1" a="1"/>
  <c r="AM76" i="6" s="1"/>
  <c r="AK48" i="6" a="1"/>
  <c r="AK48" i="6" s="1"/>
  <c r="AK68" i="6" a="1"/>
  <c r="AK68" i="6" s="1"/>
  <c r="AM68" i="6" s="1" a="1"/>
  <c r="AM68" i="6" s="1"/>
  <c r="AK106" i="6" a="1"/>
  <c r="AK106" i="6" s="1"/>
  <c r="AM106" i="6" s="1" a="1"/>
  <c r="AM106" i="6" s="1"/>
  <c r="AK15" i="6" a="1"/>
  <c r="AK15" i="6" s="1"/>
  <c r="AK30" i="6" a="1"/>
  <c r="AK30" i="6" s="1"/>
  <c r="AK27" i="6" a="1"/>
  <c r="AK27" i="6" s="1"/>
  <c r="AK100" i="6" a="1"/>
  <c r="AK100" i="6" s="1"/>
  <c r="AM100" i="6" s="1" a="1"/>
  <c r="AM100" i="6" s="1"/>
  <c r="AK105" i="6" a="1"/>
  <c r="AK105" i="6" s="1"/>
  <c r="AM105" i="6" s="1" a="1"/>
  <c r="AM105" i="6" s="1"/>
  <c r="AK96" i="6" a="1"/>
  <c r="AK96" i="6" s="1"/>
  <c r="AM96" i="6" s="1" a="1"/>
  <c r="AM96" i="6" s="1"/>
  <c r="AK29" i="6" a="1"/>
  <c r="AK29" i="6" s="1"/>
  <c r="AK87" i="6" a="1"/>
  <c r="AK87" i="6" s="1"/>
  <c r="AM87" i="6" s="1" a="1"/>
  <c r="AM87" i="6" s="1"/>
  <c r="AK109" i="6" a="1"/>
  <c r="AK109" i="6" s="1"/>
  <c r="AM109" i="6" s="1" a="1"/>
  <c r="AM109" i="6" s="1"/>
  <c r="AK121" i="6" a="1"/>
  <c r="AK121" i="6" s="1"/>
  <c r="AM121" i="6" s="1" a="1"/>
  <c r="AM121" i="6" s="1"/>
  <c r="AK35" i="6" a="1"/>
  <c r="AK35" i="6" s="1"/>
  <c r="AK116" i="6" a="1"/>
  <c r="AK116" i="6" s="1"/>
  <c r="AM116" i="6" s="1" a="1"/>
  <c r="AM116" i="6" s="1"/>
  <c r="AK32" i="6" a="1"/>
  <c r="AK32" i="6" s="1"/>
  <c r="AK122" i="6" a="1"/>
  <c r="AK122" i="6" s="1"/>
  <c r="AM122" i="6" s="1" a="1"/>
  <c r="AM122" i="6" s="1"/>
  <c r="AK60" i="6" a="1"/>
  <c r="AK60" i="6" s="1"/>
  <c r="AM60" i="6" s="1" a="1"/>
  <c r="AM60" i="6" s="1"/>
  <c r="AK72" i="6" a="1"/>
  <c r="AK72" i="6" s="1"/>
  <c r="AK38" i="6" a="1"/>
  <c r="AK38" i="6" s="1"/>
  <c r="AK119" i="6" a="1"/>
  <c r="AK119" i="6" s="1"/>
  <c r="AM119" i="6" s="1" a="1"/>
  <c r="AM119" i="6" s="1"/>
  <c r="AK59" i="6" a="1"/>
  <c r="AK59" i="6" s="1"/>
  <c r="AK10" i="6" a="1"/>
  <c r="AK10" i="6" s="1"/>
  <c r="AK94" i="6" a="1"/>
  <c r="AK94" i="6" s="1"/>
  <c r="AM94" i="6" s="1" a="1"/>
  <c r="AM94" i="6" s="1"/>
  <c r="AK33" i="6" a="1"/>
  <c r="AK33" i="6" s="1"/>
  <c r="AK124" i="6" a="1"/>
  <c r="AK124" i="6" s="1"/>
  <c r="AM124" i="6" s="1" a="1"/>
  <c r="AM124" i="6" s="1"/>
  <c r="AK22" i="6" a="1"/>
  <c r="AK22" i="6" s="1"/>
  <c r="AK61" i="6" a="1"/>
  <c r="AK61" i="6" s="1"/>
  <c r="AK47" i="6" a="1"/>
  <c r="AK47" i="6" s="1"/>
  <c r="AK93" i="6" a="1"/>
  <c r="AK93" i="6" s="1"/>
  <c r="AM93" i="6" s="1" a="1"/>
  <c r="AM93" i="6" s="1"/>
  <c r="AK18" i="6" a="1"/>
  <c r="AK18" i="6" s="1"/>
  <c r="AK11" i="6" a="1"/>
  <c r="AK11" i="6" s="1"/>
  <c r="AK86" i="6" a="1"/>
  <c r="AK86" i="6" s="1"/>
  <c r="AM86" i="6" s="1" a="1"/>
  <c r="AM86" i="6" s="1"/>
  <c r="AK42" i="6" a="1"/>
  <c r="AK42" i="6" s="1"/>
  <c r="AK12" i="6" a="1"/>
  <c r="AK12" i="6" s="1"/>
  <c r="AK25" i="6" a="1"/>
  <c r="AK25" i="6" s="1"/>
  <c r="AK112" i="6" a="1"/>
  <c r="AK112" i="6" s="1"/>
  <c r="AM112" i="6" s="1" a="1"/>
  <c r="AM112" i="6" s="1"/>
  <c r="AK104" i="6" a="1"/>
  <c r="AK104" i="6" s="1"/>
  <c r="AM104" i="6" s="1" a="1"/>
  <c r="AM104" i="6" s="1"/>
  <c r="AK108" i="6" a="1"/>
  <c r="AK108" i="6" s="1"/>
  <c r="AM108" i="6" s="1" a="1"/>
  <c r="AM108" i="6" s="1"/>
  <c r="AK51" i="6" a="1"/>
  <c r="AK51" i="6" s="1"/>
  <c r="AK17" i="6" a="1"/>
  <c r="AK17" i="6" s="1"/>
  <c r="AK80" i="6" a="1"/>
  <c r="AK80" i="6" s="1"/>
  <c r="AM80" i="6" s="1" a="1"/>
  <c r="AM80" i="6" s="1"/>
  <c r="AK24" i="6" a="1"/>
  <c r="AK24" i="6" s="1"/>
  <c r="AK19" i="6" a="1"/>
  <c r="AK19" i="6" s="1"/>
  <c r="AK39" i="6" a="1"/>
  <c r="AK39" i="6" s="1"/>
  <c r="AK113" i="6" a="1"/>
  <c r="AK113" i="6" s="1"/>
  <c r="AM113" i="6" s="1" a="1"/>
  <c r="AM113" i="6" s="1"/>
  <c r="AK9" i="6" a="1"/>
  <c r="AK9" i="6" s="1"/>
  <c r="AK49" i="6" a="1"/>
  <c r="AK49" i="6" s="1"/>
  <c r="AK55" i="6" a="1"/>
  <c r="AK55" i="6" s="1"/>
  <c r="AK69" i="6" a="1"/>
  <c r="AK69" i="6" s="1"/>
  <c r="AK126" i="6" a="1"/>
  <c r="AK126" i="6" s="1"/>
  <c r="AM126" i="6" s="1" a="1"/>
  <c r="AM126" i="6" s="1"/>
  <c r="AK7" i="6" a="1"/>
  <c r="AK7" i="6" s="1"/>
  <c r="AL7" i="6" s="1"/>
  <c r="BE7" i="6" s="1"/>
  <c r="AK117" i="6" a="1"/>
  <c r="AK117" i="6" s="1"/>
  <c r="AM117" i="6" s="1" a="1"/>
  <c r="AM117" i="6" s="1"/>
  <c r="AK40" i="6" a="1"/>
  <c r="AK40" i="6" s="1"/>
  <c r="AK57" i="6" a="1"/>
  <c r="AK57" i="6" s="1"/>
  <c r="AK101" i="6" a="1"/>
  <c r="AK101" i="6" s="1"/>
  <c r="AM101" i="6" s="1" a="1"/>
  <c r="AM101" i="6" s="1"/>
  <c r="AK58" i="6" a="1"/>
  <c r="AK58" i="6" s="1"/>
  <c r="AK8" i="6" a="1"/>
  <c r="AK8" i="6" s="1"/>
  <c r="AK64" i="6" a="1"/>
  <c r="AK64" i="6" s="1"/>
  <c r="AK84" i="6" a="1"/>
  <c r="AK84" i="6" s="1"/>
  <c r="AM84" i="6" s="1" a="1"/>
  <c r="AM84" i="6" s="1"/>
  <c r="AK36" i="6" a="1"/>
  <c r="AK36" i="6" s="1"/>
  <c r="AK31" i="6" a="1"/>
  <c r="AK31" i="6" s="1"/>
  <c r="AK37" i="6" a="1"/>
  <c r="AK37" i="6" s="1"/>
  <c r="AK77" i="6" a="1"/>
  <c r="AK77" i="6" s="1"/>
  <c r="AM77" i="6" s="1" a="1"/>
  <c r="AM77" i="6" s="1"/>
  <c r="AK65" i="6" a="1"/>
  <c r="AK65" i="6" s="1"/>
  <c r="AK28" i="6" a="1"/>
  <c r="AK28" i="6" s="1"/>
  <c r="AK53" i="6" a="1"/>
  <c r="AK53" i="6" s="1"/>
  <c r="AK114" i="6" a="1"/>
  <c r="AK114" i="6" s="1"/>
  <c r="AM114" i="6" s="1" a="1"/>
  <c r="AM114" i="6" s="1"/>
  <c r="AK95" i="6" a="1"/>
  <c r="AK95" i="6" s="1"/>
  <c r="AM95" i="6" s="1" a="1"/>
  <c r="AM95" i="6" s="1"/>
  <c r="AK45" i="6" a="1"/>
  <c r="AK45" i="6" s="1"/>
  <c r="AK90" i="6" a="1"/>
  <c r="AK90" i="6" s="1"/>
  <c r="AM90" i="6" s="1" a="1"/>
  <c r="AM90" i="6" s="1"/>
  <c r="AK82" i="6" a="1"/>
  <c r="AK82" i="6" s="1"/>
  <c r="AM82" i="6" s="1" a="1"/>
  <c r="AM82" i="6" s="1"/>
  <c r="AK78" i="6" a="1"/>
  <c r="AK78" i="6" s="1"/>
  <c r="AM78" i="6" s="1" a="1"/>
  <c r="AM78" i="6" s="1"/>
  <c r="AK62" i="6" a="1"/>
  <c r="AK62" i="6" s="1"/>
  <c r="AK56" i="6" a="1"/>
  <c r="AK56" i="6" s="1"/>
  <c r="AK52" i="6" a="1"/>
  <c r="AK52" i="6" s="1"/>
  <c r="AM52" i="6" s="1" a="1"/>
  <c r="AM52" i="6" s="1"/>
  <c r="AK73" i="6" a="1"/>
  <c r="AK73" i="6" s="1"/>
  <c r="AK111" i="6" a="1"/>
  <c r="AK111" i="6" s="1"/>
  <c r="AM111" i="6" s="1" a="1"/>
  <c r="AM111" i="6" s="1"/>
  <c r="AK63" i="6" a="1"/>
  <c r="AK63" i="6" s="1"/>
  <c r="AK14" i="6" a="1"/>
  <c r="AK14" i="6" s="1"/>
  <c r="AK83" i="6" a="1"/>
  <c r="AK83" i="6" s="1"/>
  <c r="AM83" i="6" s="1" a="1"/>
  <c r="AM83" i="6" s="1"/>
  <c r="AK103" i="6" a="1"/>
  <c r="AK103" i="6" s="1"/>
  <c r="AM103" i="6" s="1" a="1"/>
  <c r="AM103" i="6" s="1"/>
  <c r="AK21" i="6" a="1"/>
  <c r="AK21" i="6" s="1"/>
  <c r="AK44" i="6" a="1"/>
  <c r="AK44" i="6" s="1"/>
  <c r="AM44" i="6" s="1" a="1"/>
  <c r="AM44" i="6" s="1"/>
  <c r="AK98" i="6" a="1"/>
  <c r="AK98" i="6" s="1"/>
  <c r="AM98" i="6" s="1" a="1"/>
  <c r="AM98" i="6" s="1"/>
  <c r="AK70" i="6" a="1"/>
  <c r="AK70" i="6" s="1"/>
  <c r="AK26" i="6" a="1"/>
  <c r="AK26" i="6" s="1"/>
  <c r="AK120" i="6" a="1"/>
  <c r="AK120" i="6" s="1"/>
  <c r="AM120" i="6" s="1" a="1"/>
  <c r="AM120" i="6" s="1"/>
  <c r="AK85" i="6" a="1"/>
  <c r="AK85" i="6" s="1"/>
  <c r="AM85" i="6" s="1" a="1"/>
  <c r="AM85" i="6" s="1"/>
  <c r="AK34" i="6" a="1"/>
  <c r="AK34" i="6" s="1"/>
  <c r="AK110" i="6" a="1"/>
  <c r="AK110" i="6" s="1"/>
  <c r="AM110" i="6" s="1" a="1"/>
  <c r="AM110" i="6" s="1"/>
  <c r="AK115" i="6" a="1"/>
  <c r="AK115" i="6" s="1"/>
  <c r="AM115" i="6" s="1" a="1"/>
  <c r="AM115" i="6" s="1"/>
  <c r="AK89" i="6" a="1"/>
  <c r="AK89" i="6" s="1"/>
  <c r="AM89" i="6" s="1" a="1"/>
  <c r="AM89" i="6" s="1"/>
  <c r="AK88" i="6" a="1"/>
  <c r="AK88" i="6" s="1"/>
  <c r="AM88" i="6" s="1" a="1"/>
  <c r="AM88" i="6" s="1"/>
  <c r="AK118" i="6" a="1"/>
  <c r="AK118" i="6" s="1"/>
  <c r="AM118" i="6" s="1" a="1"/>
  <c r="AM118" i="6" s="1"/>
  <c r="AK67" i="6" a="1"/>
  <c r="AK67" i="6" s="1"/>
  <c r="AK13" i="6" a="1"/>
  <c r="AK13" i="6" s="1"/>
  <c r="AK97" i="6" a="1"/>
  <c r="AK97" i="6" s="1"/>
  <c r="AM97" i="6" s="1" a="1"/>
  <c r="AM97" i="6" s="1"/>
  <c r="AK99" i="6" a="1"/>
  <c r="AK99" i="6" s="1"/>
  <c r="AM99" i="6" s="1" a="1"/>
  <c r="AM99" i="6" s="1"/>
  <c r="AK46" i="6" a="1"/>
  <c r="AK46" i="6" s="1"/>
  <c r="AM46" i="6" s="1" a="1"/>
  <c r="AM46" i="6" s="1"/>
  <c r="AK102" i="6" a="1"/>
  <c r="AK102" i="6" s="1"/>
  <c r="AM102" i="6" s="1" a="1"/>
  <c r="AM102" i="6" s="1"/>
  <c r="AK54" i="6" a="1"/>
  <c r="AK54" i="6" s="1"/>
  <c r="AM36" i="6" l="1" a="1"/>
  <c r="AM36" i="6" s="1"/>
  <c r="AM28" i="6" a="1"/>
  <c r="AM28" i="6" s="1"/>
  <c r="AM25" i="6" a="1"/>
  <c r="AM25" i="6" s="1"/>
  <c r="AM61" i="6" a="1"/>
  <c r="AM61" i="6" s="1"/>
  <c r="AM53" i="6" a="1"/>
  <c r="AM53" i="6" s="1"/>
  <c r="AM70" i="6" a="1"/>
  <c r="AM70" i="6" s="1"/>
  <c r="AM73" i="6" a="1"/>
  <c r="AM73" i="6" s="1"/>
  <c r="AM39" i="6" a="1"/>
  <c r="AM39" i="6" s="1"/>
  <c r="AM47" i="6" a="1"/>
  <c r="AM47" i="6" s="1"/>
  <c r="AM30" i="6" a="1"/>
  <c r="AM30" i="6" s="1"/>
  <c r="AM74" i="6" a="1"/>
  <c r="AM74" i="6" s="1"/>
  <c r="AM38" i="6" a="1"/>
  <c r="AM38" i="6" s="1"/>
  <c r="AM24" i="6" a="1"/>
  <c r="AM24" i="6" s="1"/>
  <c r="AM34" i="6" a="1"/>
  <c r="AM34" i="6" s="1"/>
  <c r="AM62" i="6" a="1"/>
  <c r="AM62" i="6" s="1"/>
  <c r="AM69" i="6" a="1"/>
  <c r="AM69" i="6" s="1"/>
  <c r="AM42" i="6" a="1"/>
  <c r="AM42" i="6" s="1"/>
  <c r="AM29" i="6" a="1"/>
  <c r="AM29" i="6" s="1"/>
  <c r="AM66" i="6" a="1"/>
  <c r="AM66" i="6" s="1"/>
  <c r="AM72" i="6" a="1"/>
  <c r="AM72" i="6" s="1"/>
  <c r="AM58" i="6" a="1"/>
  <c r="AM58" i="6" s="1"/>
  <c r="AM55" i="6" a="1"/>
  <c r="AM55" i="6" s="1"/>
  <c r="AM33" i="6" a="1"/>
  <c r="AM33" i="6" s="1"/>
  <c r="AM48" i="6" a="1"/>
  <c r="AM48" i="6" s="1"/>
  <c r="AM43" i="6" a="1"/>
  <c r="AM43" i="6" s="1"/>
  <c r="AM64" i="6" a="1"/>
  <c r="AM64" i="6" s="1"/>
  <c r="AM65" i="6" a="1"/>
  <c r="AM65" i="6" s="1"/>
  <c r="AM49" i="6" a="1"/>
  <c r="AM49" i="6" s="1"/>
  <c r="AM51" i="6" a="1"/>
  <c r="AM51" i="6" s="1"/>
  <c r="AM32" i="6" a="1"/>
  <c r="AM32" i="6" s="1"/>
  <c r="AM75" i="6" a="1"/>
  <c r="AM75" i="6" s="1"/>
  <c r="AM41" i="6" a="1"/>
  <c r="AM41" i="6" s="1"/>
  <c r="AM56" i="6" a="1"/>
  <c r="AM56" i="6" s="1"/>
  <c r="AM71" i="6" a="1"/>
  <c r="AM71" i="6" s="1"/>
  <c r="AM67" i="6" a="1"/>
  <c r="AM67" i="6" s="1"/>
  <c r="AM26" i="6" a="1"/>
  <c r="AM26" i="6" s="1"/>
  <c r="AM63" i="6" a="1"/>
  <c r="AM63" i="6" s="1"/>
  <c r="AM37" i="6" a="1"/>
  <c r="AM37" i="6" s="1"/>
  <c r="AM57" i="6" a="1"/>
  <c r="AM57" i="6" s="1"/>
  <c r="AM50" i="6" a="1"/>
  <c r="AM50" i="6" s="1"/>
  <c r="AM54" i="6" a="1"/>
  <c r="AM54" i="6" s="1"/>
  <c r="AM45" i="6" a="1"/>
  <c r="AM45" i="6" s="1"/>
  <c r="AM31" i="6" a="1"/>
  <c r="AM31" i="6" s="1"/>
  <c r="AM40" i="6" a="1"/>
  <c r="AM40" i="6" s="1"/>
  <c r="AM59" i="6" a="1"/>
  <c r="AM59" i="6" s="1"/>
  <c r="AM35" i="6" a="1"/>
  <c r="AM35" i="6" s="1"/>
  <c r="AM27" i="6" a="1"/>
  <c r="AM27" i="6" s="1"/>
  <c r="AM23" i="6" a="1"/>
  <c r="AM23" i="6" s="1"/>
  <c r="AM13" i="6" a="1"/>
  <c r="AM13" i="6" s="1"/>
  <c r="AM10" i="6" a="1"/>
  <c r="AM10" i="6" s="1"/>
  <c r="AM20" i="6" a="1"/>
  <c r="AM20" i="6" s="1"/>
  <c r="AM16" i="6" a="1"/>
  <c r="AM16" i="6" s="1"/>
  <c r="AL41" i="6"/>
  <c r="BE41" i="6" s="1"/>
  <c r="AL43" i="6"/>
  <c r="BE43" i="6" s="1"/>
  <c r="AL75" i="6"/>
  <c r="BE75" i="6" s="1"/>
  <c r="AL33" i="6"/>
  <c r="BE33" i="6" s="1"/>
  <c r="AL58" i="6"/>
  <c r="BE58" i="6" s="1"/>
  <c r="AL107" i="6"/>
  <c r="BE107" i="6" s="1"/>
  <c r="AL13" i="6"/>
  <c r="BE13" i="6" s="1"/>
  <c r="AL110" i="6"/>
  <c r="AL115" i="6"/>
  <c r="AL36" i="6"/>
  <c r="BE36" i="6" s="1"/>
  <c r="AL123" i="6"/>
  <c r="BE121" i="6"/>
  <c r="AL42" i="6"/>
  <c r="BE42" i="6" s="1"/>
  <c r="AL121" i="6"/>
  <c r="AL89" i="6"/>
  <c r="BE89" i="6" s="1"/>
  <c r="AL102" i="6"/>
  <c r="AL30" i="6"/>
  <c r="BE30" i="6" s="1"/>
  <c r="BE110" i="6"/>
  <c r="AL106" i="6"/>
  <c r="AL35" i="6"/>
  <c r="BE35" i="6" s="1"/>
  <c r="AL56" i="6"/>
  <c r="BE56" i="6" s="1"/>
  <c r="BE106" i="6"/>
  <c r="AL59" i="6"/>
  <c r="BE59" i="6" s="1"/>
  <c r="BE123" i="6"/>
  <c r="AL108" i="6"/>
  <c r="BE108" i="6" s="1"/>
  <c r="AL52" i="6"/>
  <c r="BE52" i="6" s="1"/>
  <c r="AL93" i="6"/>
  <c r="AM8" i="6" a="1"/>
  <c r="AM8" i="6" s="1"/>
  <c r="AL61" i="6"/>
  <c r="BE61" i="6" s="1"/>
  <c r="BE93" i="6"/>
  <c r="AL25" i="6"/>
  <c r="BE25" i="6" s="1"/>
  <c r="AL66" i="6"/>
  <c r="BE66" i="6" s="1"/>
  <c r="BE115" i="6"/>
  <c r="AL50" i="6"/>
  <c r="BE50" i="6" s="1"/>
  <c r="AM11" i="6" a="1"/>
  <c r="AM11" i="6" s="1"/>
  <c r="AL63" i="6"/>
  <c r="BE63" i="6" s="1"/>
  <c r="AL60" i="6"/>
  <c r="AL118" i="6"/>
  <c r="BE118" i="6" s="1"/>
  <c r="AM14" i="6" a="1"/>
  <c r="AM14" i="6" s="1"/>
  <c r="BE102" i="6"/>
  <c r="AL73" i="6"/>
  <c r="BE73" i="6" s="1"/>
  <c r="AL85" i="6"/>
  <c r="BE85" i="6" s="1"/>
  <c r="AL45" i="6"/>
  <c r="BE45" i="6" s="1"/>
  <c r="AL57" i="6"/>
  <c r="BE57" i="6" s="1"/>
  <c r="AL34" i="6"/>
  <c r="BE34" i="6" s="1"/>
  <c r="AM17" i="6" a="1"/>
  <c r="AM17" i="6" s="1"/>
  <c r="AL32" i="6"/>
  <c r="BE32" i="6" s="1"/>
  <c r="AM9" i="6" a="1"/>
  <c r="AM9" i="6" s="1"/>
  <c r="AL67" i="6"/>
  <c r="BE67" i="6" s="1"/>
  <c r="BE101" i="6"/>
  <c r="AL55" i="6"/>
  <c r="BE55" i="6" s="1"/>
  <c r="AM18" i="6" a="1"/>
  <c r="AM18" i="6" s="1"/>
  <c r="AL105" i="6"/>
  <c r="AL124" i="6"/>
  <c r="AL101" i="6"/>
  <c r="AL65" i="6"/>
  <c r="BE65" i="6" s="1"/>
  <c r="AL8" i="6"/>
  <c r="BE8" i="6" s="1"/>
  <c r="BE60" i="6"/>
  <c r="AM7" i="6" a="1"/>
  <c r="AM7" i="6" s="1"/>
  <c r="AM19" i="6" a="1"/>
  <c r="AM19" i="6" s="1"/>
  <c r="AM15" i="6" a="1"/>
  <c r="AM15" i="6" s="1"/>
  <c r="BE124" i="6"/>
  <c r="AL62" i="6"/>
  <c r="BE62" i="6" s="1"/>
  <c r="AM21" i="6" a="1"/>
  <c r="AM21" i="6" s="1"/>
  <c r="AM12" i="6" a="1"/>
  <c r="AM12" i="6" s="1"/>
  <c r="AM22" i="6" a="1"/>
  <c r="AM22" i="6" s="1"/>
  <c r="AL120" i="6"/>
  <c r="AL88" i="6"/>
  <c r="BE88" i="6" s="1"/>
  <c r="BE120" i="6"/>
  <c r="AL100" i="6"/>
  <c r="BE100" i="6" s="1"/>
  <c r="AL84" i="6"/>
  <c r="BE84" i="6" s="1"/>
  <c r="BE105" i="6"/>
  <c r="AL49" i="6"/>
  <c r="BE49" i="6" s="1"/>
  <c r="AL76" i="6"/>
  <c r="BE76" i="6" s="1"/>
  <c r="AL92" i="6"/>
  <c r="BE92" i="6" s="1"/>
  <c r="AL112" i="6"/>
  <c r="BE112" i="6" s="1"/>
  <c r="AL81" i="6"/>
  <c r="BE81" i="6" s="1"/>
  <c r="BE119" i="6"/>
  <c r="AL119" i="6"/>
  <c r="AL9" i="6"/>
  <c r="BE9" i="6" s="1"/>
  <c r="AL64" i="6"/>
  <c r="BE64" i="6" s="1"/>
  <c r="BE109" i="6"/>
  <c r="AL109" i="6"/>
  <c r="AN109" i="6"/>
  <c r="AL11" i="6"/>
  <c r="BE11" i="6" s="1"/>
  <c r="AL38" i="6"/>
  <c r="BE38" i="6" s="1"/>
  <c r="AL51" i="6"/>
  <c r="BE51" i="6" s="1"/>
  <c r="AL87" i="6"/>
  <c r="BE87" i="6" s="1"/>
  <c r="AL47" i="6"/>
  <c r="BE47" i="6" s="1"/>
  <c r="AL15" i="6"/>
  <c r="BE15" i="6" s="1"/>
  <c r="AL17" i="6"/>
  <c r="BE17" i="6" s="1"/>
  <c r="AL16" i="6"/>
  <c r="BE16" i="6" s="1"/>
  <c r="AL97" i="6"/>
  <c r="BE97" i="6" s="1"/>
  <c r="AN97" i="6"/>
  <c r="AL12" i="6"/>
  <c r="BE12" i="6" s="1"/>
  <c r="AL48" i="6"/>
  <c r="BE48" i="6" s="1"/>
  <c r="AL79" i="6"/>
  <c r="BE79" i="6" s="1"/>
  <c r="AN79" i="6"/>
  <c r="AL90" i="6"/>
  <c r="BE90" i="6"/>
  <c r="AL71" i="6"/>
  <c r="BE71" i="6" s="1"/>
  <c r="AL28" i="6"/>
  <c r="BE28" i="6" s="1"/>
  <c r="AL31" i="6"/>
  <c r="BE31" i="6" s="1"/>
  <c r="AL44" i="6"/>
  <c r="BE44" i="6" s="1"/>
  <c r="AL117" i="6"/>
  <c r="BE117" i="6" s="1"/>
  <c r="AL24" i="6"/>
  <c r="BE24" i="6" s="1"/>
  <c r="AL53" i="6"/>
  <c r="BE53" i="6" s="1"/>
  <c r="BE78" i="6"/>
  <c r="AL78" i="6"/>
  <c r="AL96" i="6"/>
  <c r="BE96" i="6"/>
  <c r="AN96" i="6"/>
  <c r="AL77" i="6"/>
  <c r="BE77" i="6" s="1"/>
  <c r="AL82" i="6"/>
  <c r="BE82" i="6" s="1"/>
  <c r="AN82" i="6"/>
  <c r="BE126" i="6"/>
  <c r="AL126" i="6"/>
  <c r="AN126" i="6"/>
  <c r="AL104" i="6"/>
  <c r="BE104" i="6" s="1"/>
  <c r="AN104" i="6"/>
  <c r="BE111" i="6"/>
  <c r="AL111" i="6"/>
  <c r="AN111" i="6"/>
  <c r="AL14" i="6"/>
  <c r="BE14" i="6" s="1"/>
  <c r="AL19" i="6"/>
  <c r="BE19" i="6" s="1"/>
  <c r="AL54" i="6"/>
  <c r="BE54" i="6" s="1"/>
  <c r="AL116" i="6"/>
  <c r="BE116" i="6" s="1"/>
  <c r="AN116" i="6"/>
  <c r="AL72" i="6"/>
  <c r="BE72" i="6" s="1"/>
  <c r="AL23" i="6"/>
  <c r="BE23" i="6" s="1"/>
  <c r="AL98" i="6"/>
  <c r="BE98" i="6" s="1"/>
  <c r="AN98" i="6"/>
  <c r="AL99" i="6"/>
  <c r="BE99" i="6" s="1"/>
  <c r="AL68" i="6"/>
  <c r="BE68" i="6"/>
  <c r="AL21" i="6"/>
  <c r="BE21" i="6" s="1"/>
  <c r="AL86" i="6"/>
  <c r="BE86" i="6" s="1"/>
  <c r="AL39" i="6"/>
  <c r="BE39" i="6" s="1"/>
  <c r="AL40" i="6"/>
  <c r="BE40" i="6" s="1"/>
  <c r="AL37" i="6"/>
  <c r="BE37" i="6" s="1"/>
  <c r="AL74" i="6"/>
  <c r="BE74" i="6" s="1"/>
  <c r="AL95" i="6"/>
  <c r="BE95" i="6" s="1"/>
  <c r="AN95" i="6"/>
  <c r="AL113" i="6"/>
  <c r="BE113" i="6" s="1"/>
  <c r="AN113" i="6"/>
  <c r="AL69" i="6"/>
  <c r="BE69" i="6" s="1"/>
  <c r="AL70" i="6"/>
  <c r="BE70" i="6" s="1"/>
  <c r="AL22" i="6"/>
  <c r="BE22" i="6" s="1"/>
  <c r="AL27" i="6"/>
  <c r="BE27" i="6" s="1"/>
  <c r="AL114" i="6"/>
  <c r="BE114" i="6" s="1"/>
  <c r="AL122" i="6"/>
  <c r="BE122" i="6" s="1"/>
  <c r="AN122" i="6"/>
  <c r="AL26" i="6"/>
  <c r="BE26" i="6" s="1"/>
  <c r="AL80" i="6"/>
  <c r="BE80" i="6" s="1"/>
  <c r="AN80" i="6"/>
  <c r="AL46" i="6"/>
  <c r="BE46" i="6" s="1"/>
  <c r="AL18" i="6"/>
  <c r="BE18" i="6" s="1"/>
  <c r="AL94" i="6"/>
  <c r="BE94" i="6" s="1"/>
  <c r="AN94" i="6"/>
  <c r="AL10" i="6"/>
  <c r="BE10" i="6" s="1"/>
  <c r="AL83" i="6"/>
  <c r="BE83" i="6"/>
  <c r="AL103" i="6"/>
  <c r="BE103" i="6" s="1"/>
  <c r="AN103" i="6"/>
  <c r="AL29" i="6"/>
  <c r="BE29" i="6" s="1"/>
  <c r="AL91" i="6"/>
  <c r="BE91" i="6"/>
  <c r="AN91" i="6"/>
  <c r="BE125" i="6"/>
  <c r="AL125" i="6"/>
  <c r="AL20" i="6"/>
  <c r="BE20" i="6" s="1"/>
  <c r="C25" i="5"/>
  <c r="C14" i="5"/>
  <c r="C18" i="5"/>
  <c r="C28" i="5"/>
  <c r="C10" i="5"/>
  <c r="C22" i="5"/>
  <c r="C24" i="5"/>
  <c r="C57" i="5"/>
  <c r="C95" i="5"/>
  <c r="C47" i="5"/>
  <c r="C96" i="5"/>
  <c r="C79" i="5"/>
  <c r="C122" i="5"/>
  <c r="C17" i="5"/>
  <c r="C107" i="5"/>
  <c r="C113" i="5"/>
  <c r="C75" i="5"/>
  <c r="C97" i="5"/>
  <c r="C93" i="5"/>
  <c r="C118" i="5"/>
  <c r="C42" i="5"/>
  <c r="C77" i="5"/>
  <c r="C43" i="5"/>
  <c r="C53" i="5"/>
  <c r="C30" i="5"/>
  <c r="C35" i="5"/>
  <c r="C27" i="5"/>
  <c r="C81" i="5"/>
  <c r="C78" i="5"/>
  <c r="C73" i="5"/>
  <c r="C125" i="5"/>
  <c r="C11" i="5"/>
  <c r="C59" i="5"/>
  <c r="C39" i="5"/>
  <c r="C16" i="5"/>
  <c r="C23" i="5"/>
  <c r="C52" i="5"/>
  <c r="C38" i="5"/>
  <c r="C55" i="5"/>
  <c r="C20" i="5"/>
  <c r="C37" i="5"/>
  <c r="C26" i="5"/>
  <c r="C21" i="5"/>
  <c r="C13" i="5"/>
  <c r="C88" i="5"/>
  <c r="C89" i="5"/>
  <c r="C91" i="5"/>
  <c r="C36" i="5"/>
  <c r="C66" i="5"/>
  <c r="C103" i="5"/>
  <c r="C112" i="5"/>
  <c r="C29" i="5"/>
  <c r="C70" i="5"/>
  <c r="C100" i="5"/>
  <c r="C8" i="5"/>
  <c r="C32" i="5"/>
  <c r="C50" i="5"/>
  <c r="C62" i="5"/>
  <c r="C126" i="5"/>
  <c r="C94" i="5"/>
  <c r="C83" i="5"/>
  <c r="C82" i="5"/>
  <c r="C115" i="5"/>
  <c r="C120" i="5"/>
  <c r="C65" i="5"/>
  <c r="C99" i="5"/>
  <c r="C34" i="5"/>
  <c r="C58" i="5"/>
  <c r="C31" i="5"/>
  <c r="C69" i="5"/>
  <c r="C72" i="5"/>
  <c r="C109" i="5"/>
  <c r="C49" i="5"/>
  <c r="C48" i="5"/>
  <c r="C33" i="5"/>
  <c r="C54" i="5"/>
  <c r="C80" i="5"/>
  <c r="C40" i="5"/>
  <c r="C105" i="5"/>
  <c r="C60" i="5"/>
  <c r="C85" i="5"/>
  <c r="C123" i="5"/>
  <c r="C46" i="5"/>
  <c r="C106" i="5"/>
  <c r="C92" i="5"/>
  <c r="C84" i="5"/>
  <c r="C63" i="5"/>
  <c r="C116" i="5"/>
  <c r="C102" i="5"/>
  <c r="C41" i="5"/>
  <c r="C67" i="5"/>
  <c r="C114" i="5"/>
  <c r="C87" i="5"/>
  <c r="C19" i="5"/>
  <c r="C127" i="5"/>
  <c r="C9" i="5"/>
  <c r="C117" i="5"/>
  <c r="C98" i="5"/>
  <c r="C74" i="5"/>
  <c r="C110" i="5"/>
  <c r="C51" i="5"/>
  <c r="C119" i="5"/>
  <c r="C90" i="5"/>
  <c r="C68" i="5"/>
  <c r="C12" i="5"/>
  <c r="C45" i="5"/>
  <c r="C108" i="5"/>
  <c r="C86" i="5"/>
  <c r="C101" i="5"/>
  <c r="C76" i="5"/>
  <c r="C71" i="5"/>
  <c r="C64" i="5"/>
  <c r="C104" i="5"/>
  <c r="C56" i="5"/>
  <c r="C15" i="5"/>
  <c r="C124" i="5"/>
  <c r="C121" i="5"/>
  <c r="C44" i="5"/>
  <c r="C61" i="5"/>
  <c r="C111" i="5"/>
  <c r="AN47" i="6" l="1"/>
  <c r="AN69" i="6"/>
  <c r="AN51" i="6"/>
  <c r="AN61" i="6"/>
  <c r="AN33" i="6"/>
  <c r="BJ8" i="6" a="1"/>
  <c r="BJ8" i="6" s="1"/>
  <c r="AN70" i="6"/>
  <c r="AN54" i="6"/>
  <c r="BM54" i="6" s="1" a="1"/>
  <c r="BM54" i="6" s="1"/>
  <c r="AN38" i="6"/>
  <c r="BK38" i="6" s="1" a="1"/>
  <c r="BK38" i="6" s="1"/>
  <c r="AN36" i="6"/>
  <c r="AN87" i="6"/>
  <c r="AN64" i="6"/>
  <c r="AN66" i="6"/>
  <c r="AN35" i="6"/>
  <c r="AN57" i="6"/>
  <c r="BM57" i="6" s="1" a="1"/>
  <c r="BM57" i="6" s="1"/>
  <c r="AN81" i="6"/>
  <c r="AN92" i="6"/>
  <c r="AN13" i="6"/>
  <c r="BI13" i="6" s="1" a="1"/>
  <c r="BI13" i="6" s="1"/>
  <c r="AN59" i="6"/>
  <c r="AN112" i="6"/>
  <c r="AN88" i="6"/>
  <c r="AN120" i="6"/>
  <c r="AN56" i="6"/>
  <c r="AN48" i="6"/>
  <c r="BL48" i="6" s="1" a="1"/>
  <c r="BL48" i="6" s="1"/>
  <c r="AN46" i="6"/>
  <c r="BL46" i="6" s="1" a="1"/>
  <c r="BL46" i="6" s="1"/>
  <c r="AN114" i="6"/>
  <c r="AN90" i="6"/>
  <c r="AN44" i="6"/>
  <c r="AN20" i="6"/>
  <c r="BJ20" i="6" s="1" a="1"/>
  <c r="BJ20" i="6" s="1"/>
  <c r="AN37" i="6"/>
  <c r="AN71" i="6"/>
  <c r="BO71" i="6" s="1" a="1"/>
  <c r="BO71" i="6" s="1"/>
  <c r="AN119" i="6"/>
  <c r="AN93" i="6"/>
  <c r="AN25" i="6"/>
  <c r="BI25" i="6" s="1" a="1"/>
  <c r="BI25" i="6" s="1"/>
  <c r="AN99" i="6"/>
  <c r="AN58" i="6"/>
  <c r="AN32" i="6"/>
  <c r="AN72" i="6"/>
  <c r="AN117" i="6"/>
  <c r="AN65" i="6"/>
  <c r="BN65" i="6" s="1" a="1"/>
  <c r="BN65" i="6" s="1"/>
  <c r="AN74" i="6"/>
  <c r="BO74" i="6" s="1" a="1"/>
  <c r="BO74" i="6" s="1"/>
  <c r="AN39" i="6"/>
  <c r="BK39" i="6" s="1" a="1"/>
  <c r="BK39" i="6" s="1"/>
  <c r="AN28" i="6"/>
  <c r="AN34" i="6"/>
  <c r="AN10" i="6"/>
  <c r="BG10" i="6" s="1" a="1"/>
  <c r="BG10" i="6" s="1"/>
  <c r="AN53" i="6"/>
  <c r="BM53" i="6" s="1" a="1"/>
  <c r="BM53" i="6" s="1"/>
  <c r="AN29" i="6"/>
  <c r="AN89" i="6"/>
  <c r="AN110" i="6"/>
  <c r="AN45" i="6"/>
  <c r="BL45" i="6" s="1" a="1"/>
  <c r="BL45" i="6" s="1"/>
  <c r="AN106" i="6"/>
  <c r="AN41" i="6"/>
  <c r="AN43" i="6"/>
  <c r="AN55" i="6"/>
  <c r="AN63" i="6"/>
  <c r="BN63" i="6" s="1" a="1"/>
  <c r="BN63" i="6" s="1"/>
  <c r="AN67" i="6"/>
  <c r="BN67" i="6" s="1" a="1"/>
  <c r="BN67" i="6" s="1"/>
  <c r="AN100" i="6"/>
  <c r="AN60" i="6"/>
  <c r="AN101" i="6"/>
  <c r="AN121" i="6"/>
  <c r="AN73" i="6"/>
  <c r="AN62" i="6"/>
  <c r="BN62" i="6" s="1" a="1"/>
  <c r="BN62" i="6" s="1"/>
  <c r="AN75" i="6"/>
  <c r="BO75" i="6" s="1" a="1"/>
  <c r="BO75" i="6" s="1"/>
  <c r="AN102" i="6"/>
  <c r="AN115" i="6"/>
  <c r="AN105" i="6"/>
  <c r="AN30" i="6"/>
  <c r="AN123" i="6"/>
  <c r="AN118" i="6"/>
  <c r="AN108" i="6"/>
  <c r="AN85" i="6"/>
  <c r="AN40" i="6"/>
  <c r="BK40" i="6" s="1" a="1"/>
  <c r="BK40" i="6" s="1"/>
  <c r="AN86" i="6"/>
  <c r="AN23" i="6"/>
  <c r="BI23" i="6" s="1" a="1"/>
  <c r="BI23" i="6" s="1"/>
  <c r="AN24" i="6"/>
  <c r="AN76" i="6"/>
  <c r="AN84" i="6"/>
  <c r="AN107" i="6"/>
  <c r="AN124" i="6"/>
  <c r="AN125" i="6"/>
  <c r="AN83" i="6"/>
  <c r="AN26" i="6"/>
  <c r="BI26" i="6" s="1" a="1"/>
  <c r="BI26" i="6" s="1"/>
  <c r="AN49" i="6"/>
  <c r="AN68" i="6"/>
  <c r="AN27" i="6"/>
  <c r="AN77" i="6"/>
  <c r="AN78" i="6"/>
  <c r="AN31" i="6"/>
  <c r="BJ31" i="6" s="1" a="1"/>
  <c r="BJ31" i="6" s="1"/>
  <c r="AN16" i="6"/>
  <c r="BH16" i="6" s="1" a="1"/>
  <c r="BH16" i="6" s="1"/>
  <c r="AN50" i="6"/>
  <c r="BL50" i="6" s="1" a="1"/>
  <c r="BL50" i="6" s="1"/>
  <c r="AN52" i="6"/>
  <c r="AN42" i="6"/>
  <c r="BH8" i="6" a="1"/>
  <c r="BH8" i="6" s="1"/>
  <c r="BO8" i="6" a="1"/>
  <c r="BO8" i="6" s="1"/>
  <c r="BP11" i="6" a="1"/>
  <c r="BP11" i="6" s="1"/>
  <c r="BP12" i="6" a="1"/>
  <c r="BP12" i="6" s="1"/>
  <c r="BF18" i="6" a="1"/>
  <c r="BF18" i="6" s="1"/>
  <c r="BF14" i="6" a="1"/>
  <c r="BF14" i="6" s="1"/>
  <c r="BO17" i="6" a="1"/>
  <c r="BO17" i="6" s="1"/>
  <c r="BG18" i="6" a="1"/>
  <c r="BG18" i="6" s="1"/>
  <c r="BF13" i="6" a="1"/>
  <c r="BF13" i="6" s="1"/>
  <c r="BG16" i="6" a="1"/>
  <c r="BG16" i="6" s="1"/>
  <c r="BJ12" i="6" a="1"/>
  <c r="BJ12" i="6" s="1"/>
  <c r="BN10" i="6" a="1"/>
  <c r="BN10" i="6" s="1"/>
  <c r="BK18" i="6" a="1"/>
  <c r="BK18" i="6" s="1"/>
  <c r="BL17" i="6" a="1"/>
  <c r="BL17" i="6" s="1"/>
  <c r="BJ10" i="6" a="1"/>
  <c r="BJ10" i="6" s="1"/>
  <c r="BI16" i="6" a="1"/>
  <c r="BI16" i="6" s="1"/>
  <c r="BO92" i="6" a="1"/>
  <c r="BO92" i="6" s="1"/>
  <c r="BO53" i="6" a="1"/>
  <c r="BO53" i="6" s="1"/>
  <c r="BN48" i="6" a="1"/>
  <c r="BN48" i="6" s="1"/>
  <c r="BP108" i="6" a="1"/>
  <c r="BP108" i="6" s="1"/>
  <c r="BL77" i="6" a="1"/>
  <c r="BL77" i="6" s="1"/>
  <c r="BK37" i="6" a="1"/>
  <c r="BK37" i="6" s="1"/>
  <c r="BP101" i="6" a="1"/>
  <c r="BP101" i="6" s="1"/>
  <c r="BM32" i="6" a="1"/>
  <c r="BM32" i="6" s="1"/>
  <c r="BN124" i="6" a="1"/>
  <c r="BN124" i="6" s="1"/>
  <c r="BO67" i="6" a="1"/>
  <c r="BO67" i="6" s="1"/>
  <c r="BG66" i="6" a="1"/>
  <c r="BG66" i="6" s="1"/>
  <c r="BM63" i="6" a="1"/>
  <c r="BM63" i="6" s="1"/>
  <c r="BI123" i="6" a="1"/>
  <c r="BI123" i="6" s="1"/>
  <c r="BG102" i="6" a="1"/>
  <c r="BG102" i="6" s="1"/>
  <c r="BH45" i="6" a="1"/>
  <c r="BH45" i="6" s="1"/>
  <c r="BN41" i="6" a="1"/>
  <c r="BN41" i="6" s="1"/>
  <c r="BG123" i="6" a="1"/>
  <c r="BG123" i="6" s="1"/>
  <c r="BJ41" i="6" a="1"/>
  <c r="BJ41" i="6" s="1"/>
  <c r="BP125" i="6" a="1"/>
  <c r="BP125" i="6" s="1"/>
  <c r="BG104" i="6" a="1"/>
  <c r="BG104" i="6" s="1"/>
  <c r="BM24" i="6" a="1"/>
  <c r="BM24" i="6" s="1"/>
  <c r="BH81" i="6" a="1"/>
  <c r="BH81" i="6" s="1"/>
  <c r="BO123" i="6" a="1"/>
  <c r="BO123" i="6" s="1"/>
  <c r="BN76" i="6" a="1"/>
  <c r="BN76" i="6" s="1"/>
  <c r="BG55" i="6" a="1"/>
  <c r="BG55" i="6" s="1"/>
  <c r="BG82" i="6" a="1"/>
  <c r="BG82" i="6" s="1"/>
  <c r="BJ119" i="6" a="1"/>
  <c r="BJ119" i="6" s="1"/>
  <c r="BM44" i="6" a="1"/>
  <c r="BM44" i="6" s="1"/>
  <c r="BM76" i="6" a="1"/>
  <c r="BM76" i="6" s="1"/>
  <c r="BN46" i="6" a="1"/>
  <c r="BN46" i="6" s="1"/>
  <c r="BI105" i="6" a="1"/>
  <c r="BI105" i="6" s="1"/>
  <c r="BP43" i="6" a="1"/>
  <c r="BP43" i="6" s="1"/>
  <c r="BF72" i="6" a="1"/>
  <c r="BF72" i="6" s="1"/>
  <c r="BM61" i="6" a="1"/>
  <c r="BM61" i="6" s="1"/>
  <c r="BL25" i="6" a="1"/>
  <c r="BL25" i="6" s="1"/>
  <c r="BN23" i="6" a="1"/>
  <c r="BN23" i="6" s="1"/>
  <c r="BJ43" i="6" a="1"/>
  <c r="BJ43" i="6" s="1"/>
  <c r="BO110" i="6" a="1"/>
  <c r="BO110" i="6" s="1"/>
  <c r="BF28" i="6" a="1"/>
  <c r="BF28" i="6" s="1"/>
  <c r="BG75" i="6" a="1"/>
  <c r="BG75" i="6" s="1"/>
  <c r="BF34" i="6" a="1"/>
  <c r="BF34" i="6" s="1"/>
  <c r="BG105" i="6" a="1"/>
  <c r="BG105" i="6" s="1"/>
  <c r="BN30" i="6" a="1"/>
  <c r="BN30" i="6" s="1"/>
  <c r="BL43" i="6" a="1"/>
  <c r="BL43" i="6" s="1"/>
  <c r="BM123" i="6" a="1"/>
  <c r="BM123" i="6" s="1"/>
  <c r="BL116" i="6" a="1"/>
  <c r="BL116" i="6" s="1"/>
  <c r="AN9" i="6"/>
  <c r="BF9" i="6" s="1" a="1"/>
  <c r="BF9" i="6" s="1"/>
  <c r="BJ114" i="6" a="1"/>
  <c r="BJ114" i="6" s="1"/>
  <c r="BN101" i="6" a="1"/>
  <c r="BN101" i="6" s="1"/>
  <c r="BL82" i="6" a="1"/>
  <c r="BL82" i="6" s="1"/>
  <c r="BN97" i="6" a="1"/>
  <c r="BN97" i="6" s="1"/>
  <c r="BO89" i="6" a="1"/>
  <c r="BO89" i="6" s="1"/>
  <c r="BM30" i="6" a="1"/>
  <c r="BM30" i="6" s="1"/>
  <c r="BH9" i="6" a="1"/>
  <c r="BH9" i="6" s="1"/>
  <c r="BI39" i="6" a="1"/>
  <c r="BI39" i="6" s="1"/>
  <c r="BG74" i="6" a="1"/>
  <c r="BG74" i="6" s="1"/>
  <c r="BO118" i="6" a="1"/>
  <c r="BO118" i="6" s="1"/>
  <c r="BF30" i="6" a="1"/>
  <c r="BF30" i="6" s="1"/>
  <c r="BN52" i="6" a="1"/>
  <c r="BN52" i="6" s="1"/>
  <c r="BH51" i="6" a="1"/>
  <c r="BH51" i="6" s="1"/>
  <c r="BG120" i="6" a="1"/>
  <c r="BG120" i="6" s="1"/>
  <c r="BG67" i="6" a="1"/>
  <c r="BG67" i="6" s="1"/>
  <c r="BF25" i="6" a="1"/>
  <c r="BF25" i="6" s="1"/>
  <c r="BK27" i="6" a="1"/>
  <c r="BK27" i="6" s="1"/>
  <c r="BK58" i="6" a="1"/>
  <c r="BK58" i="6" s="1"/>
  <c r="BJ34" i="6" a="1"/>
  <c r="BJ34" i="6" s="1"/>
  <c r="BJ81" i="6" a="1"/>
  <c r="BJ81" i="6" s="1"/>
  <c r="BN9" i="6" a="1"/>
  <c r="BN9" i="6" s="1"/>
  <c r="BM96" i="6" a="1"/>
  <c r="BM96" i="6" s="1"/>
  <c r="BL99" i="6" a="1"/>
  <c r="BL99" i="6" s="1"/>
  <c r="BF94" i="6" a="1"/>
  <c r="BF94" i="6" s="1"/>
  <c r="BL35" i="6" a="1"/>
  <c r="BL35" i="6" s="1"/>
  <c r="BH60" i="6" a="1"/>
  <c r="BH60" i="6" s="1"/>
  <c r="BF53" i="6" a="1"/>
  <c r="BF53" i="6" s="1"/>
  <c r="BI30" i="6" a="1"/>
  <c r="BI30" i="6" s="1"/>
  <c r="BL49" i="6" a="1"/>
  <c r="BL49" i="6" s="1"/>
  <c r="BL27" i="6" a="1"/>
  <c r="BL27" i="6" s="1"/>
  <c r="BK72" i="6" a="1"/>
  <c r="BK72" i="6" s="1"/>
  <c r="BF35" i="6" a="1"/>
  <c r="BF35" i="6" s="1"/>
  <c r="BO29" i="6" a="1"/>
  <c r="BO29" i="6" s="1"/>
  <c r="BJ75" i="6" a="1"/>
  <c r="BJ75" i="6" s="1"/>
  <c r="BF23" i="6" a="1"/>
  <c r="BF23" i="6" s="1"/>
  <c r="BG32" i="6" a="1"/>
  <c r="BG32" i="6" s="1"/>
  <c r="BM35" i="6" a="1"/>
  <c r="BM35" i="6" s="1"/>
  <c r="BH107" i="6" a="1"/>
  <c r="BH107" i="6" s="1"/>
  <c r="BF88" i="6" a="1"/>
  <c r="BF88" i="6" s="1"/>
  <c r="BM48" i="6" a="1"/>
  <c r="BM48" i="6" s="1"/>
  <c r="BK51" i="6" a="1"/>
  <c r="BK51" i="6" s="1"/>
  <c r="BL81" i="6" a="1"/>
  <c r="BL81" i="6" s="1"/>
  <c r="AN18" i="6"/>
  <c r="BI18" i="6" s="1" a="1"/>
  <c r="BI18" i="6" s="1"/>
  <c r="BF50" i="6" a="1"/>
  <c r="BF50" i="6" s="1"/>
  <c r="BP90" i="6" a="1"/>
  <c r="BP90" i="6" s="1"/>
  <c r="BL41" i="6" a="1"/>
  <c r="BL41" i="6" s="1"/>
  <c r="BN77" i="6" a="1"/>
  <c r="BN77" i="6" s="1"/>
  <c r="BI44" i="6" a="1"/>
  <c r="BI44" i="6" s="1"/>
  <c r="BF83" i="6" a="1"/>
  <c r="BF83" i="6" s="1"/>
  <c r="BG85" i="6" a="1"/>
  <c r="BG85" i="6" s="1"/>
  <c r="BP32" i="6" a="1"/>
  <c r="BP32" i="6" s="1"/>
  <c r="BK35" i="6" a="1"/>
  <c r="BK35" i="6" s="1"/>
  <c r="BG79" i="6" a="1"/>
  <c r="BG79" i="6" s="1"/>
  <c r="BF17" i="6" a="1"/>
  <c r="BF17" i="6" s="1"/>
  <c r="BN45" i="6" a="1"/>
  <c r="BN45" i="6" s="1"/>
  <c r="BO22" i="6" a="1"/>
  <c r="BO22" i="6" s="1"/>
  <c r="BH85" i="6" a="1"/>
  <c r="BH85" i="6" s="1"/>
  <c r="BG93" i="6" a="1"/>
  <c r="BG93" i="6" s="1"/>
  <c r="BK105" i="6" a="1"/>
  <c r="BK105" i="6" s="1"/>
  <c r="BL31" i="6" a="1"/>
  <c r="BL31" i="6" s="1"/>
  <c r="BF91" i="6" a="1"/>
  <c r="BF91" i="6" s="1"/>
  <c r="BH75" i="6" a="1"/>
  <c r="BH75" i="6" s="1"/>
  <c r="BF78" i="6" a="1"/>
  <c r="BF78" i="6" s="1"/>
  <c r="BI38" i="6" a="1"/>
  <c r="BI38" i="6" s="1"/>
  <c r="BM92" i="6" a="1"/>
  <c r="BM92" i="6" s="1"/>
  <c r="BF89" i="6" a="1"/>
  <c r="BF89" i="6" s="1"/>
  <c r="BI10" i="6" a="1"/>
  <c r="BI10" i="6" s="1"/>
  <c r="BH40" i="6" a="1"/>
  <c r="BH40" i="6" s="1"/>
  <c r="BM95" i="6" a="1"/>
  <c r="BM95" i="6" s="1"/>
  <c r="BI89" i="6" a="1"/>
  <c r="BI89" i="6" s="1"/>
  <c r="BF63" i="6" a="1"/>
  <c r="BF63" i="6" s="1"/>
  <c r="BG72" i="6" a="1"/>
  <c r="BG72" i="6" s="1"/>
  <c r="BK19" i="6" a="1"/>
  <c r="BK19" i="6" s="1"/>
  <c r="BM43" i="6" a="1"/>
  <c r="BM43" i="6" s="1"/>
  <c r="BK79" i="6" a="1"/>
  <c r="BK79" i="6" s="1"/>
  <c r="BM119" i="6" a="1"/>
  <c r="BM119" i="6" s="1"/>
  <c r="BI122" i="6" a="1"/>
  <c r="BI122" i="6" s="1"/>
  <c r="BG25" i="6" a="1"/>
  <c r="BG25" i="6" s="1"/>
  <c r="BP21" i="6" a="1"/>
  <c r="BP21" i="6" s="1"/>
  <c r="BH67" i="6" a="1"/>
  <c r="BH67" i="6" s="1"/>
  <c r="BG106" i="6" a="1"/>
  <c r="BG106" i="6" s="1"/>
  <c r="BH30" i="6" a="1"/>
  <c r="BH30" i="6" s="1"/>
  <c r="BK66" i="6" a="1"/>
  <c r="BK66" i="6" s="1"/>
  <c r="BN115" i="6" a="1"/>
  <c r="BN115" i="6" s="1"/>
  <c r="BK20" i="6" a="1"/>
  <c r="BK20" i="6" s="1"/>
  <c r="BK49" i="6" a="1"/>
  <c r="BK49" i="6" s="1"/>
  <c r="BI97" i="6" a="1"/>
  <c r="BI97" i="6" s="1"/>
  <c r="BI32" i="6" a="1"/>
  <c r="BI32" i="6" s="1"/>
  <c r="BK57" i="6" a="1"/>
  <c r="BK57" i="6" s="1"/>
  <c r="BP92" i="6" a="1"/>
  <c r="BP92" i="6" s="1"/>
  <c r="BJ24" i="6" a="1"/>
  <c r="BJ24" i="6" s="1"/>
  <c r="BK47" i="6" a="1"/>
  <c r="BK47" i="6" s="1"/>
  <c r="BP81" i="6" a="1"/>
  <c r="BP81" i="6" s="1"/>
  <c r="BN118" i="6" a="1"/>
  <c r="BN118" i="6" s="1"/>
  <c r="BI69" i="6" a="1"/>
  <c r="BI69" i="6" s="1"/>
  <c r="BK91" i="6" a="1"/>
  <c r="BK91" i="6" s="1"/>
  <c r="BL114" i="6" a="1"/>
  <c r="BL114" i="6" s="1"/>
  <c r="BI62" i="6" a="1"/>
  <c r="BI62" i="6" s="1"/>
  <c r="BJ85" i="6" a="1"/>
  <c r="BJ85" i="6" s="1"/>
  <c r="BL107" i="6" a="1"/>
  <c r="BL107" i="6" s="1"/>
  <c r="BJ54" i="6" a="1"/>
  <c r="BJ54" i="6" s="1"/>
  <c r="BK77" i="6" a="1"/>
  <c r="BK77" i="6" s="1"/>
  <c r="BL100" i="6" a="1"/>
  <c r="BL100" i="6" s="1"/>
  <c r="AN7" i="6"/>
  <c r="BF7" i="6" s="1" a="1"/>
  <c r="BF7" i="6" s="1"/>
  <c r="AN11" i="6"/>
  <c r="BG11" i="6" s="1" a="1"/>
  <c r="BG11" i="6" s="1"/>
  <c r="BM7" i="6" a="1"/>
  <c r="BM7" i="6" s="1"/>
  <c r="BK7" i="6" a="1"/>
  <c r="BK7" i="6" s="1"/>
  <c r="AN19" i="6"/>
  <c r="BI19" i="6" s="1" a="1"/>
  <c r="BI19" i="6" s="1"/>
  <c r="BH7" i="6" a="1"/>
  <c r="BH7" i="6" s="1"/>
  <c r="AN14" i="6"/>
  <c r="BH14" i="6" s="1" a="1"/>
  <c r="BH14" i="6" s="1"/>
  <c r="BI7" i="6" a="1"/>
  <c r="BI7" i="6" s="1"/>
  <c r="BL7" i="6" a="1"/>
  <c r="BL7" i="6" s="1"/>
  <c r="BO7" i="6" a="1"/>
  <c r="BO7" i="6" s="1"/>
  <c r="BM64" i="6" a="1"/>
  <c r="BM64" i="6" s="1"/>
  <c r="BP126" i="6" a="1"/>
  <c r="BP126" i="6" s="1"/>
  <c r="BM67" i="6" a="1"/>
  <c r="BM67" i="6" s="1"/>
  <c r="AN22" i="6"/>
  <c r="BJ22" i="6" s="1" a="1"/>
  <c r="BJ22" i="6" s="1"/>
  <c r="BL36" i="6" a="1"/>
  <c r="BL36" i="6" s="1"/>
  <c r="BF62" i="6" a="1"/>
  <c r="BF62" i="6" s="1"/>
  <c r="BN47" i="6" a="1"/>
  <c r="BN47" i="6" s="1"/>
  <c r="BP121" i="6" a="1"/>
  <c r="BP121" i="6" s="1"/>
  <c r="BF80" i="6" a="1"/>
  <c r="BF80" i="6" s="1"/>
  <c r="BK46" i="6" a="1"/>
  <c r="BK46" i="6" s="1"/>
  <c r="BL104" i="6" a="1"/>
  <c r="BL104" i="6" s="1"/>
  <c r="BK76" i="6" a="1"/>
  <c r="BK76" i="6" s="1"/>
  <c r="BN114" i="6" a="1"/>
  <c r="BN114" i="6" s="1"/>
  <c r="BF125" i="6" a="1"/>
  <c r="BF125" i="6" s="1"/>
  <c r="BO38" i="6" a="1"/>
  <c r="BO38" i="6" s="1"/>
  <c r="BF92" i="6" a="1"/>
  <c r="BF92" i="6" s="1"/>
  <c r="BJ33" i="6" a="1"/>
  <c r="BJ33" i="6" s="1"/>
  <c r="BK62" i="6" a="1"/>
  <c r="BK62" i="6" s="1"/>
  <c r="BK12" i="6" a="1"/>
  <c r="BK12" i="6" s="1"/>
  <c r="BF70" i="6" a="1"/>
  <c r="BF70" i="6" s="1"/>
  <c r="BO9" i="6" a="1"/>
  <c r="BO9" i="6" s="1"/>
  <c r="BF26" i="6" a="1"/>
  <c r="BF26" i="6" s="1"/>
  <c r="BM86" i="6" a="1"/>
  <c r="BM86" i="6" s="1"/>
  <c r="BN109" i="6" a="1"/>
  <c r="BN109" i="6" s="1"/>
  <c r="BI48" i="6" a="1"/>
  <c r="BI48" i="6" s="1"/>
  <c r="BH117" i="6" a="1"/>
  <c r="BH117" i="6" s="1"/>
  <c r="BL70" i="6" a="1"/>
  <c r="BL70" i="6" s="1"/>
  <c r="BH62" i="6" a="1"/>
  <c r="BH62" i="6" s="1"/>
  <c r="BK107" i="6" a="1"/>
  <c r="BK107" i="6" s="1"/>
  <c r="BI78" i="6" a="1"/>
  <c r="BI78" i="6" s="1"/>
  <c r="BM122" i="6" a="1"/>
  <c r="BM122" i="6" s="1"/>
  <c r="BK93" i="6" a="1"/>
  <c r="BK93" i="6" s="1"/>
  <c r="BO105" i="6" a="1"/>
  <c r="BO105" i="6" s="1"/>
  <c r="BH72" i="6" a="1"/>
  <c r="BH72" i="6" s="1"/>
  <c r="BL60" i="6" a="1"/>
  <c r="BL60" i="6" s="1"/>
  <c r="BN113" i="6" a="1"/>
  <c r="BN113" i="6" s="1"/>
  <c r="BM90" i="6" a="1"/>
  <c r="BM90" i="6" s="1"/>
  <c r="BH79" i="6" a="1"/>
  <c r="BH79" i="6" s="1"/>
  <c r="BO56" i="6" a="1"/>
  <c r="BO56" i="6" s="1"/>
  <c r="BI109" i="6" a="1"/>
  <c r="BI109" i="6" s="1"/>
  <c r="BH86" i="6" a="1"/>
  <c r="BH86" i="6" s="1"/>
  <c r="BK75" i="6" a="1"/>
  <c r="BK75" i="6" s="1"/>
  <c r="BP62" i="6" a="1"/>
  <c r="BP62" i="6" s="1"/>
  <c r="BO108" i="6" a="1"/>
  <c r="BO108" i="6" s="1"/>
  <c r="BJ73" i="6" a="1"/>
  <c r="BJ73" i="6" s="1"/>
  <c r="BL53" i="6" a="1"/>
  <c r="BL53" i="6" s="1"/>
  <c r="BL30" i="6" a="1"/>
  <c r="BL30" i="6" s="1"/>
  <c r="BI120" i="6" a="1"/>
  <c r="BI120" i="6" s="1"/>
  <c r="BH83" i="6" a="1"/>
  <c r="BH83" i="6" s="1"/>
  <c r="BH66" i="6" a="1"/>
  <c r="BH66" i="6" s="1"/>
  <c r="BL37" i="6" a="1"/>
  <c r="BL37" i="6" s="1"/>
  <c r="BO26" i="6" a="1"/>
  <c r="BO26" i="6" s="1"/>
  <c r="BN85" i="6" a="1"/>
  <c r="BN85" i="6" s="1"/>
  <c r="BH61" i="6" a="1"/>
  <c r="BH61" i="6" s="1"/>
  <c r="BH28" i="6" a="1"/>
  <c r="BH28" i="6" s="1"/>
  <c r="BO13" i="6" a="1"/>
  <c r="BO13" i="6" s="1"/>
  <c r="BL102" i="6" a="1"/>
  <c r="BL102" i="6" s="1"/>
  <c r="BO77" i="6" a="1"/>
  <c r="BO77" i="6" s="1"/>
  <c r="BJ55" i="6" a="1"/>
  <c r="BJ55" i="6" s="1"/>
  <c r="BP22" i="6" a="1"/>
  <c r="BP22" i="6" s="1"/>
  <c r="BP10" i="6" a="1"/>
  <c r="BP10" i="6" s="1"/>
  <c r="BO84" i="6" a="1"/>
  <c r="BO84" i="6" s="1"/>
  <c r="BH31" i="6" a="1"/>
  <c r="BH31" i="6" s="1"/>
  <c r="BJ13" i="6" a="1"/>
  <c r="BJ13" i="6" s="1"/>
  <c r="BF96" i="6" a="1"/>
  <c r="BF96" i="6" s="1"/>
  <c r="BF32" i="6" a="1"/>
  <c r="BF32" i="6" s="1"/>
  <c r="BJ51" i="6" a="1"/>
  <c r="BJ51" i="6" s="1"/>
  <c r="BM109" i="6" a="1"/>
  <c r="BM109" i="6" s="1"/>
  <c r="BL69" i="6" a="1"/>
  <c r="BL69" i="6" s="1"/>
  <c r="BJ37" i="6" a="1"/>
  <c r="BJ37" i="6" s="1"/>
  <c r="BN24" i="6" a="1"/>
  <c r="BN24" i="6" s="1"/>
  <c r="BK14" i="6" a="1"/>
  <c r="BK14" i="6" s="1"/>
  <c r="BG40" i="6" a="1"/>
  <c r="BG40" i="6" s="1"/>
  <c r="BF95" i="6" a="1"/>
  <c r="BF95" i="6" s="1"/>
  <c r="BI104" i="6" a="1"/>
  <c r="BI104" i="6" s="1"/>
  <c r="BK111" i="6" a="1"/>
  <c r="BK111" i="6" s="1"/>
  <c r="BN79" i="6" a="1"/>
  <c r="BN79" i="6" s="1"/>
  <c r="BO31" i="6" a="1"/>
  <c r="BO31" i="6" s="1"/>
  <c r="BL16" i="6" a="1"/>
  <c r="BL16" i="6" s="1"/>
  <c r="BI108" i="6" a="1"/>
  <c r="BI108" i="6" s="1"/>
  <c r="BN75" i="6" a="1"/>
  <c r="BN75" i="6" s="1"/>
  <c r="BP29" i="6" a="1"/>
  <c r="BP29" i="6" s="1"/>
  <c r="BG87" i="6" a="1"/>
  <c r="BG87" i="6" s="1"/>
  <c r="BF122" i="6" a="1"/>
  <c r="BF122" i="6" s="1"/>
  <c r="BK96" i="6" a="1"/>
  <c r="BK96" i="6" s="1"/>
  <c r="BO52" i="6" a="1"/>
  <c r="BO52" i="6" s="1"/>
  <c r="BL10" i="6" a="1"/>
  <c r="BL10" i="6" s="1"/>
  <c r="BG28" i="6" a="1"/>
  <c r="BG28" i="6" s="1"/>
  <c r="BP57" i="6" a="1"/>
  <c r="BP57" i="6" s="1"/>
  <c r="BF29" i="6" a="1"/>
  <c r="BF29" i="6" s="1"/>
  <c r="BP17" i="6" a="1"/>
  <c r="BP17" i="6" s="1"/>
  <c r="BI106" i="6" a="1"/>
  <c r="BI106" i="6" s="1"/>
  <c r="BM34" i="6" a="1"/>
  <c r="BM34" i="6" s="1"/>
  <c r="BJ14" i="6" a="1"/>
  <c r="BJ14" i="6" s="1"/>
  <c r="BF60" i="6" a="1"/>
  <c r="BF60" i="6" s="1"/>
  <c r="BP84" i="6" a="1"/>
  <c r="BP84" i="6" s="1"/>
  <c r="BF115" i="6" a="1"/>
  <c r="BF115" i="6" s="1"/>
  <c r="BH73" i="6" a="1"/>
  <c r="BH73" i="6" s="1"/>
  <c r="BF42" i="6" a="1"/>
  <c r="BF42" i="6" s="1"/>
  <c r="BK117" i="6" a="1"/>
  <c r="BK117" i="6" s="1"/>
  <c r="BI95" i="6" a="1"/>
  <c r="BI95" i="6" s="1"/>
  <c r="BN82" i="6" a="1"/>
  <c r="BN82" i="6" s="1"/>
  <c r="BK124" i="6" a="1"/>
  <c r="BK124" i="6" s="1"/>
  <c r="BJ101" i="6" a="1"/>
  <c r="BJ101" i="6" s="1"/>
  <c r="BL67" i="6" a="1"/>
  <c r="BL67" i="6" s="1"/>
  <c r="BO119" i="6" a="1"/>
  <c r="BO119" i="6" s="1"/>
  <c r="BM97" i="6" a="1"/>
  <c r="BM97" i="6" s="1"/>
  <c r="BJ52" i="6" a="1"/>
  <c r="BJ52" i="6" s="1"/>
  <c r="BJ90" i="6" a="1"/>
  <c r="BJ90" i="6" s="1"/>
  <c r="BH42" i="6" a="1"/>
  <c r="BH42" i="6" s="1"/>
  <c r="BO102" i="6" a="1"/>
  <c r="BO102" i="6" s="1"/>
  <c r="BH49" i="6" a="1"/>
  <c r="BH49" i="6" s="1"/>
  <c r="BM108" i="6" a="1"/>
  <c r="BM108" i="6" s="1"/>
  <c r="BJ42" i="6" a="1"/>
  <c r="BJ42" i="6" s="1"/>
  <c r="BO126" i="6" a="1"/>
  <c r="BO126" i="6" s="1"/>
  <c r="BI37" i="6" a="1"/>
  <c r="BI37" i="6" s="1"/>
  <c r="BH115" i="6" a="1"/>
  <c r="BH115" i="6" s="1"/>
  <c r="BI50" i="6" a="1"/>
  <c r="BI50" i="6" s="1"/>
  <c r="BG65" i="6" a="1"/>
  <c r="BG65" i="6" s="1"/>
  <c r="BP93" i="6" a="1"/>
  <c r="BP93" i="6" s="1"/>
  <c r="BK89" i="6" a="1"/>
  <c r="BK89" i="6" s="1"/>
  <c r="BO49" i="6" a="1"/>
  <c r="BO49" i="6" s="1"/>
  <c r="BG107" i="6" a="1"/>
  <c r="BG107" i="6" s="1"/>
  <c r="BF31" i="6" a="1"/>
  <c r="BF31" i="6" s="1"/>
  <c r="BH69" i="6" a="1"/>
  <c r="BH69" i="6" s="1"/>
  <c r="BO48" i="6" a="1"/>
  <c r="BO48" i="6" s="1"/>
  <c r="BG99" i="6" a="1"/>
  <c r="BG99" i="6" s="1"/>
  <c r="BF45" i="6" a="1"/>
  <c r="BF45" i="6" s="1"/>
  <c r="BM46" i="6" a="1"/>
  <c r="BM46" i="6" s="1"/>
  <c r="BF36" i="6" a="1"/>
  <c r="BF36" i="6" s="1"/>
  <c r="BH29" i="6" a="1"/>
  <c r="BH29" i="6" s="1"/>
  <c r="BF33" i="6" a="1"/>
  <c r="BF33" i="6" s="1"/>
  <c r="BI67" i="6" a="1"/>
  <c r="BI67" i="6" s="1"/>
  <c r="BF98" i="6" a="1"/>
  <c r="BF98" i="6" s="1"/>
  <c r="BG53" i="6" a="1"/>
  <c r="BG53" i="6" s="1"/>
  <c r="BO20" i="6" a="1"/>
  <c r="BO20" i="6" s="1"/>
  <c r="BF124" i="6" a="1"/>
  <c r="BF124" i="6" s="1"/>
  <c r="BG36" i="6" a="1"/>
  <c r="BG36" i="6" s="1"/>
  <c r="BM70" i="6" a="1"/>
  <c r="BM70" i="6" s="1"/>
  <c r="BN50" i="6" a="1"/>
  <c r="BN50" i="6" s="1"/>
  <c r="BJ65" i="6" a="1"/>
  <c r="BJ65" i="6" s="1"/>
  <c r="BF116" i="6" a="1"/>
  <c r="BF116" i="6" s="1"/>
  <c r="BG43" i="6" a="1"/>
  <c r="BG43" i="6" s="1"/>
  <c r="BI45" i="6" a="1"/>
  <c r="BI45" i="6" s="1"/>
  <c r="BH82" i="6" a="1"/>
  <c r="BH82" i="6" s="1"/>
  <c r="BJ122" i="6" a="1"/>
  <c r="BJ122" i="6" s="1"/>
  <c r="BN126" i="6" a="1"/>
  <c r="BN126" i="6" s="1"/>
  <c r="BG33" i="6" a="1"/>
  <c r="BG33" i="6" s="1"/>
  <c r="BL23" i="6" a="1"/>
  <c r="BL23" i="6" s="1"/>
  <c r="BM69" i="6" a="1"/>
  <c r="BM69" i="6" s="1"/>
  <c r="BG122" i="6" a="1"/>
  <c r="BG122" i="6" s="1"/>
  <c r="BL32" i="6" a="1"/>
  <c r="BL32" i="6" s="1"/>
  <c r="BP69" i="6" a="1"/>
  <c r="BP69" i="6" s="1"/>
  <c r="BN117" i="6" a="1"/>
  <c r="BN117" i="6" s="1"/>
  <c r="BN51" i="6" a="1"/>
  <c r="BN51" i="6" s="1"/>
  <c r="BP100" i="6" a="1"/>
  <c r="BP100" i="6" s="1"/>
  <c r="BP33" i="6" a="1"/>
  <c r="BP33" i="6" s="1"/>
  <c r="BP58" i="6" a="1"/>
  <c r="BP58" i="6" s="1"/>
  <c r="BL94" i="6" a="1"/>
  <c r="BL94" i="6" s="1"/>
  <c r="BH26" i="6" a="1"/>
  <c r="BH26" i="6" s="1"/>
  <c r="BI49" i="6" a="1"/>
  <c r="BI49" i="6" s="1"/>
  <c r="BN84" i="6" a="1"/>
  <c r="BN84" i="6" s="1"/>
  <c r="BJ120" i="6" a="1"/>
  <c r="BJ120" i="6" s="1"/>
  <c r="BH70" i="6" a="1"/>
  <c r="BH70" i="6" s="1"/>
  <c r="BI93" i="6" a="1"/>
  <c r="BI93" i="6" s="1"/>
  <c r="BJ116" i="6" a="1"/>
  <c r="BJ116" i="6" s="1"/>
  <c r="BP63" i="6" a="1"/>
  <c r="BP63" i="6" s="1"/>
  <c r="BI86" i="6" a="1"/>
  <c r="BI86" i="6" s="1"/>
  <c r="BK108" i="6" a="1"/>
  <c r="BK108" i="6" s="1"/>
  <c r="BH56" i="6" a="1"/>
  <c r="BH56" i="6" s="1"/>
  <c r="BI79" i="6" a="1"/>
  <c r="BI79" i="6" s="1"/>
  <c r="BJ102" i="6" a="1"/>
  <c r="BJ102" i="6" s="1"/>
  <c r="BL124" i="6" a="1"/>
  <c r="BL124" i="6" s="1"/>
  <c r="AN15" i="6"/>
  <c r="BH15" i="6" s="1" a="1"/>
  <c r="BH15" i="6" s="1"/>
  <c r="BN123" i="6" a="1"/>
  <c r="BN123" i="6" s="1"/>
  <c r="BG76" i="6" a="1"/>
  <c r="BG76" i="6" s="1"/>
  <c r="BG24" i="6" a="1"/>
  <c r="BG24" i="6" s="1"/>
  <c r="BI64" i="6" a="1"/>
  <c r="BI64" i="6" s="1"/>
  <c r="BH47" i="6" a="1"/>
  <c r="BH47" i="6" s="1"/>
  <c r="BP48" i="6" a="1"/>
  <c r="BP48" i="6" s="1"/>
  <c r="BJ23" i="6" a="1"/>
  <c r="BJ23" i="6" s="1"/>
  <c r="BJ53" i="6" a="1"/>
  <c r="BJ53" i="6" s="1"/>
  <c r="BM91" i="6" a="1"/>
  <c r="BM91" i="6" s="1"/>
  <c r="AN12" i="6"/>
  <c r="BG12" i="6" s="1" a="1"/>
  <c r="BG12" i="6" s="1"/>
  <c r="BM12" i="6" a="1"/>
  <c r="BM12" i="6" s="1"/>
  <c r="BG31" i="6" a="1"/>
  <c r="BG31" i="6" s="1"/>
  <c r="BH77" i="6" a="1"/>
  <c r="BH77" i="6" s="1"/>
  <c r="BG62" i="6" a="1"/>
  <c r="BG62" i="6" s="1"/>
  <c r="BK88" i="6" a="1"/>
  <c r="BK88" i="6" s="1"/>
  <c r="BN92" i="6" a="1"/>
  <c r="BN92" i="6" s="1"/>
  <c r="BM50" i="6" a="1"/>
  <c r="BM50" i="6" s="1"/>
  <c r="BG78" i="6" a="1"/>
  <c r="BG78" i="6" s="1"/>
  <c r="BP60" i="6" a="1"/>
  <c r="BP60" i="6" s="1"/>
  <c r="BG121" i="6" a="1"/>
  <c r="BG121" i="6" s="1"/>
  <c r="BI75" i="6" a="1"/>
  <c r="BI75" i="6" s="1"/>
  <c r="BM38" i="6" a="1"/>
  <c r="BM38" i="6" s="1"/>
  <c r="BF123" i="6" a="1"/>
  <c r="BF123" i="6" s="1"/>
  <c r="BK41" i="6" a="1"/>
  <c r="BK41" i="6" s="1"/>
  <c r="BG111" i="6" a="1"/>
  <c r="BG111" i="6" s="1"/>
  <c r="BF43" i="6" a="1"/>
  <c r="BF43" i="6" s="1"/>
  <c r="BM52" i="6" a="1"/>
  <c r="BM52" i="6" s="1"/>
  <c r="BK90" i="6" a="1"/>
  <c r="BK90" i="6" s="1"/>
  <c r="BN7" i="6" a="1"/>
  <c r="BN7" i="6" s="1"/>
  <c r="BN110" i="6" a="1"/>
  <c r="BN110" i="6" s="1"/>
  <c r="BP36" i="6" a="1"/>
  <c r="BP36" i="6" s="1"/>
  <c r="BF105" i="6" a="1"/>
  <c r="BF105" i="6" s="1"/>
  <c r="BM80" i="6" a="1"/>
  <c r="BM80" i="6" s="1"/>
  <c r="BF90" i="6" a="1"/>
  <c r="BF90" i="6" s="1"/>
  <c r="BK10" i="6" a="1"/>
  <c r="BK10" i="6" s="1"/>
  <c r="BJ96" i="6" a="1"/>
  <c r="BJ96" i="6" s="1"/>
  <c r="BF99" i="6" a="1"/>
  <c r="BF99" i="6" s="1"/>
  <c r="BM11" i="6" a="1"/>
  <c r="BM11" i="6" s="1"/>
  <c r="BL42" i="6" a="1"/>
  <c r="BL42" i="6" s="1"/>
  <c r="BP99" i="6" a="1"/>
  <c r="BP99" i="6" s="1"/>
  <c r="BP91" i="6" a="1"/>
  <c r="BP91" i="6" s="1"/>
  <c r="BF71" i="6" a="1"/>
  <c r="BF71" i="6" s="1"/>
  <c r="BG80" i="6" a="1"/>
  <c r="BG80" i="6" s="1"/>
  <c r="BM20" i="6" a="1"/>
  <c r="BM20" i="6" s="1"/>
  <c r="BJ58" i="6" a="1"/>
  <c r="BJ58" i="6" s="1"/>
  <c r="BP37" i="6" a="1"/>
  <c r="BP37" i="6" s="1"/>
  <c r="BG61" i="6" a="1"/>
  <c r="BG61" i="6" s="1"/>
  <c r="BM87" i="6" a="1"/>
  <c r="BM87" i="6" s="1"/>
  <c r="BG92" i="6" a="1"/>
  <c r="BG92" i="6" s="1"/>
  <c r="BJ98" i="6" a="1"/>
  <c r="BJ98" i="6" s="1"/>
  <c r="BF52" i="6" a="1"/>
  <c r="BF52" i="6" s="1"/>
  <c r="BN60" i="6" a="1"/>
  <c r="BN60" i="6" s="1"/>
  <c r="BG110" i="6" a="1"/>
  <c r="BG110" i="6" s="1"/>
  <c r="BM72" i="6" a="1"/>
  <c r="BM72" i="6" s="1"/>
  <c r="BM10" i="6" a="1"/>
  <c r="BM10" i="6" s="1"/>
  <c r="BL118" i="6" a="1"/>
  <c r="BL118" i="6" s="1"/>
  <c r="BH44" i="6" a="1"/>
  <c r="BH44" i="6" s="1"/>
  <c r="BG30" i="6" a="1"/>
  <c r="BG30" i="6" s="1"/>
  <c r="BI47" i="6" a="1"/>
  <c r="BI47" i="6" s="1"/>
  <c r="BL11" i="6" a="1"/>
  <c r="BL11" i="6" s="1"/>
  <c r="BF73" i="6" a="1"/>
  <c r="BF73" i="6" s="1"/>
  <c r="BL62" i="6" a="1"/>
  <c r="BL62" i="6" s="1"/>
  <c r="BG27" i="6" a="1"/>
  <c r="BG27" i="6" s="1"/>
  <c r="BO28" i="6" a="1"/>
  <c r="BO28" i="6" s="1"/>
  <c r="BL95" i="6" a="1"/>
  <c r="BL95" i="6" s="1"/>
  <c r="BL9" i="6" a="1"/>
  <c r="BL9" i="6" s="1"/>
  <c r="BI121" i="6" a="1"/>
  <c r="BI121" i="6" s="1"/>
  <c r="BN42" i="6" a="1"/>
  <c r="BN42" i="6" s="1"/>
  <c r="BF117" i="6" a="1"/>
  <c r="BF117" i="6" s="1"/>
  <c r="BO23" i="6" a="1"/>
  <c r="BO23" i="6" s="1"/>
  <c r="BM85" i="6" a="1"/>
  <c r="BM85" i="6" s="1"/>
  <c r="BF100" i="6" a="1"/>
  <c r="BF100" i="6" s="1"/>
  <c r="BN11" i="6" a="1"/>
  <c r="BN11" i="6" s="1"/>
  <c r="BM42" i="6" a="1"/>
  <c r="BM42" i="6" s="1"/>
  <c r="BM100" i="6" a="1"/>
  <c r="BM100" i="6" s="1"/>
  <c r="BF109" i="6" a="1"/>
  <c r="BF109" i="6" s="1"/>
  <c r="BK13" i="6" a="1"/>
  <c r="BK13" i="6" s="1"/>
  <c r="BK44" i="6" a="1"/>
  <c r="BK44" i="6" s="1"/>
  <c r="BM103" i="6" a="1"/>
  <c r="BM103" i="6" s="1"/>
  <c r="BL96" i="6" a="1"/>
  <c r="BL96" i="6" s="1"/>
  <c r="BF79" i="6" a="1"/>
  <c r="BF79" i="6" s="1"/>
  <c r="BG88" i="6" a="1"/>
  <c r="BG88" i="6" s="1"/>
  <c r="BO21" i="6" a="1"/>
  <c r="BO21" i="6" s="1"/>
  <c r="BO46" i="6" a="1"/>
  <c r="BO46" i="6" s="1"/>
  <c r="BI84" i="6" a="1"/>
  <c r="BI84" i="6" s="1"/>
  <c r="BO124" i="6" a="1"/>
  <c r="BO124" i="6" s="1"/>
  <c r="BF16" i="6" a="1"/>
  <c r="BF16" i="6" s="1"/>
  <c r="BG41" i="6" a="1"/>
  <c r="BG41" i="6" s="1"/>
  <c r="BO24" i="6" a="1"/>
  <c r="BO24" i="6" s="1"/>
  <c r="BP74" i="6" a="1"/>
  <c r="BP74" i="6" s="1"/>
  <c r="BN34" i="6" a="1"/>
  <c r="BN34" i="6" s="1"/>
  <c r="BJ72" i="6" a="1"/>
  <c r="BJ72" i="6" s="1"/>
  <c r="BL119" i="6" a="1"/>
  <c r="BL119" i="6" s="1"/>
  <c r="BL55" i="6" a="1"/>
  <c r="BL55" i="6" s="1"/>
  <c r="BH105" i="6" a="1"/>
  <c r="BH105" i="6" s="1"/>
  <c r="BO34" i="6" a="1"/>
  <c r="BO34" i="6" s="1"/>
  <c r="BI60" i="6" a="1"/>
  <c r="BI60" i="6" s="1"/>
  <c r="BJ97" i="6" a="1"/>
  <c r="BJ97" i="6" s="1"/>
  <c r="BO27" i="6" a="1"/>
  <c r="BO27" i="6" s="1"/>
  <c r="BP50" i="6" a="1"/>
  <c r="BP50" i="6" s="1"/>
  <c r="BP85" i="6" a="1"/>
  <c r="BP85" i="6" s="1"/>
  <c r="BL121" i="6" a="1"/>
  <c r="BL121" i="6" s="1"/>
  <c r="BP94" i="6" a="1"/>
  <c r="BP94" i="6" s="1"/>
  <c r="BH118" i="6" a="1"/>
  <c r="BH118" i="6" s="1"/>
  <c r="BO64" i="6" a="1"/>
  <c r="BO64" i="6" s="1"/>
  <c r="BH87" i="6" a="1"/>
  <c r="BH87" i="6" s="1"/>
  <c r="BI110" i="6" a="1"/>
  <c r="BI110" i="6" s="1"/>
  <c r="BO57" i="6" a="1"/>
  <c r="BO57" i="6" s="1"/>
  <c r="BP80" i="6" a="1"/>
  <c r="BP80" i="6" s="1"/>
  <c r="BI103" i="6" a="1"/>
  <c r="BI103" i="6" s="1"/>
  <c r="BK125" i="6" a="1"/>
  <c r="BK125" i="6" s="1"/>
  <c r="BP7" i="6" a="1"/>
  <c r="BP7" i="6" s="1"/>
  <c r="BJ7" i="6" a="1"/>
  <c r="BJ7" i="6" s="1"/>
  <c r="BM37" i="6" a="1"/>
  <c r="BM37" i="6" s="1"/>
  <c r="BK59" i="6" a="1"/>
  <c r="BK59" i="6" s="1"/>
  <c r="BN104" i="6" a="1"/>
  <c r="BN104" i="6" s="1"/>
  <c r="BM74" i="6" a="1"/>
  <c r="BM74" i="6" s="1"/>
  <c r="BO120" i="6" a="1"/>
  <c r="BO120" i="6" s="1"/>
  <c r="BP112" i="6" a="1"/>
  <c r="BP112" i="6" s="1"/>
  <c r="BF27" i="6" a="1"/>
  <c r="BF27" i="6" s="1"/>
  <c r="BI46" i="6" a="1"/>
  <c r="BI46" i="6" s="1"/>
  <c r="BK24" i="6" a="1"/>
  <c r="BK24" i="6" s="1"/>
  <c r="BP9" i="6" a="1"/>
  <c r="BP9" i="6" s="1"/>
  <c r="BF54" i="6" a="1"/>
  <c r="BF54" i="6" s="1"/>
  <c r="BH46" i="6" a="1"/>
  <c r="BH46" i="6" s="1"/>
  <c r="BP67" i="6" a="1"/>
  <c r="BP67" i="6" s="1"/>
  <c r="BJ71" i="6" a="1"/>
  <c r="BJ71" i="6" s="1"/>
  <c r="BK78" i="6" a="1"/>
  <c r="BK78" i="6" s="1"/>
  <c r="BJ80" i="6" a="1"/>
  <c r="BJ80" i="6" s="1"/>
  <c r="BL38" i="6" a="1"/>
  <c r="BL38" i="6" s="1"/>
  <c r="BI61" i="6" a="1"/>
  <c r="BI61" i="6" s="1"/>
  <c r="BM105" i="6" a="1"/>
  <c r="BM105" i="6" s="1"/>
  <c r="BL68" i="6" a="1"/>
  <c r="BL68" i="6" s="1"/>
  <c r="BL110" i="6" a="1"/>
  <c r="BL110" i="6" s="1"/>
  <c r="BO81" i="6" a="1"/>
  <c r="BO81" i="6" s="1"/>
  <c r="BH104" i="6" a="1"/>
  <c r="BH104" i="6" s="1"/>
  <c r="AN8" i="6"/>
  <c r="BF8" i="6" s="1" a="1"/>
  <c r="BF8" i="6" s="1"/>
  <c r="BM8" i="6" a="1"/>
  <c r="BM8" i="6" s="1"/>
  <c r="BG8" i="6" a="1"/>
  <c r="BG8" i="6" s="1"/>
  <c r="BK8" i="6" a="1"/>
  <c r="BK8" i="6" s="1"/>
  <c r="BN8" i="6" a="1"/>
  <c r="BN8" i="6" s="1"/>
  <c r="BI8" i="6" a="1"/>
  <c r="BI8" i="6" s="1"/>
  <c r="BP8" i="6" a="1"/>
  <c r="BP8" i="6" s="1"/>
  <c r="BJ118" i="6" a="1"/>
  <c r="BJ118" i="6" s="1"/>
  <c r="AN21" i="6"/>
  <c r="BJ21" i="6" s="1" a="1"/>
  <c r="BJ21" i="6" s="1"/>
  <c r="BF97" i="6" a="1"/>
  <c r="BF97" i="6" s="1"/>
  <c r="BG115" i="6" a="1"/>
  <c r="BG115" i="6" s="1"/>
  <c r="BN25" i="6" a="1"/>
  <c r="BN25" i="6" s="1"/>
  <c r="BF15" i="6" a="1"/>
  <c r="BF15" i="6" s="1"/>
  <c r="BM104" i="6" a="1"/>
  <c r="BM104" i="6" s="1"/>
  <c r="BN107" i="6" a="1"/>
  <c r="BN107" i="6" s="1"/>
  <c r="BN38" i="6" a="1"/>
  <c r="BN38" i="6" s="1"/>
  <c r="BO115" i="6" a="1"/>
  <c r="BO115" i="6" s="1"/>
  <c r="BK83" i="6" a="1"/>
  <c r="BK83" i="6" s="1"/>
  <c r="BN121" i="6" a="1"/>
  <c r="BN121" i="6" s="1"/>
  <c r="BH27" i="6" a="1"/>
  <c r="BH27" i="6" s="1"/>
  <c r="BM41" i="6" a="1"/>
  <c r="BM41" i="6" s="1"/>
  <c r="BP44" i="6" a="1"/>
  <c r="BP44" i="6" s="1"/>
  <c r="BI27" i="6" a="1"/>
  <c r="BI27" i="6" s="1"/>
  <c r="BG51" i="6" a="1"/>
  <c r="BG51" i="6" s="1"/>
  <c r="BF44" i="6" a="1"/>
  <c r="BF44" i="6" s="1"/>
  <c r="BH58" i="6" a="1"/>
  <c r="BH58" i="6" s="1"/>
  <c r="BI57" i="6" a="1"/>
  <c r="BI57" i="6" s="1"/>
  <c r="BF19" i="6" a="1"/>
  <c r="BF19" i="6" s="1"/>
  <c r="BG77" i="6" a="1"/>
  <c r="BG77" i="6" s="1"/>
  <c r="BG86" i="6" a="1"/>
  <c r="BG86" i="6" s="1"/>
  <c r="BO66" i="6" a="1"/>
  <c r="BO66" i="6" s="1"/>
  <c r="BI12" i="6" a="1"/>
  <c r="BI12" i="6" s="1"/>
  <c r="BH21" i="6" a="1"/>
  <c r="BH21" i="6" s="1"/>
  <c r="BN100" i="6" a="1"/>
  <c r="BN100" i="6" s="1"/>
  <c r="BO39" i="6" a="1"/>
  <c r="BO39" i="6" s="1"/>
  <c r="BI82" i="6" a="1"/>
  <c r="BI82" i="6" s="1"/>
  <c r="BH25" i="6" a="1"/>
  <c r="BH25" i="6" s="1"/>
  <c r="BJ40" i="6" a="1"/>
  <c r="BJ40" i="6" s="1"/>
  <c r="BJ107" i="6" a="1"/>
  <c r="BJ107" i="6" s="1"/>
  <c r="BJ84" i="6" a="1"/>
  <c r="BJ84" i="6" s="1"/>
  <c r="BH55" i="6" a="1"/>
  <c r="BH55" i="6" s="1"/>
  <c r="BK100" i="6" a="1"/>
  <c r="BK100" i="6" s="1"/>
  <c r="BJ70" i="6" a="1"/>
  <c r="BJ70" i="6" s="1"/>
  <c r="BF76" i="6" a="1"/>
  <c r="BF76" i="6" s="1"/>
  <c r="BK113" i="6" a="1"/>
  <c r="BK113" i="6" s="1"/>
  <c r="BG91" i="6" a="1"/>
  <c r="BG91" i="6" s="1"/>
  <c r="BI98" i="6" a="1"/>
  <c r="BI98" i="6" s="1"/>
  <c r="BF108" i="6" a="1"/>
  <c r="BF108" i="6" s="1"/>
  <c r="BO70" i="6" a="1"/>
  <c r="BO70" i="6" s="1"/>
  <c r="BJ9" i="6" a="1"/>
  <c r="BJ9" i="6" s="1"/>
  <c r="BI115" i="6" a="1"/>
  <c r="BI115" i="6" s="1"/>
  <c r="BP14" i="6" a="1"/>
  <c r="BP14" i="6" s="1"/>
  <c r="BF51" i="6" a="1"/>
  <c r="BF51" i="6" s="1"/>
  <c r="BK50" i="6" a="1"/>
  <c r="BK50" i="6" s="1"/>
  <c r="BG60" i="6" a="1"/>
  <c r="BG60" i="6" s="1"/>
  <c r="BL86" i="6" a="1"/>
  <c r="BL86" i="6" s="1"/>
  <c r="BF85" i="6" a="1"/>
  <c r="BF85" i="6" s="1"/>
  <c r="BK73" i="6" a="1"/>
  <c r="BK73" i="6" s="1"/>
  <c r="BG39" i="6" a="1"/>
  <c r="BG39" i="6" s="1"/>
  <c r="BN31" i="6" a="1"/>
  <c r="BN31" i="6" s="1"/>
  <c r="BH101" i="6" a="1"/>
  <c r="BH101" i="6" s="1"/>
  <c r="BP13" i="6" a="1"/>
  <c r="BP13" i="6" s="1"/>
  <c r="BL126" i="6" a="1"/>
  <c r="BL126" i="6" s="1"/>
  <c r="BP47" i="6" a="1"/>
  <c r="BP47" i="6" s="1"/>
  <c r="BM26" i="6" a="1"/>
  <c r="BM26" i="6" s="1"/>
  <c r="BO90" i="6" a="1"/>
  <c r="BO90" i="6" s="1"/>
  <c r="BF110" i="6" a="1"/>
  <c r="BF110" i="6" s="1"/>
  <c r="BL13" i="6" a="1"/>
  <c r="BL13" i="6" s="1"/>
  <c r="BO44" i="6" a="1"/>
  <c r="BO44" i="6" s="1"/>
  <c r="BN103" i="6" a="1"/>
  <c r="BN103" i="6" s="1"/>
  <c r="BF121" i="6" a="1"/>
  <c r="BF121" i="6" s="1"/>
  <c r="BJ46" i="6" a="1"/>
  <c r="BJ46" i="6" s="1"/>
  <c r="BP107" i="6" a="1"/>
  <c r="BP107" i="6" s="1"/>
  <c r="BJ99" i="6" a="1"/>
  <c r="BJ99" i="6" s="1"/>
  <c r="BF87" i="6" a="1"/>
  <c r="BF87" i="6" s="1"/>
  <c r="BG96" i="6" a="1"/>
  <c r="BG96" i="6" s="1"/>
  <c r="BH23" i="6" a="1"/>
  <c r="BH23" i="6" s="1"/>
  <c r="BN86" i="6" a="1"/>
  <c r="BN86" i="6" s="1"/>
  <c r="BK48" i="6" a="1"/>
  <c r="BK48" i="6" s="1"/>
  <c r="BF24" i="6" a="1"/>
  <c r="BF24" i="6" s="1"/>
  <c r="BG57" i="6" a="1"/>
  <c r="BG57" i="6" s="1"/>
  <c r="BI28" i="6" a="1"/>
  <c r="BI28" i="6" s="1"/>
  <c r="BL79" i="6" a="1"/>
  <c r="BL79" i="6" s="1"/>
  <c r="BH10" i="6" a="1"/>
  <c r="BH10" i="6" s="1"/>
  <c r="BH36" i="6" a="1"/>
  <c r="BH36" i="6" s="1"/>
  <c r="BH74" i="6" a="1"/>
  <c r="BH74" i="6" s="1"/>
  <c r="BJ123" i="6" a="1"/>
  <c r="BJ123" i="6" s="1"/>
  <c r="BM25" i="6" a="1"/>
  <c r="BM25" i="6" s="1"/>
  <c r="BJ59" i="6" a="1"/>
  <c r="BJ59" i="6" s="1"/>
  <c r="BO106" i="6" a="1"/>
  <c r="BO106" i="6" s="1"/>
  <c r="BN35" i="6" a="1"/>
  <c r="BN35" i="6" s="1"/>
  <c r="BJ63" i="6" a="1"/>
  <c r="BJ63" i="6" s="1"/>
  <c r="BH100" i="6" a="1"/>
  <c r="BH100" i="6" s="1"/>
  <c r="BM29" i="6" a="1"/>
  <c r="BM29" i="6" s="1"/>
  <c r="BP51" i="6" a="1"/>
  <c r="BP51" i="6" s="1"/>
  <c r="BL87" i="6" a="1"/>
  <c r="BL87" i="6" s="1"/>
  <c r="BM124" i="6" a="1"/>
  <c r="BM124" i="6" s="1"/>
  <c r="BM73" i="6" a="1"/>
  <c r="BM73" i="6" s="1"/>
  <c r="BN96" i="6" a="1"/>
  <c r="BN96" i="6" s="1"/>
  <c r="BP118" i="6" a="1"/>
  <c r="BP118" i="6" s="1"/>
  <c r="BO88" i="6" a="1"/>
  <c r="BO88" i="6" s="1"/>
  <c r="BP111" i="6" a="1"/>
  <c r="BP111" i="6" s="1"/>
  <c r="BM59" i="6" a="1"/>
  <c r="BM59" i="6" s="1"/>
  <c r="AN17" i="6"/>
  <c r="BI17" i="6" s="1" a="1"/>
  <c r="BI17" i="6" s="1"/>
  <c r="BG103" i="6" a="1"/>
  <c r="BG103" i="6" s="1"/>
  <c r="BO19" i="6" a="1"/>
  <c r="BO19" i="6" s="1"/>
  <c r="BH109" i="6" a="1"/>
  <c r="BH109" i="6" s="1"/>
  <c r="BP24" i="6" a="1"/>
  <c r="BP24" i="6" s="1"/>
  <c r="BH121" i="6" a="1"/>
  <c r="BH121" i="6" s="1"/>
  <c r="BG47" i="6" a="1"/>
  <c r="BG47" i="6" s="1"/>
  <c r="BH114" i="6" a="1"/>
  <c r="BH114" i="6" s="1"/>
  <c r="BN13" i="6" a="1"/>
  <c r="BN13" i="6" s="1"/>
  <c r="BK126" i="6" a="1"/>
  <c r="BK126" i="6" s="1"/>
  <c r="BF107" i="6" a="1"/>
  <c r="BF107" i="6" s="1"/>
  <c r="BG19" i="6" a="1"/>
  <c r="BG19" i="6" s="1"/>
  <c r="BG90" i="6" a="1"/>
  <c r="BG90" i="6" s="1"/>
  <c r="BH98" i="6" a="1"/>
  <c r="BH98" i="6" s="1"/>
  <c r="BO36" i="6" a="1"/>
  <c r="BO36" i="6" s="1"/>
  <c r="BG94" i="6" a="1"/>
  <c r="BG94" i="6" s="1"/>
  <c r="BM126" i="6" a="1"/>
  <c r="BM126" i="6" s="1"/>
  <c r="BG117" i="6" a="1"/>
  <c r="BG117" i="6" s="1"/>
  <c r="BP45" i="6" a="1"/>
  <c r="BP45" i="6" s="1"/>
  <c r="BF12" i="6" a="1"/>
  <c r="BF12" i="6" s="1"/>
  <c r="BL39" i="6" a="1"/>
  <c r="BL39" i="6" s="1"/>
  <c r="BG52" i="6" a="1"/>
  <c r="BG52" i="6" s="1"/>
  <c r="BO100" i="6" a="1"/>
  <c r="BO100" i="6" s="1"/>
  <c r="BG84" i="6" a="1"/>
  <c r="BG84" i="6" s="1"/>
  <c r="BO40" i="6" a="1"/>
  <c r="BO40" i="6" s="1"/>
  <c r="BK118" i="6" a="1"/>
  <c r="BK118" i="6" s="1"/>
  <c r="BG45" i="6" a="1"/>
  <c r="BG45" i="6" s="1"/>
  <c r="BN21" i="6" a="1"/>
  <c r="BN21" i="6" s="1"/>
  <c r="BP59" i="6" a="1"/>
  <c r="BP59" i="6" s="1"/>
  <c r="BH124" i="6" a="1"/>
  <c r="BH124" i="6" s="1"/>
  <c r="BG54" i="6" a="1"/>
  <c r="BG54" i="6" s="1"/>
  <c r="BM23" i="6" a="1"/>
  <c r="BM23" i="6" s="1"/>
  <c r="BL63" i="6" a="1"/>
  <c r="BL63" i="6" s="1"/>
  <c r="BN49" i="6" a="1"/>
  <c r="BN49" i="6" s="1"/>
  <c r="BK119" i="6" a="1"/>
  <c r="BK119" i="6" s="1"/>
  <c r="BG7" i="6" a="1"/>
  <c r="BG7" i="6" s="1"/>
  <c r="BM9" i="6" a="1"/>
  <c r="BM9" i="6" s="1"/>
  <c r="BP30" i="6" a="1"/>
  <c r="BP30" i="6" s="1"/>
  <c r="BI59" i="6" a="1"/>
  <c r="BI59" i="6" s="1"/>
  <c r="BN99" i="6" a="1"/>
  <c r="BN99" i="6" s="1"/>
  <c r="BK71" i="6" a="1"/>
  <c r="BK71" i="6" s="1"/>
  <c r="BF64" i="6" a="1"/>
  <c r="BF64" i="6" s="1"/>
  <c r="BG109" i="6" a="1"/>
  <c r="BG109" i="6" s="1"/>
  <c r="BM40" i="6" a="1"/>
  <c r="BM40" i="6" s="1"/>
  <c r="BO99" i="6" a="1"/>
  <c r="BO99" i="6" s="1"/>
  <c r="BK17" i="6" a="1"/>
  <c r="BK17" i="6" s="1"/>
  <c r="BK45" i="6" a="1"/>
  <c r="BK45" i="6" s="1"/>
  <c r="BJ89" i="6" a="1"/>
  <c r="BJ89" i="6" s="1"/>
  <c r="BL8" i="6" a="1"/>
  <c r="BL8" i="6" s="1"/>
  <c r="BI35" i="6" a="1"/>
  <c r="BI35" i="6" s="1"/>
  <c r="BJ74" i="6" a="1"/>
  <c r="BJ74" i="6" s="1"/>
  <c r="BH122" i="6" a="1"/>
  <c r="BH122" i="6" s="1"/>
  <c r="BO42" i="6" a="1"/>
  <c r="BO42" i="6" s="1"/>
  <c r="BK74" i="6" a="1"/>
  <c r="BK74" i="6" s="1"/>
  <c r="BL111" i="6" a="1"/>
  <c r="BL111" i="6" s="1"/>
  <c r="BN36" i="6" a="1"/>
  <c r="BN36" i="6" s="1"/>
  <c r="BK63" i="6" a="1"/>
  <c r="BK63" i="6" s="1"/>
  <c r="BP98" i="6" a="1"/>
  <c r="BP98" i="6" s="1"/>
  <c r="BN80" i="6" a="1"/>
  <c r="BN80" i="6" s="1"/>
  <c r="BO103" i="6" a="1"/>
  <c r="BO103" i="6" s="1"/>
  <c r="BH126" i="6" a="1"/>
  <c r="BH126" i="6" s="1"/>
  <c r="BO72" i="6" a="1"/>
  <c r="BO72" i="6" s="1"/>
  <c r="BP95" i="6" a="1"/>
  <c r="BP95" i="6" s="1"/>
  <c r="BH119" i="6" a="1"/>
  <c r="BH119" i="6" s="1"/>
  <c r="BN66" i="6" a="1"/>
  <c r="BN66" i="6" s="1"/>
  <c r="BP88" i="6" a="1"/>
  <c r="BP88" i="6" s="1"/>
  <c r="BI111" i="6" a="1"/>
  <c r="BI111" i="6" s="1"/>
  <c r="BO69" i="6" a="1"/>
  <c r="BO69" i="6" s="1"/>
  <c r="BF10" i="6" a="1"/>
  <c r="BF10" i="6" s="1"/>
  <c r="BG125" i="6" a="1"/>
  <c r="BG125" i="6" s="1"/>
  <c r="BL47" i="6" a="1"/>
  <c r="BL47" i="6" s="1"/>
  <c r="BM47" i="6" a="1"/>
  <c r="BM47" i="6" s="1"/>
  <c r="BF21" i="6" a="1"/>
  <c r="BF21" i="6" s="1"/>
  <c r="BK103" i="6" a="1"/>
  <c r="BK103" i="6" s="1"/>
  <c r="BN17" i="6" a="1"/>
  <c r="BN17" i="6" s="1"/>
  <c r="BK82" i="6" a="1"/>
  <c r="BK82" i="6" s="1"/>
  <c r="BF113" i="6" a="1"/>
  <c r="BF113" i="6" s="1"/>
  <c r="BL22" i="6" a="1"/>
  <c r="BL22" i="6" s="1"/>
  <c r="BO82" i="6" a="1"/>
  <c r="BO82" i="6" s="1"/>
  <c r="BF118" i="6" a="1"/>
  <c r="BF118" i="6" s="1"/>
  <c r="BP23" i="6" a="1"/>
  <c r="BP23" i="6" s="1"/>
  <c r="BK86" i="6" a="1"/>
  <c r="BK86" i="6" s="1"/>
  <c r="BI81" i="6" a="1"/>
  <c r="BI81" i="6" s="1"/>
  <c r="BF37" i="6" a="1"/>
  <c r="BF37" i="6" s="1"/>
  <c r="BL54" i="6" a="1"/>
  <c r="BL54" i="6" s="1"/>
  <c r="BF84" i="6" a="1"/>
  <c r="BF84" i="6" s="1"/>
  <c r="BL20" i="6" a="1"/>
  <c r="BL20" i="6" s="1"/>
  <c r="BL88" i="6" a="1"/>
  <c r="BL88" i="6" s="1"/>
  <c r="BG26" i="6" a="1"/>
  <c r="BG26" i="6" s="1"/>
  <c r="BL28" i="6" a="1"/>
  <c r="BL28" i="6" s="1"/>
  <c r="BJ95" i="6" a="1"/>
  <c r="BJ95" i="6" s="1"/>
  <c r="BF74" i="6" a="1"/>
  <c r="BF74" i="6" s="1"/>
  <c r="BG69" i="6" a="1"/>
  <c r="BG69" i="6" s="1"/>
  <c r="BJ16" i="6" a="1"/>
  <c r="BJ16" i="6" s="1"/>
  <c r="BH37" i="6" a="1"/>
  <c r="BH37" i="6" s="1"/>
  <c r="BM68" i="6" a="1"/>
  <c r="BM68" i="6" s="1"/>
  <c r="BJ111" i="6" a="1"/>
  <c r="BJ111" i="6" s="1"/>
  <c r="BF126" i="6" a="1"/>
  <c r="BF126" i="6" s="1"/>
  <c r="BM22" i="6" a="1"/>
  <c r="BM22" i="6" s="1"/>
  <c r="BP77" i="6" a="1"/>
  <c r="BP77" i="6" s="1"/>
  <c r="BF59" i="6" a="1"/>
  <c r="BF59" i="6" s="1"/>
  <c r="BO18" i="6" a="1"/>
  <c r="BO18" i="6" s="1"/>
  <c r="BH68" i="6" a="1"/>
  <c r="BH68" i="6" s="1"/>
  <c r="BF49" i="6" a="1"/>
  <c r="BF49" i="6" s="1"/>
  <c r="BG42" i="6" a="1"/>
  <c r="BG42" i="6" s="1"/>
  <c r="BL12" i="6" a="1"/>
  <c r="BL12" i="6" s="1"/>
  <c r="BH32" i="6" a="1"/>
  <c r="BH32" i="6" s="1"/>
  <c r="BI58" i="6" a="1"/>
  <c r="BI58" i="6" s="1"/>
  <c r="BL101" i="6" a="1"/>
  <c r="BL101" i="6" s="1"/>
  <c r="BF46" i="6" a="1"/>
  <c r="BF46" i="6" s="1"/>
  <c r="BG101" i="6" a="1"/>
  <c r="BG101" i="6" s="1"/>
  <c r="BN16" i="6" a="1"/>
  <c r="BN16" i="6" s="1"/>
  <c r="BP31" i="6" a="1"/>
  <c r="BP31" i="6" s="1"/>
  <c r="BJ49" i="6" a="1"/>
  <c r="BJ49" i="6" s="1"/>
  <c r="BL80" i="6" a="1"/>
  <c r="BL80" i="6" s="1"/>
  <c r="BM112" i="6" a="1"/>
  <c r="BM112" i="6" s="1"/>
  <c r="BF57" i="6" a="1"/>
  <c r="BF57" i="6" s="1"/>
  <c r="BG22" i="6" a="1"/>
  <c r="BG22" i="6" s="1"/>
  <c r="BG112" i="6" a="1"/>
  <c r="BG112" i="6" s="1"/>
  <c r="BL18" i="6" a="1"/>
  <c r="BL18" i="6" s="1"/>
  <c r="BN33" i="6" a="1"/>
  <c r="BN33" i="6" s="1"/>
  <c r="BI51" i="6" a="1"/>
  <c r="BI51" i="6" s="1"/>
  <c r="BJ83" i="6" a="1"/>
  <c r="BJ83" i="6" s="1"/>
  <c r="BH116" i="6" a="1"/>
  <c r="BH116" i="6" s="1"/>
  <c r="BP73" i="6" a="1"/>
  <c r="BP73" i="6" s="1"/>
  <c r="BP106" i="6" a="1"/>
  <c r="BP106" i="6" s="1"/>
  <c r="BF39" i="6" a="1"/>
  <c r="BF39" i="6" s="1"/>
  <c r="BF103" i="6" a="1"/>
  <c r="BF103" i="6" s="1"/>
  <c r="BG48" i="6" a="1"/>
  <c r="BG48" i="6" s="1"/>
  <c r="BG118" i="6" a="1"/>
  <c r="BG118" i="6" s="1"/>
  <c r="BM15" i="6" a="1"/>
  <c r="BM15" i="6" s="1"/>
  <c r="BJ26" i="6" a="1"/>
  <c r="BJ26" i="6" s="1"/>
  <c r="BP38" i="6" a="1"/>
  <c r="BP38" i="6" s="1"/>
  <c r="BL51" i="6" a="1"/>
  <c r="BL51" i="6" s="1"/>
  <c r="BL71" i="6" a="1"/>
  <c r="BL71" i="6" s="1"/>
  <c r="BH92" i="6" a="1"/>
  <c r="BH92" i="6" s="1"/>
  <c r="BJ112" i="6" a="1"/>
  <c r="BJ112" i="6" s="1"/>
  <c r="BK56" i="6" a="1"/>
  <c r="BK56" i="6" s="1"/>
  <c r="BO101" i="6" a="1"/>
  <c r="BO101" i="6" s="1"/>
  <c r="BF40" i="6" a="1"/>
  <c r="BF40" i="6" s="1"/>
  <c r="BF112" i="6" a="1"/>
  <c r="BF112" i="6" s="1"/>
  <c r="BG73" i="6" a="1"/>
  <c r="BG73" i="6" s="1"/>
  <c r="BL14" i="6" a="1"/>
  <c r="BL14" i="6" s="1"/>
  <c r="BK34" i="6" a="1"/>
  <c r="BK34" i="6" s="1"/>
  <c r="BK54" i="6" a="1"/>
  <c r="BK54" i="6" s="1"/>
  <c r="BO86" i="6" a="1"/>
  <c r="BO86" i="6" s="1"/>
  <c r="BK120" i="6" a="1"/>
  <c r="BK120" i="6" s="1"/>
  <c r="BO11" i="6" a="1"/>
  <c r="BO11" i="6" s="1"/>
  <c r="BK25" i="6" a="1"/>
  <c r="BK25" i="6" s="1"/>
  <c r="BM39" i="6" a="1"/>
  <c r="BM39" i="6" s="1"/>
  <c r="BH57" i="6" a="1"/>
  <c r="BH57" i="6" s="1"/>
  <c r="BK81" i="6" a="1"/>
  <c r="BK81" i="6" s="1"/>
  <c r="BJ104" i="6" a="1"/>
  <c r="BJ104" i="6" s="1"/>
  <c r="BG108" i="6" a="1"/>
  <c r="BG108" i="6" s="1"/>
  <c r="BN15" i="6" a="1"/>
  <c r="BN15" i="6" s="1"/>
  <c r="BI29" i="6" a="1"/>
  <c r="BI29" i="6" s="1"/>
  <c r="BL44" i="6" a="1"/>
  <c r="BL44" i="6" s="1"/>
  <c r="BO62" i="6" a="1"/>
  <c r="BO62" i="6" s="1"/>
  <c r="BL89" i="6" a="1"/>
  <c r="BL89" i="6" s="1"/>
  <c r="BK112" i="6" a="1"/>
  <c r="BK112" i="6" s="1"/>
  <c r="BN27" i="6" a="1"/>
  <c r="BN27" i="6" s="1"/>
  <c r="BJ39" i="6" a="1"/>
  <c r="BJ39" i="6" s="1"/>
  <c r="BP49" i="6" a="1"/>
  <c r="BP49" i="6" s="1"/>
  <c r="BO68" i="6" a="1"/>
  <c r="BO68" i="6" s="1"/>
  <c r="BO85" i="6" a="1"/>
  <c r="BO85" i="6" s="1"/>
  <c r="BK104" i="6" a="1"/>
  <c r="BK104" i="6" s="1"/>
  <c r="BP122" i="6" a="1"/>
  <c r="BP122" i="6" s="1"/>
  <c r="BK31" i="6" a="1"/>
  <c r="BK31" i="6" s="1"/>
  <c r="BO43" i="6" a="1"/>
  <c r="BO43" i="6" s="1"/>
  <c r="BJ56" i="6" a="1"/>
  <c r="BJ56" i="6" s="1"/>
  <c r="BH93" i="6" a="1"/>
  <c r="BH93" i="6" s="1"/>
  <c r="BK110" i="6" a="1"/>
  <c r="BK110" i="6" s="1"/>
  <c r="BH54" i="6" a="1"/>
  <c r="BH54" i="6" s="1"/>
  <c r="BN64" i="6" a="1"/>
  <c r="BN64" i="6" s="1"/>
  <c r="BJ76" i="6" a="1"/>
  <c r="BJ76" i="6" s="1"/>
  <c r="BO87" i="6" a="1"/>
  <c r="BO87" i="6" s="1"/>
  <c r="BL98" i="6" a="1"/>
  <c r="BL98" i="6" s="1"/>
  <c r="BP110" i="6" a="1"/>
  <c r="BP110" i="6" s="1"/>
  <c r="BM121" i="6" a="1"/>
  <c r="BM121" i="6" s="1"/>
  <c r="BN57" i="6" a="1"/>
  <c r="BN57" i="6" s="1"/>
  <c r="BJ69" i="6" a="1"/>
  <c r="BJ69" i="6" s="1"/>
  <c r="BP79" i="6" a="1"/>
  <c r="BP79" i="6" s="1"/>
  <c r="BK92" i="6" a="1"/>
  <c r="BK92" i="6" s="1"/>
  <c r="BH103" i="6" a="1"/>
  <c r="BH103" i="6" s="1"/>
  <c r="BM114" i="6" a="1"/>
  <c r="BM114" i="6" s="1"/>
  <c r="BI126" i="6" a="1"/>
  <c r="BI126" i="6" s="1"/>
  <c r="BK61" i="6" a="1"/>
  <c r="BK61" i="6" s="1"/>
  <c r="BO73" i="6" a="1"/>
  <c r="BO73" i="6" s="1"/>
  <c r="BL84" i="6" a="1"/>
  <c r="BL84" i="6" s="1"/>
  <c r="BH96" i="6" a="1"/>
  <c r="BH96" i="6" s="1"/>
  <c r="BM107" i="6" a="1"/>
  <c r="BM107" i="6" s="1"/>
  <c r="BJ126" i="6" a="1"/>
  <c r="BJ126" i="6" s="1"/>
  <c r="BI119" i="6" a="1"/>
  <c r="BI119" i="6" s="1"/>
  <c r="BH112" i="6" a="1"/>
  <c r="BH112" i="6" s="1"/>
  <c r="BP104" i="6" a="1"/>
  <c r="BP104" i="6" s="1"/>
  <c r="BO97" i="6" a="1"/>
  <c r="BO97" i="6" s="1"/>
  <c r="BN90" i="6" a="1"/>
  <c r="BN90" i="6" s="1"/>
  <c r="BM83" i="6" a="1"/>
  <c r="BM83" i="6" s="1"/>
  <c r="BL76" i="6" a="1"/>
  <c r="BL76" i="6" s="1"/>
  <c r="BK69" i="6" a="1"/>
  <c r="BK69" i="6" s="1"/>
  <c r="BJ62" i="6" a="1"/>
  <c r="BJ62" i="6" s="1"/>
  <c r="BI55" i="6" a="1"/>
  <c r="BI55" i="6" s="1"/>
  <c r="BL123" i="6" a="1"/>
  <c r="BL123" i="6" s="1"/>
  <c r="BK116" i="6" a="1"/>
  <c r="BK116" i="6" s="1"/>
  <c r="BJ109" i="6" a="1"/>
  <c r="BJ109" i="6" s="1"/>
  <c r="BI102" i="6" a="1"/>
  <c r="BI102" i="6" s="1"/>
  <c r="BH95" i="6" a="1"/>
  <c r="BH95" i="6" s="1"/>
  <c r="BP87" i="6" a="1"/>
  <c r="BP87" i="6" s="1"/>
  <c r="BO80" i="6" a="1"/>
  <c r="BO80" i="6" s="1"/>
  <c r="BN73" i="6" a="1"/>
  <c r="BN73" i="6" s="1"/>
  <c r="BM66" i="6" a="1"/>
  <c r="BM66" i="6" s="1"/>
  <c r="BL59" i="6" a="1"/>
  <c r="BL59" i="6" s="1"/>
  <c r="BK52" i="6" a="1"/>
  <c r="BK52" i="6" s="1"/>
  <c r="BN120" i="6" a="1"/>
  <c r="BN120" i="6" s="1"/>
  <c r="BM113" i="6" a="1"/>
  <c r="BM113" i="6" s="1"/>
  <c r="BL106" i="6" a="1"/>
  <c r="BL106" i="6" s="1"/>
  <c r="BK99" i="6" a="1"/>
  <c r="BK99" i="6" s="1"/>
  <c r="BJ92" i="6" a="1"/>
  <c r="BJ92" i="6" s="1"/>
  <c r="BI85" i="6" a="1"/>
  <c r="BI85" i="6" s="1"/>
  <c r="BH78" i="6" a="1"/>
  <c r="BH78" i="6" s="1"/>
  <c r="BP70" i="6" a="1"/>
  <c r="BP70" i="6" s="1"/>
  <c r="BO63" i="6" a="1"/>
  <c r="BO63" i="6" s="1"/>
  <c r="BN56" i="6" a="1"/>
  <c r="BN56" i="6" s="1"/>
  <c r="BH123" i="6" a="1"/>
  <c r="BH123" i="6" s="1"/>
  <c r="BM111" i="6" a="1"/>
  <c r="BM111" i="6" s="1"/>
  <c r="BI100" i="6" a="1"/>
  <c r="BI100" i="6" s="1"/>
  <c r="BH89" i="6" a="1"/>
  <c r="BH89" i="6" s="1"/>
  <c r="BM77" i="6" a="1"/>
  <c r="BM77" i="6" s="1"/>
  <c r="BI66" i="6" a="1"/>
  <c r="BI66" i="6" s="1"/>
  <c r="BN54" i="6" a="1"/>
  <c r="BN54" i="6" s="1"/>
  <c r="BJ32" i="6" a="1"/>
  <c r="BJ32" i="6" s="1"/>
  <c r="BM118" i="6" a="1"/>
  <c r="BM118" i="6" s="1"/>
  <c r="BI107" i="6" a="1"/>
  <c r="BI107" i="6" s="1"/>
  <c r="BN95" i="6" a="1"/>
  <c r="BN95" i="6" s="1"/>
  <c r="BM84" i="6" a="1"/>
  <c r="BM84" i="6" s="1"/>
  <c r="BI73" i="6" a="1"/>
  <c r="BI73" i="6" s="1"/>
  <c r="BN61" i="6" a="1"/>
  <c r="BN61" i="6" s="1"/>
  <c r="BO50" i="6" a="1"/>
  <c r="BO50" i="6" s="1"/>
  <c r="BN43" i="6" a="1"/>
  <c r="BN43" i="6" s="1"/>
  <c r="BM36" i="6" a="1"/>
  <c r="BM36" i="6" s="1"/>
  <c r="BL29" i="6" a="1"/>
  <c r="BL29" i="6" s="1"/>
  <c r="BM125" i="6" a="1"/>
  <c r="BM125" i="6" s="1"/>
  <c r="BM110" i="6" a="1"/>
  <c r="BM110" i="6" s="1"/>
  <c r="BK95" i="6" a="1"/>
  <c r="BK95" i="6" s="1"/>
  <c r="BI80" i="6" a="1"/>
  <c r="BI80" i="6" s="1"/>
  <c r="BI65" i="6" a="1"/>
  <c r="BI65" i="6" s="1"/>
  <c r="BP40" i="6" a="1"/>
  <c r="BP40" i="6" s="1"/>
  <c r="BM31" i="6" a="1"/>
  <c r="BM31" i="6" s="1"/>
  <c r="BO14" i="6" a="1"/>
  <c r="BO14" i="6" s="1"/>
  <c r="BJ121" i="6" a="1"/>
  <c r="BJ121" i="6" s="1"/>
  <c r="BJ106" i="6" a="1"/>
  <c r="BJ106" i="6" s="1"/>
  <c r="BH91" i="6" a="1"/>
  <c r="BH91" i="6" s="1"/>
  <c r="BO60" i="6" a="1"/>
  <c r="BO60" i="6" s="1"/>
  <c r="BO47" i="6" a="1"/>
  <c r="BO47" i="6" s="1"/>
  <c r="BJ38" i="6" a="1"/>
  <c r="BJ38" i="6" s="1"/>
  <c r="BP28" i="6" a="1"/>
  <c r="BP28" i="6" s="1"/>
  <c r="BN12" i="6" a="1"/>
  <c r="BN12" i="6" s="1"/>
  <c r="BG114" i="6" a="1"/>
  <c r="BG114" i="6" s="1"/>
  <c r="BL112" i="6" a="1"/>
  <c r="BL112" i="6" s="1"/>
  <c r="BI92" i="6" a="1"/>
  <c r="BI92" i="6" s="1"/>
  <c r="BI72" i="6" a="1"/>
  <c r="BI72" i="6" s="1"/>
  <c r="BH52" i="6" a="1"/>
  <c r="BH52" i="6" s="1"/>
  <c r="BH39" i="6" a="1"/>
  <c r="BH39" i="6" s="1"/>
  <c r="BK26" i="6" a="1"/>
  <c r="BK26" i="6" s="1"/>
  <c r="BO15" i="6" a="1"/>
  <c r="BO15" i="6" s="1"/>
  <c r="BG119" i="6" a="1"/>
  <c r="BG119" i="6" s="1"/>
  <c r="BG49" i="6" a="1"/>
  <c r="BG49" i="6" s="1"/>
  <c r="BF104" i="6" a="1"/>
  <c r="BF104" i="6" s="1"/>
  <c r="BN122" i="6" a="1"/>
  <c r="BN122" i="6" s="1"/>
  <c r="BM115" i="6" a="1"/>
  <c r="BM115" i="6" s="1"/>
  <c r="BL108" i="6" a="1"/>
  <c r="BL108" i="6" s="1"/>
  <c r="BK101" i="6" a="1"/>
  <c r="BK101" i="6" s="1"/>
  <c r="BJ94" i="6" a="1"/>
  <c r="BJ94" i="6" s="1"/>
  <c r="BI87" i="6" a="1"/>
  <c r="BI87" i="6" s="1"/>
  <c r="BH80" i="6" a="1"/>
  <c r="BH80" i="6" s="1"/>
  <c r="BP72" i="6" a="1"/>
  <c r="BP72" i="6" s="1"/>
  <c r="BO65" i="6" a="1"/>
  <c r="BO65" i="6" s="1"/>
  <c r="BN58" i="6" a="1"/>
  <c r="BN58" i="6" s="1"/>
  <c r="BM51" i="6" a="1"/>
  <c r="BM51" i="6" s="1"/>
  <c r="BP119" i="6" a="1"/>
  <c r="BP119" i="6" s="1"/>
  <c r="BO112" i="6" a="1"/>
  <c r="BO112" i="6" s="1"/>
  <c r="BN105" i="6" a="1"/>
  <c r="BN105" i="6" s="1"/>
  <c r="BM98" i="6" a="1"/>
  <c r="BM98" i="6" s="1"/>
  <c r="BL91" i="6" a="1"/>
  <c r="BL91" i="6" s="1"/>
  <c r="BK84" i="6" a="1"/>
  <c r="BK84" i="6" s="1"/>
  <c r="BJ77" i="6" a="1"/>
  <c r="BJ77" i="6" s="1"/>
  <c r="BI70" i="6" a="1"/>
  <c r="BI70" i="6" s="1"/>
  <c r="BH63" i="6" a="1"/>
  <c r="BH63" i="6" s="1"/>
  <c r="BP55" i="6" a="1"/>
  <c r="BP55" i="6" s="1"/>
  <c r="BJ124" i="6" a="1"/>
  <c r="BJ124" i="6" s="1"/>
  <c r="BI117" i="6" a="1"/>
  <c r="BI117" i="6" s="1"/>
  <c r="BH110" i="6" a="1"/>
  <c r="BH110" i="6" s="1"/>
  <c r="BP102" i="6" a="1"/>
  <c r="BP102" i="6" s="1"/>
  <c r="BO95" i="6" a="1"/>
  <c r="BO95" i="6" s="1"/>
  <c r="BN88" i="6" a="1"/>
  <c r="BN88" i="6" s="1"/>
  <c r="BM81" i="6" a="1"/>
  <c r="BM81" i="6" s="1"/>
  <c r="BL74" i="6" a="1"/>
  <c r="BL74" i="6" s="1"/>
  <c r="BK67" i="6" a="1"/>
  <c r="BK67" i="6" s="1"/>
  <c r="BJ60" i="6" a="1"/>
  <c r="BJ60" i="6" s="1"/>
  <c r="BI53" i="6" a="1"/>
  <c r="BI53" i="6" s="1"/>
  <c r="BL117" i="6" a="1"/>
  <c r="BL117" i="6" s="1"/>
  <c r="BH106" i="6" a="1"/>
  <c r="BH106" i="6" s="1"/>
  <c r="BM94" i="6" a="1"/>
  <c r="BM94" i="6" s="1"/>
  <c r="BI83" i="6" a="1"/>
  <c r="BI83" i="6" s="1"/>
  <c r="BN71" i="6" a="1"/>
  <c r="BN71" i="6" s="1"/>
  <c r="BM60" i="6" a="1"/>
  <c r="BM60" i="6" s="1"/>
  <c r="BH50" i="6" a="1"/>
  <c r="BH50" i="6" s="1"/>
  <c r="BP42" i="6" a="1"/>
  <c r="BP42" i="6" s="1"/>
  <c r="BO35" i="6" a="1"/>
  <c r="BO35" i="6" s="1"/>
  <c r="BN28" i="6" a="1"/>
  <c r="BN28" i="6" s="1"/>
  <c r="BI124" i="6" a="1"/>
  <c r="BI124" i="6" s="1"/>
  <c r="BH113" i="6" a="1"/>
  <c r="BH113" i="6" s="1"/>
  <c r="BM101" i="6" a="1"/>
  <c r="BM101" i="6" s="1"/>
  <c r="BI90" i="6" a="1"/>
  <c r="BI90" i="6" s="1"/>
  <c r="BN78" i="6" a="1"/>
  <c r="BN78" i="6" s="1"/>
  <c r="BJ67" i="6" a="1"/>
  <c r="BJ67" i="6" s="1"/>
  <c r="BI56" i="6" a="1"/>
  <c r="BI56" i="6" s="1"/>
  <c r="BJ47" i="6" a="1"/>
  <c r="BJ47" i="6" s="1"/>
  <c r="BI40" i="6" a="1"/>
  <c r="BI40" i="6" s="1"/>
  <c r="BH33" i="6" a="1"/>
  <c r="BH33" i="6" s="1"/>
  <c r="BP25" i="6" a="1"/>
  <c r="BP25" i="6" s="1"/>
  <c r="BP117" i="6" a="1"/>
  <c r="BP117" i="6" s="1"/>
  <c r="BN102" i="6" a="1"/>
  <c r="BN102" i="6" s="1"/>
  <c r="BN87" i="6" a="1"/>
  <c r="BN87" i="6" s="1"/>
  <c r="BL72" i="6" a="1"/>
  <c r="BL72" i="6" s="1"/>
  <c r="BJ57" i="6" a="1"/>
  <c r="BJ57" i="6" s="1"/>
  <c r="BO45" i="6" a="1"/>
  <c r="BO45" i="6" s="1"/>
  <c r="BJ36" i="6" a="1"/>
  <c r="BJ36" i="6" s="1"/>
  <c r="BN26" i="6" a="1"/>
  <c r="BN26" i="6" s="1"/>
  <c r="BM18" i="6" a="1"/>
  <c r="BM18" i="6" s="1"/>
  <c r="BI11" i="6" a="1"/>
  <c r="BI11" i="6" s="1"/>
  <c r="BG100" i="6" a="1"/>
  <c r="BG100" i="6" s="1"/>
  <c r="BP113" i="6" a="1"/>
  <c r="BP113" i="6" s="1"/>
  <c r="BK98" i="6" a="1"/>
  <c r="BK98" i="6" s="1"/>
  <c r="BN83" i="6" a="1"/>
  <c r="BN83" i="6" s="1"/>
  <c r="BI68" i="6" a="1"/>
  <c r="BI68" i="6" s="1"/>
  <c r="BP52" i="6" a="1"/>
  <c r="BP52" i="6" s="1"/>
  <c r="BI43" i="6" a="1"/>
  <c r="BI43" i="6" s="1"/>
  <c r="BM33" i="6" a="1"/>
  <c r="BM33" i="6" s="1"/>
  <c r="BH24" i="6" a="1"/>
  <c r="BH24" i="6" s="1"/>
  <c r="BK16" i="6" a="1"/>
  <c r="BK16" i="6" s="1"/>
  <c r="BI9" i="6" a="1"/>
  <c r="BI9" i="6" s="1"/>
  <c r="BK122" i="6" a="1"/>
  <c r="BK122" i="6" s="1"/>
  <c r="BK102" i="6" a="1"/>
  <c r="BK102" i="6" s="1"/>
  <c r="BJ82" i="6" a="1"/>
  <c r="BJ82" i="6" s="1"/>
  <c r="BP61" i="6" a="1"/>
  <c r="BP61" i="6" s="1"/>
  <c r="BJ45" i="6" a="1"/>
  <c r="BJ45" i="6" s="1"/>
  <c r="BO32" i="6" a="1"/>
  <c r="BO32" i="6" s="1"/>
  <c r="BN20" i="6" a="1"/>
  <c r="BN20" i="6" s="1"/>
  <c r="BO10" i="6" a="1"/>
  <c r="BO10" i="6" s="1"/>
  <c r="BG81" i="6" a="1"/>
  <c r="BG81" i="6" s="1"/>
  <c r="BG17" i="6" a="1"/>
  <c r="BG17" i="6" s="1"/>
  <c r="BP120" i="6" a="1"/>
  <c r="BP120" i="6" s="1"/>
  <c r="BO113" i="6" a="1"/>
  <c r="BO113" i="6" s="1"/>
  <c r="BN106" i="6" a="1"/>
  <c r="BN106" i="6" s="1"/>
  <c r="BM99" i="6" a="1"/>
  <c r="BM99" i="6" s="1"/>
  <c r="BL92" i="6" a="1"/>
  <c r="BL92" i="6" s="1"/>
  <c r="BK85" i="6" a="1"/>
  <c r="BK85" i="6" s="1"/>
  <c r="BJ78" i="6" a="1"/>
  <c r="BJ78" i="6" s="1"/>
  <c r="BI71" i="6" a="1"/>
  <c r="BI71" i="6" s="1"/>
  <c r="BH64" i="6" a="1"/>
  <c r="BH64" i="6" s="1"/>
  <c r="BP56" i="6" a="1"/>
  <c r="BP56" i="6" s="1"/>
  <c r="BJ125" i="6" a="1"/>
  <c r="BJ125" i="6" s="1"/>
  <c r="BI118" i="6" a="1"/>
  <c r="BI118" i="6" s="1"/>
  <c r="BH111" i="6" a="1"/>
  <c r="BH111" i="6" s="1"/>
  <c r="BP103" i="6" a="1"/>
  <c r="BP103" i="6" s="1"/>
  <c r="BO96" i="6" a="1"/>
  <c r="BO96" i="6" s="1"/>
  <c r="BN89" i="6" a="1"/>
  <c r="BN89" i="6" s="1"/>
  <c r="BM82" i="6" a="1"/>
  <c r="BM82" i="6" s="1"/>
  <c r="BL75" i="6" a="1"/>
  <c r="BL75" i="6" s="1"/>
  <c r="BK68" i="6" a="1"/>
  <c r="BK68" i="6" s="1"/>
  <c r="BJ61" i="6" a="1"/>
  <c r="BJ61" i="6" s="1"/>
  <c r="BI54" i="6" a="1"/>
  <c r="BI54" i="6" s="1"/>
  <c r="BL122" i="6" a="1"/>
  <c r="BL122" i="6" s="1"/>
  <c r="BK115" i="6" a="1"/>
  <c r="BK115" i="6" s="1"/>
  <c r="BJ108" i="6" a="1"/>
  <c r="BJ108" i="6" s="1"/>
  <c r="BI101" i="6" a="1"/>
  <c r="BI101" i="6" s="1"/>
  <c r="BH94" i="6" a="1"/>
  <c r="BH94" i="6" s="1"/>
  <c r="BP86" i="6" a="1"/>
  <c r="BP86" i="6" s="1"/>
  <c r="BO79" i="6" a="1"/>
  <c r="BO79" i="6" s="1"/>
  <c r="BN72" i="6" a="1"/>
  <c r="BN72" i="6" s="1"/>
  <c r="BM65" i="6" a="1"/>
  <c r="BM65" i="6" s="1"/>
  <c r="BL58" i="6" a="1"/>
  <c r="BL58" i="6" s="1"/>
  <c r="BO125" i="6" a="1"/>
  <c r="BO125" i="6" s="1"/>
  <c r="BK114" i="6" a="1"/>
  <c r="BK114" i="6" s="1"/>
  <c r="BJ103" i="6" a="1"/>
  <c r="BJ103" i="6" s="1"/>
  <c r="BO91" i="6" a="1"/>
  <c r="BO91" i="6" s="1"/>
  <c r="BK80" i="6" a="1"/>
  <c r="BK80" i="6" s="1"/>
  <c r="BP68" i="6" a="1"/>
  <c r="BP68" i="6" s="1"/>
  <c r="BL57" i="6" a="1"/>
  <c r="BL57" i="6" s="1"/>
  <c r="BJ48" i="6" a="1"/>
  <c r="BJ48" i="6" s="1"/>
  <c r="BI41" i="6" a="1"/>
  <c r="BI41" i="6" s="1"/>
  <c r="BH34" i="6" a="1"/>
  <c r="BH34" i="6" s="1"/>
  <c r="BP26" i="6" a="1"/>
  <c r="BP26" i="6" s="1"/>
  <c r="BK121" i="6" a="1"/>
  <c r="BK121" i="6" s="1"/>
  <c r="BP109" i="6" a="1"/>
  <c r="BP109" i="6" s="1"/>
  <c r="BO98" i="6" a="1"/>
  <c r="BO98" i="6" s="1"/>
  <c r="BK87" i="6" a="1"/>
  <c r="BK87" i="6" s="1"/>
  <c r="BP75" i="6" a="1"/>
  <c r="BP75" i="6" s="1"/>
  <c r="BL64" i="6" a="1"/>
  <c r="BL64" i="6" s="1"/>
  <c r="BH53" i="6" a="1"/>
  <c r="BH53" i="6" s="1"/>
  <c r="BI24" i="6" a="1"/>
  <c r="BI24" i="6" s="1"/>
  <c r="BI114" i="6" a="1"/>
  <c r="BI114" i="6" s="1"/>
  <c r="BI99" i="6" a="1"/>
  <c r="BI99" i="6" s="1"/>
  <c r="BP83" i="6" a="1"/>
  <c r="BP83" i="6" s="1"/>
  <c r="BN68" i="6" a="1"/>
  <c r="BN68" i="6" s="1"/>
  <c r="BN53" i="6" a="1"/>
  <c r="BN53" i="6" s="1"/>
  <c r="BK43" i="6" a="1"/>
  <c r="BK43" i="6" s="1"/>
  <c r="BO33" i="6" a="1"/>
  <c r="BO33" i="6" s="1"/>
  <c r="BL24" i="6" a="1"/>
  <c r="BL24" i="6" s="1"/>
  <c r="BM16" i="6" a="1"/>
  <c r="BM16" i="6" s="1"/>
  <c r="BK9" i="6" a="1"/>
  <c r="BK9" i="6" s="1"/>
  <c r="BH125" i="6" a="1"/>
  <c r="BH125" i="6" s="1"/>
  <c r="BO109" i="6" a="1"/>
  <c r="BO109" i="6" s="1"/>
  <c r="BO94" i="6" a="1"/>
  <c r="BO94" i="6" s="1"/>
  <c r="BM79" i="6" a="1"/>
  <c r="BM79" i="6" s="1"/>
  <c r="BK64" i="6" a="1"/>
  <c r="BK64" i="6" s="1"/>
  <c r="BJ50" i="6" a="1"/>
  <c r="BJ50" i="6" s="1"/>
  <c r="BN40" i="6" a="1"/>
  <c r="BN40" i="6" s="1"/>
  <c r="BI31" i="6" a="1"/>
  <c r="BI31" i="6" s="1"/>
  <c r="BH22" i="6" a="1"/>
  <c r="BH22" i="6" s="1"/>
  <c r="BM14" i="6" a="1"/>
  <c r="BM14" i="6" s="1"/>
  <c r="BM117" i="6" a="1"/>
  <c r="BM117" i="6" s="1"/>
  <c r="BL97" i="6" a="1"/>
  <c r="BL97" i="6" s="1"/>
  <c r="BP76" i="6" a="1"/>
  <c r="BP76" i="6" s="1"/>
  <c r="BM56" i="6" a="1"/>
  <c r="BM56" i="6" s="1"/>
  <c r="BK42" i="6" a="1"/>
  <c r="BK42" i="6" s="1"/>
  <c r="BN29" i="6" a="1"/>
  <c r="BN29" i="6" s="1"/>
  <c r="BJ18" i="6" a="1"/>
  <c r="BJ18" i="6" s="1"/>
  <c r="BF20" i="6" a="1"/>
  <c r="BF20" i="6" s="1"/>
  <c r="BK32" i="6" a="1"/>
  <c r="BK32" i="6" s="1"/>
  <c r="BF11" i="6" a="1"/>
  <c r="BF11" i="6" s="1"/>
  <c r="BF106" i="6" a="1"/>
  <c r="BF106" i="6" s="1"/>
  <c r="BM102" i="6" a="1"/>
  <c r="BM102" i="6" s="1"/>
  <c r="BF38" i="6" a="1"/>
  <c r="BF38" i="6" s="1"/>
  <c r="BJ11" i="6" a="1"/>
  <c r="BJ11" i="6" s="1"/>
  <c r="BO54" i="6" a="1"/>
  <c r="BO54" i="6" s="1"/>
  <c r="BF41" i="6" a="1"/>
  <c r="BF41" i="6" s="1"/>
  <c r="BK11" i="6" a="1"/>
  <c r="BK11" i="6" s="1"/>
  <c r="BN55" i="6" a="1"/>
  <c r="BN55" i="6" s="1"/>
  <c r="BF81" i="6" a="1"/>
  <c r="BF81" i="6" s="1"/>
  <c r="BL125" i="6" a="1"/>
  <c r="BL125" i="6" s="1"/>
  <c r="BL93" i="6" a="1"/>
  <c r="BL93" i="6" s="1"/>
  <c r="BG20" i="6" a="1"/>
  <c r="BG20" i="6" s="1"/>
  <c r="BJ28" i="6" a="1"/>
  <c r="BJ28" i="6" s="1"/>
  <c r="BN93" i="6" a="1"/>
  <c r="BN93" i="6" s="1"/>
  <c r="BG29" i="6" a="1"/>
  <c r="BG29" i="6" s="1"/>
  <c r="BJ29" i="6" a="1"/>
  <c r="BJ29" i="6" s="1"/>
  <c r="BP97" i="6" a="1"/>
  <c r="BP97" i="6" s="1"/>
  <c r="BO12" i="6" a="1"/>
  <c r="BO12" i="6" s="1"/>
  <c r="BL113" i="6" a="1"/>
  <c r="BL113" i="6" s="1"/>
  <c r="BF65" i="6" a="1"/>
  <c r="BF65" i="6" s="1"/>
  <c r="BJ15" i="6" a="1"/>
  <c r="BJ15" i="6" s="1"/>
  <c r="BK65" i="6" a="1"/>
  <c r="BK65" i="6" s="1"/>
  <c r="BF114" i="6" a="1"/>
  <c r="BF114" i="6" s="1"/>
  <c r="BJ25" i="6" a="1"/>
  <c r="BJ25" i="6" s="1"/>
  <c r="BH99" i="6" a="1"/>
  <c r="BH99" i="6" s="1"/>
  <c r="BG38" i="6" a="1"/>
  <c r="BG38" i="6" s="1"/>
  <c r="BL34" i="6" a="1"/>
  <c r="BL34" i="6" s="1"/>
  <c r="BL105" i="6" a="1"/>
  <c r="BL105" i="6" s="1"/>
  <c r="BF86" i="6" a="1"/>
  <c r="BF86" i="6" s="1"/>
  <c r="BG83" i="6" a="1"/>
  <c r="BG83" i="6" s="1"/>
  <c r="BP18" i="6" a="1"/>
  <c r="BP18" i="6" s="1"/>
  <c r="BP39" i="6" a="1"/>
  <c r="BP39" i="6" s="1"/>
  <c r="BL73" i="6" a="1"/>
  <c r="BL73" i="6" s="1"/>
  <c r="BO117" i="6" a="1"/>
  <c r="BO117" i="6" s="1"/>
  <c r="BG37" i="6" a="1"/>
  <c r="BG37" i="6" s="1"/>
  <c r="BK28" i="6" a="1"/>
  <c r="BK28" i="6" s="1"/>
  <c r="BP82" i="6" a="1"/>
  <c r="BP82" i="6" s="1"/>
  <c r="BF101" i="6" a="1"/>
  <c r="BF101" i="6" s="1"/>
  <c r="BN22" i="6" a="1"/>
  <c r="BN22" i="6" s="1"/>
  <c r="BL78" i="6" a="1"/>
  <c r="BL78" i="6" s="1"/>
  <c r="BF61" i="6" a="1"/>
  <c r="BF61" i="6" s="1"/>
  <c r="BG58" i="6" a="1"/>
  <c r="BG58" i="6" s="1"/>
  <c r="BN14" i="6" a="1"/>
  <c r="BN14" i="6" s="1"/>
  <c r="BH35" i="6" a="1"/>
  <c r="BH35" i="6" s="1"/>
  <c r="BH65" i="6" a="1"/>
  <c r="BH65" i="6" s="1"/>
  <c r="BK106" i="6" a="1"/>
  <c r="BK106" i="6" s="1"/>
  <c r="BF58" i="6" a="1"/>
  <c r="BF58" i="6" s="1"/>
  <c r="BG23" i="6" a="1"/>
  <c r="BG23" i="6" s="1"/>
  <c r="BG113" i="6" a="1"/>
  <c r="BG113" i="6" s="1"/>
  <c r="BN18" i="6" a="1"/>
  <c r="BN18" i="6" s="1"/>
  <c r="BI34" i="6" a="1"/>
  <c r="BI34" i="6" s="1"/>
  <c r="BI52" i="6" a="1"/>
  <c r="BI52" i="6" s="1"/>
  <c r="BO83" i="6" a="1"/>
  <c r="BO83" i="6" s="1"/>
  <c r="BM116" i="6" a="1"/>
  <c r="BM116" i="6" s="1"/>
  <c r="BF67" i="6" a="1"/>
  <c r="BF67" i="6" s="1"/>
  <c r="BG34" i="6" a="1"/>
  <c r="BG34" i="6" s="1"/>
  <c r="BG126" i="6" a="1"/>
  <c r="BG126" i="6" s="1"/>
  <c r="BP19" i="6" a="1"/>
  <c r="BP19" i="6" s="1"/>
  <c r="BI36" i="6" a="1"/>
  <c r="BI36" i="6" s="1"/>
  <c r="BK55" i="6" a="1"/>
  <c r="BK55" i="6" s="1"/>
  <c r="BI88" i="6" a="1"/>
  <c r="BI88" i="6" s="1"/>
  <c r="BL120" i="6" a="1"/>
  <c r="BL120" i="6" s="1"/>
  <c r="BJ79" i="6" a="1"/>
  <c r="BJ79" i="6" s="1"/>
  <c r="BL109" i="6" a="1"/>
  <c r="BL109" i="6" s="1"/>
  <c r="BF47" i="6" a="1"/>
  <c r="BF47" i="6" s="1"/>
  <c r="BF111" i="6" a="1"/>
  <c r="BF111" i="6" s="1"/>
  <c r="BG56" i="6" a="1"/>
  <c r="BG56" i="6" s="1"/>
  <c r="BO16" i="6" a="1"/>
  <c r="BO16" i="6" s="1"/>
  <c r="BP27" i="6" a="1"/>
  <c r="BP27" i="6" s="1"/>
  <c r="BL40" i="6" a="1"/>
  <c r="BL40" i="6" s="1"/>
  <c r="BP53" i="6" a="1"/>
  <c r="BP53" i="6" s="1"/>
  <c r="BI74" i="6" a="1"/>
  <c r="BI74" i="6" s="1"/>
  <c r="BK94" i="6" a="1"/>
  <c r="BK94" i="6" s="1"/>
  <c r="BP114" i="6" a="1"/>
  <c r="BP114" i="6" s="1"/>
  <c r="BL61" i="6" a="1"/>
  <c r="BL61" i="6" s="1"/>
  <c r="BN111" i="6" a="1"/>
  <c r="BN111" i="6" s="1"/>
  <c r="BF48" i="6" a="1"/>
  <c r="BF48" i="6" s="1"/>
  <c r="BF120" i="6" a="1"/>
  <c r="BF120" i="6" s="1"/>
  <c r="BG89" i="6" a="1"/>
  <c r="BG89" i="6" s="1"/>
  <c r="BP16" i="6" a="1"/>
  <c r="BP16" i="6" s="1"/>
  <c r="BP35" i="6" a="1"/>
  <c r="BP35" i="6" s="1"/>
  <c r="BN59" i="6" a="1"/>
  <c r="BN59" i="6" s="1"/>
  <c r="BP89" i="6" a="1"/>
  <c r="BP89" i="6" s="1"/>
  <c r="BP124" i="6" a="1"/>
  <c r="BP124" i="6" s="1"/>
  <c r="BM13" i="6" a="1"/>
  <c r="BM13" i="6" s="1"/>
  <c r="BL26" i="6" a="1"/>
  <c r="BL26" i="6" s="1"/>
  <c r="BO41" i="6" a="1"/>
  <c r="BO41" i="6" s="1"/>
  <c r="BO58" i="6" a="1"/>
  <c r="BO58" i="6" s="1"/>
  <c r="BL85" i="6" a="1"/>
  <c r="BL85" i="6" s="1"/>
  <c r="BH108" i="6" a="1"/>
  <c r="BH108" i="6" s="1"/>
  <c r="BG116" i="6" a="1"/>
  <c r="BG116" i="6" s="1"/>
  <c r="BM17" i="6" a="1"/>
  <c r="BM17" i="6" s="1"/>
  <c r="BJ30" i="6" a="1"/>
  <c r="BJ30" i="6" s="1"/>
  <c r="BP46" i="6" a="1"/>
  <c r="BP46" i="6" s="1"/>
  <c r="BP66" i="6" a="1"/>
  <c r="BP66" i="6" s="1"/>
  <c r="BJ91" i="6" a="1"/>
  <c r="BJ91" i="6" s="1"/>
  <c r="BI116" i="6" a="1"/>
  <c r="BI116" i="6" s="1"/>
  <c r="BM28" i="6" a="1"/>
  <c r="BM28" i="6" s="1"/>
  <c r="BH41" i="6" a="1"/>
  <c r="BH41" i="6" s="1"/>
  <c r="BO51" i="6" a="1"/>
  <c r="BO51" i="6" s="1"/>
  <c r="BK70" i="6" a="1"/>
  <c r="BK70" i="6" s="1"/>
  <c r="BM88" i="6" a="1"/>
  <c r="BM88" i="6" s="1"/>
  <c r="BP105" i="6" a="1"/>
  <c r="BP105" i="6" s="1"/>
  <c r="BN125" i="6" a="1"/>
  <c r="BN125" i="6" s="1"/>
  <c r="BI33" i="6" a="1"/>
  <c r="BI33" i="6" s="1"/>
  <c r="BN44" i="6" a="1"/>
  <c r="BN44" i="6" s="1"/>
  <c r="BH59" i="6" a="1"/>
  <c r="BH59" i="6" s="1"/>
  <c r="BH76" i="6" a="1"/>
  <c r="BH76" i="6" s="1"/>
  <c r="BI96" i="6" a="1"/>
  <c r="BI96" i="6" s="1"/>
  <c r="BI113" i="6" a="1"/>
  <c r="BI113" i="6" s="1"/>
  <c r="BP54" i="6" a="1"/>
  <c r="BP54" i="6" s="1"/>
  <c r="BL66" i="6" a="1"/>
  <c r="BL66" i="6" s="1"/>
  <c r="BI77" i="6" a="1"/>
  <c r="BI77" i="6" s="1"/>
  <c r="BM89" i="6" a="1"/>
  <c r="BM89" i="6" s="1"/>
  <c r="BJ100" i="6" a="1"/>
  <c r="BJ100" i="6" s="1"/>
  <c r="BO111" i="6" a="1"/>
  <c r="BO111" i="6" s="1"/>
  <c r="BK123" i="6" a="1"/>
  <c r="BK123" i="6" s="1"/>
  <c r="BM58" i="6" a="1"/>
  <c r="BM58" i="6" s="1"/>
  <c r="BH71" i="6" a="1"/>
  <c r="BH71" i="6" s="1"/>
  <c r="BN81" i="6" a="1"/>
  <c r="BN81" i="6" s="1"/>
  <c r="BJ93" i="6" a="1"/>
  <c r="BJ93" i="6" s="1"/>
  <c r="BO104" i="6" a="1"/>
  <c r="BO104" i="6" s="1"/>
  <c r="BL115" i="6" a="1"/>
  <c r="BL115" i="6" s="1"/>
  <c r="BL52" i="6" a="1"/>
  <c r="BL52" i="6" s="1"/>
  <c r="BI63" i="6" a="1"/>
  <c r="BI63" i="6" s="1"/>
  <c r="BN74" i="6" a="1"/>
  <c r="BN74" i="6" s="1"/>
  <c r="BJ86" i="6" a="1"/>
  <c r="BJ86" i="6" s="1"/>
  <c r="BP96" i="6" a="1"/>
  <c r="BP96" i="6" s="1"/>
  <c r="BK109" i="6" a="1"/>
  <c r="BK109" i="6" s="1"/>
  <c r="BH120" i="6" a="1"/>
  <c r="BH120" i="6" s="1"/>
  <c r="BM49" i="6" a="1"/>
  <c r="BM49" i="6" s="1"/>
  <c r="BL21" i="6" a="1"/>
  <c r="BL21" i="6" s="1"/>
  <c r="BG71" i="6" a="1"/>
  <c r="BG71" i="6" s="1"/>
  <c r="BF66" i="6" a="1"/>
  <c r="BF66" i="6" s="1"/>
  <c r="BK15" i="6" a="1"/>
  <c r="BK15" i="6" s="1"/>
  <c r="BL65" i="6" a="1"/>
  <c r="BL65" i="6" s="1"/>
  <c r="BF69" i="6" a="1"/>
  <c r="BF69" i="6" s="1"/>
  <c r="BP15" i="6" a="1"/>
  <c r="BP15" i="6" s="1"/>
  <c r="BP65" i="6" a="1"/>
  <c r="BP65" i="6" s="1"/>
  <c r="BG46" i="6" a="1"/>
  <c r="BG46" i="6" s="1"/>
  <c r="BF22" i="6" a="1"/>
  <c r="BF22" i="6" s="1"/>
  <c r="BJ27" i="6" a="1"/>
  <c r="BJ27" i="6" s="1"/>
  <c r="BL103" i="6" a="1"/>
  <c r="BL103" i="6" s="1"/>
  <c r="BG50" i="6" a="1"/>
  <c r="BG50" i="6" s="1"/>
  <c r="BK33" i="6" a="1"/>
  <c r="BK33" i="6" s="1"/>
  <c r="BJ105" i="6" a="1"/>
  <c r="BJ105" i="6" s="1"/>
  <c r="BG59" i="6" a="1"/>
  <c r="BG59" i="6" s="1"/>
  <c r="BJ35" i="6" a="1"/>
  <c r="BJ35" i="6" s="1"/>
  <c r="BO107" i="6" a="1"/>
  <c r="BO107" i="6" s="1"/>
  <c r="BF82" i="6" a="1"/>
  <c r="BF82" i="6" s="1"/>
  <c r="BF93" i="6" a="1"/>
  <c r="BF93" i="6" s="1"/>
  <c r="BN19" i="6" a="1"/>
  <c r="BN19" i="6" s="1"/>
  <c r="BI76" i="6" a="1"/>
  <c r="BI76" i="6" s="1"/>
  <c r="BG21" i="6" a="1"/>
  <c r="BG21" i="6" s="1"/>
  <c r="BO30" i="6" a="1"/>
  <c r="BO30" i="6" s="1"/>
  <c r="BJ115" i="6" a="1"/>
  <c r="BJ115" i="6" s="1"/>
  <c r="BG68" i="6" a="1"/>
  <c r="BG68" i="6" s="1"/>
  <c r="BN39" i="6" a="1"/>
  <c r="BN39" i="6" s="1"/>
  <c r="BN116" i="6" a="1"/>
  <c r="BN116" i="6" s="1"/>
  <c r="BF102" i="6" a="1"/>
  <c r="BF102" i="6" s="1"/>
  <c r="BG95" i="6" a="1"/>
  <c r="BG95" i="6" s="1"/>
  <c r="BP20" i="6" a="1"/>
  <c r="BP20" i="6" s="1"/>
  <c r="BH43" i="6" a="1"/>
  <c r="BH43" i="6" s="1"/>
  <c r="BM78" i="6" a="1"/>
  <c r="BM78" i="6" s="1"/>
  <c r="BO122" i="6" a="1"/>
  <c r="BO122" i="6" s="1"/>
  <c r="BG63" i="6" a="1"/>
  <c r="BG63" i="6" s="1"/>
  <c r="BL33" i="6" a="1"/>
  <c r="BL33" i="6" s="1"/>
  <c r="BO93" i="6" a="1"/>
  <c r="BO93" i="6" s="1"/>
  <c r="BO25" i="6" a="1"/>
  <c r="BO25" i="6" s="1"/>
  <c r="BH90" i="6" a="1"/>
  <c r="BH90" i="6" s="1"/>
  <c r="BF75" i="6" a="1"/>
  <c r="BF75" i="6" s="1"/>
  <c r="BG70" i="6" a="1"/>
  <c r="BG70" i="6" s="1"/>
  <c r="BO37" i="6" a="1"/>
  <c r="BO37" i="6" s="1"/>
  <c r="BN69" i="6" a="1"/>
  <c r="BN69" i="6" s="1"/>
  <c r="BJ113" i="6" a="1"/>
  <c r="BJ113" i="6" s="1"/>
  <c r="BF68" i="6" a="1"/>
  <c r="BF68" i="6" s="1"/>
  <c r="BG35" i="6" a="1"/>
  <c r="BG35" i="6" s="1"/>
  <c r="BH20" i="6" a="1"/>
  <c r="BH20" i="6" s="1"/>
  <c r="BK36" i="6" a="1"/>
  <c r="BK36" i="6" s="1"/>
  <c r="BM55" i="6" a="1"/>
  <c r="BM55" i="6" s="1"/>
  <c r="BJ88" i="6" a="1"/>
  <c r="BJ88" i="6" s="1"/>
  <c r="BM120" i="6" a="1"/>
  <c r="BM120" i="6" s="1"/>
  <c r="BF77" i="6" a="1"/>
  <c r="BF77" i="6" s="1"/>
  <c r="BG44" i="6" a="1"/>
  <c r="BG44" i="6" s="1"/>
  <c r="BM21" i="6" a="1"/>
  <c r="BM21" i="6" s="1"/>
  <c r="BH38" i="6" a="1"/>
  <c r="BH38" i="6" s="1"/>
  <c r="BO59" i="6" a="1"/>
  <c r="BO59" i="6" s="1"/>
  <c r="BI91" i="6" a="1"/>
  <c r="BI91" i="6" s="1"/>
  <c r="BP123" i="6" a="1"/>
  <c r="BP123" i="6" s="1"/>
  <c r="BH84" i="6" a="1"/>
  <c r="BH84" i="6" s="1"/>
  <c r="BO116" i="6" a="1"/>
  <c r="BO116" i="6" s="1"/>
  <c r="BF55" i="6" a="1"/>
  <c r="BF55" i="6" s="1"/>
  <c r="BF119" i="6" a="1"/>
  <c r="BF119" i="6" s="1"/>
  <c r="BG64" i="6" a="1"/>
  <c r="BG64" i="6" s="1"/>
  <c r="BK29" i="6" a="1"/>
  <c r="BK29" i="6" s="1"/>
  <c r="BI42" i="6" a="1"/>
  <c r="BI42" i="6" s="1"/>
  <c r="BL56" i="6" a="1"/>
  <c r="BL56" i="6" s="1"/>
  <c r="BO76" i="6" a="1"/>
  <c r="BO76" i="6" s="1"/>
  <c r="BH97" i="6" a="1"/>
  <c r="BH97" i="6" s="1"/>
  <c r="BP116" i="6" a="1"/>
  <c r="BP116" i="6" s="1"/>
  <c r="BJ66" i="6" a="1"/>
  <c r="BJ66" i="6" s="1"/>
  <c r="BO114" i="6" a="1"/>
  <c r="BO114" i="6" s="1"/>
  <c r="BF56" i="6" a="1"/>
  <c r="BF56" i="6" s="1"/>
  <c r="BG97" i="6" a="1"/>
  <c r="BG97" i="6" s="1"/>
  <c r="BM19" i="6" a="1"/>
  <c r="BM19" i="6" s="1"/>
  <c r="BN37" i="6" a="1"/>
  <c r="BN37" i="6" s="1"/>
  <c r="BJ64" i="6" a="1"/>
  <c r="BJ64" i="6" s="1"/>
  <c r="BN94" i="6" a="1"/>
  <c r="BN94" i="6" s="1"/>
  <c r="BG98" i="6" a="1"/>
  <c r="BG98" i="6" s="1"/>
  <c r="BL15" i="6" a="1"/>
  <c r="BL15" i="6" s="1"/>
  <c r="BM27" i="6" a="1"/>
  <c r="BM27" i="6" s="1"/>
  <c r="BJ44" i="6" a="1"/>
  <c r="BJ44" i="6" s="1"/>
  <c r="BM62" i="6" a="1"/>
  <c r="BM62" i="6" s="1"/>
  <c r="BJ87" i="6" a="1"/>
  <c r="BJ87" i="6" s="1"/>
  <c r="BI112" i="6" a="1"/>
  <c r="BI112" i="6" s="1"/>
  <c r="BG124" i="6" a="1"/>
  <c r="BG124" i="6" s="1"/>
  <c r="BL19" i="6" a="1"/>
  <c r="BL19" i="6" s="1"/>
  <c r="BN32" i="6" a="1"/>
  <c r="BN32" i="6" s="1"/>
  <c r="BH48" i="6" a="1"/>
  <c r="BH48" i="6" s="1"/>
  <c r="BN70" i="6" a="1"/>
  <c r="BN70" i="6" s="1"/>
  <c r="BM93" i="6" a="1"/>
  <c r="BM93" i="6" s="1"/>
  <c r="BN119" i="6" a="1"/>
  <c r="BN119" i="6" s="1"/>
  <c r="BK30" i="6" a="1"/>
  <c r="BK30" i="6" s="1"/>
  <c r="BP41" i="6" a="1"/>
  <c r="BP41" i="6" s="1"/>
  <c r="BM71" i="6" a="1"/>
  <c r="BM71" i="6" s="1"/>
  <c r="BN91" i="6" a="1"/>
  <c r="BN91" i="6" s="1"/>
  <c r="BN108" i="6" a="1"/>
  <c r="BN108" i="6" s="1"/>
  <c r="BK23" i="6" a="1"/>
  <c r="BK23" i="6" s="1"/>
  <c r="BP34" i="6" a="1"/>
  <c r="BP34" i="6" s="1"/>
  <c r="BM45" i="6" a="1"/>
  <c r="BM45" i="6" s="1"/>
  <c r="BO61" i="6" a="1"/>
  <c r="BO61" i="6" s="1"/>
  <c r="BO78" i="6" a="1"/>
  <c r="BO78" i="6" s="1"/>
  <c r="BK97" i="6" a="1"/>
  <c r="BK97" i="6" s="1"/>
  <c r="BP115" i="6" a="1"/>
  <c r="BP115" i="6" s="1"/>
  <c r="BO55" i="6" a="1"/>
  <c r="BO55" i="6" s="1"/>
  <c r="BJ68" i="6" a="1"/>
  <c r="BJ68" i="6" s="1"/>
  <c r="BP78" i="6" a="1"/>
  <c r="BP78" i="6" s="1"/>
  <c r="BL90" i="6" a="1"/>
  <c r="BL90" i="6" s="1"/>
  <c r="BH102" i="6" a="1"/>
  <c r="BH102" i="6" s="1"/>
  <c r="BN112" i="6" a="1"/>
  <c r="BN112" i="6" s="1"/>
  <c r="BI125" i="6" a="1"/>
  <c r="BI125" i="6" s="1"/>
  <c r="BK60" i="6" a="1"/>
  <c r="BK60" i="6" s="1"/>
  <c r="BP71" i="6" a="1"/>
  <c r="BP71" i="6" s="1"/>
  <c r="BL83" i="6" a="1"/>
  <c r="BL83" i="6" s="1"/>
  <c r="BI94" i="6" a="1"/>
  <c r="BI94" i="6" s="1"/>
  <c r="BM106" i="6" a="1"/>
  <c r="BM106" i="6" s="1"/>
  <c r="BJ117" i="6" a="1"/>
  <c r="BJ117" i="6" s="1"/>
  <c r="BK53" i="6" a="1"/>
  <c r="BK53" i="6" s="1"/>
  <c r="BP64" i="6" a="1"/>
  <c r="BP64" i="6" s="1"/>
  <c r="BM75" i="6" a="1"/>
  <c r="BM75" i="6" s="1"/>
  <c r="BH88" i="6" a="1"/>
  <c r="BH88" i="6" s="1"/>
  <c r="BN98" i="6" a="1"/>
  <c r="BN98" i="6" s="1"/>
  <c r="BJ110" i="6" a="1"/>
  <c r="BJ110" i="6" s="1"/>
  <c r="BO121" i="6" a="1"/>
  <c r="BO121" i="6" s="1"/>
  <c r="BH19" i="6" l="1" a="1"/>
  <c r="BH19" i="6" s="1"/>
  <c r="BH18" i="6" a="1"/>
  <c r="BH18" i="6" s="1"/>
  <c r="BH17" i="6" a="1"/>
  <c r="BH17" i="6" s="1"/>
  <c r="BG15" i="6" a="1"/>
  <c r="BG15" i="6" s="1"/>
  <c r="BI21" i="6" a="1"/>
  <c r="BI21" i="6" s="1"/>
  <c r="BI22" i="6" a="1"/>
  <c r="BI22" i="6" s="1"/>
  <c r="BI20" i="6" a="1"/>
  <c r="BI20" i="6" s="1"/>
  <c r="BG14" i="6" a="1"/>
  <c r="BG14" i="6" s="1"/>
  <c r="BG13" i="6" a="1"/>
  <c r="BG13" i="6" s="1"/>
  <c r="BH13" i="6" a="1"/>
  <c r="BH13" i="6" s="1"/>
  <c r="BM5" i="6" a="1"/>
  <c r="BM5" i="6" s="1"/>
  <c r="BO5" i="6" a="1"/>
  <c r="BN5" i="6" a="1"/>
  <c r="BN5" i="6" s="1"/>
  <c r="BL5" i="6" a="1"/>
  <c r="BL5" i="6" s="1"/>
  <c r="BF5" i="6" a="1"/>
  <c r="BF5" i="6" s="1"/>
  <c r="BP5" i="6" a="1"/>
  <c r="BP5" i="6" s="1"/>
  <c r="BG9" i="6" a="1"/>
  <c r="BG9" i="6" s="1"/>
  <c r="DC60" i="6" s="1" a="1"/>
  <c r="DC60" i="6" s="1"/>
  <c r="BI15" i="6" a="1"/>
  <c r="BI15" i="6" s="1"/>
  <c r="BI14" i="6" a="1"/>
  <c r="BI14" i="6" s="1"/>
  <c r="BH12" i="6" a="1"/>
  <c r="BH12" i="6" s="1"/>
  <c r="BJ17" i="6" a="1"/>
  <c r="BJ17" i="6" s="1"/>
  <c r="BJ19" i="6" a="1"/>
  <c r="BJ19" i="6" s="1"/>
  <c r="BK22" i="6" a="1"/>
  <c r="BK22" i="6" s="1"/>
  <c r="BH11" i="6" a="1"/>
  <c r="BH11" i="6" s="1"/>
  <c r="BK21" i="6" a="1"/>
  <c r="BK21" i="6" s="1"/>
  <c r="BF4" i="6" a="1"/>
  <c r="BF4" i="6" s="1"/>
  <c r="BO4" i="6" a="1"/>
  <c r="BO4" i="6" s="1"/>
  <c r="BO5" i="6"/>
  <c r="BM4" i="6" a="1"/>
  <c r="BM4" i="6" s="1"/>
  <c r="BL4" i="6" a="1"/>
  <c r="BL4" i="6" s="1"/>
  <c r="BN4" i="6" a="1"/>
  <c r="BN4" i="6" s="1"/>
  <c r="BP4" i="6" a="1"/>
  <c r="BP4" i="6" s="1"/>
  <c r="DC68" i="6" l="1" a="1"/>
  <c r="DC68" i="6" s="1"/>
  <c r="DC51" i="6" a="1"/>
  <c r="DC51" i="6" s="1"/>
  <c r="DC41" i="6" a="1"/>
  <c r="DC41" i="6" s="1"/>
  <c r="DC98" i="6" a="1"/>
  <c r="DC98" i="6" s="1"/>
  <c r="DC96" i="6" a="1"/>
  <c r="DC96" i="6" s="1"/>
  <c r="DC97" i="6" a="1"/>
  <c r="DC97" i="6" s="1"/>
  <c r="DC99" i="6" a="1"/>
  <c r="DC99" i="6" s="1"/>
  <c r="DC86" i="6" a="1"/>
  <c r="DC86" i="6" s="1"/>
  <c r="DC92" i="6" a="1"/>
  <c r="DC92" i="6" s="1"/>
  <c r="DC94" i="6" a="1"/>
  <c r="DC94" i="6" s="1"/>
  <c r="DC95" i="6" a="1"/>
  <c r="DC95" i="6" s="1"/>
  <c r="DC93" i="6" a="1"/>
  <c r="DC93" i="6" s="1"/>
  <c r="DC88" i="6" a="1"/>
  <c r="DC88" i="6" s="1"/>
  <c r="DC89" i="6" a="1"/>
  <c r="DC89" i="6" s="1"/>
  <c r="DC91" i="6" a="1"/>
  <c r="DC91" i="6" s="1"/>
  <c r="DC90" i="6" a="1"/>
  <c r="DC90" i="6" s="1"/>
  <c r="DC82" i="6" a="1"/>
  <c r="DC82" i="6" s="1"/>
  <c r="DC84" i="6" a="1"/>
  <c r="DC84" i="6" s="1"/>
  <c r="DC80" i="6" a="1"/>
  <c r="DC80" i="6" s="1"/>
  <c r="DC77" i="6" a="1"/>
  <c r="DC77" i="6" s="1"/>
  <c r="DC87" i="6" a="1"/>
  <c r="DC87" i="6" s="1"/>
  <c r="DC85" i="6" a="1"/>
  <c r="DC85" i="6" s="1"/>
  <c r="DC81" i="6" a="1"/>
  <c r="DC81" i="6" s="1"/>
  <c r="DC83" i="6" a="1"/>
  <c r="DC83" i="6" s="1"/>
  <c r="DC74" i="6" a="1"/>
  <c r="DC74" i="6" s="1"/>
  <c r="DC43" i="6" a="1"/>
  <c r="DC43" i="6" s="1"/>
  <c r="DC72" i="6" a="1"/>
  <c r="DC72" i="6" s="1"/>
  <c r="DC35" i="6" a="1"/>
  <c r="DC35" i="6" s="1"/>
  <c r="DC78" i="6" a="1"/>
  <c r="DC78" i="6" s="1"/>
  <c r="DC70" i="6" a="1"/>
  <c r="DC70" i="6" s="1"/>
  <c r="DC40" i="6" a="1"/>
  <c r="DC40" i="6" s="1"/>
  <c r="DC79" i="6" a="1"/>
  <c r="DC79" i="6" s="1"/>
  <c r="DC76" i="6" a="1"/>
  <c r="DC76" i="6" s="1"/>
  <c r="DC49" i="6" a="1"/>
  <c r="DC49" i="6" s="1"/>
  <c r="DC52" i="6" a="1"/>
  <c r="DC52" i="6" s="1"/>
  <c r="DC48" i="6" a="1"/>
  <c r="DC48" i="6" s="1"/>
  <c r="DC66" i="6" a="1"/>
  <c r="DC66" i="6" s="1"/>
  <c r="DC58" i="6" a="1"/>
  <c r="DC58" i="6" s="1"/>
  <c r="DC69" i="6" a="1"/>
  <c r="DC69" i="6" s="1"/>
  <c r="DC67" i="6" a="1"/>
  <c r="DC67" i="6" s="1"/>
  <c r="DC45" i="6" a="1"/>
  <c r="DC45" i="6" s="1"/>
  <c r="DC56" i="6" a="1"/>
  <c r="DC56" i="6" s="1"/>
  <c r="DC46" i="6" a="1"/>
  <c r="DC46" i="6" s="1"/>
  <c r="DC39" i="6" a="1"/>
  <c r="DC39" i="6" s="1"/>
  <c r="DC62" i="6" a="1"/>
  <c r="DC62" i="6" s="1"/>
  <c r="DC50" i="6" a="1"/>
  <c r="DC50" i="6" s="1"/>
  <c r="DC63" i="6" a="1"/>
  <c r="DC63" i="6" s="1"/>
  <c r="DC53" i="6" a="1"/>
  <c r="DC53" i="6" s="1"/>
  <c r="DC57" i="6" a="1"/>
  <c r="DC57" i="6" s="1"/>
  <c r="DC64" i="6" a="1"/>
  <c r="DC64" i="6" s="1"/>
  <c r="DC54" i="6" a="1"/>
  <c r="DC54" i="6" s="1"/>
  <c r="DC42" i="6" a="1"/>
  <c r="DC42" i="6" s="1"/>
  <c r="DC65" i="6" a="1"/>
  <c r="DC65" i="6" s="1"/>
  <c r="DC31" i="6" a="1"/>
  <c r="DC31" i="6" s="1"/>
  <c r="DC47" i="6" a="1"/>
  <c r="DC47" i="6" s="1"/>
  <c r="DC73" i="6" a="1"/>
  <c r="DC73" i="6" s="1"/>
  <c r="DC61" i="6" a="1"/>
  <c r="DC61" i="6" s="1"/>
  <c r="DC71" i="6" a="1"/>
  <c r="DC71" i="6" s="1"/>
  <c r="DC55" i="6" a="1"/>
  <c r="DC55" i="6" s="1"/>
  <c r="DC75" i="6" a="1"/>
  <c r="DC75" i="6" s="1"/>
  <c r="DC44" i="6" a="1"/>
  <c r="DC44" i="6" s="1"/>
  <c r="DC59" i="6" a="1"/>
  <c r="DC59" i="6" s="1"/>
  <c r="BG4" i="6" a="1"/>
  <c r="BG4" i="6" s="1"/>
  <c r="DC26" i="6" a="1"/>
  <c r="DC26" i="6" s="1"/>
  <c r="DC32" i="6" a="1"/>
  <c r="DC32" i="6" s="1"/>
  <c r="DC36" i="6" a="1"/>
  <c r="DC36" i="6" s="1"/>
  <c r="DC28" i="6" a="1"/>
  <c r="DC28" i="6" s="1"/>
  <c r="DC34" i="6" a="1"/>
  <c r="DC34" i="6" s="1"/>
  <c r="DC30" i="6" a="1"/>
  <c r="DC30" i="6" s="1"/>
  <c r="DC29" i="6" a="1"/>
  <c r="DC29" i="6" s="1"/>
  <c r="DC37" i="6" a="1"/>
  <c r="DC37" i="6" s="1"/>
  <c r="DC38" i="6" a="1"/>
  <c r="DC38" i="6" s="1"/>
  <c r="DC33" i="6" a="1"/>
  <c r="DC33" i="6" s="1"/>
  <c r="DC10" i="6" a="1"/>
  <c r="DC10" i="6" s="1"/>
  <c r="DC18" i="6" a="1"/>
  <c r="DC18" i="6" s="1"/>
  <c r="DC14" i="6" a="1"/>
  <c r="DC14" i="6" s="1"/>
  <c r="DC27" i="6" a="1"/>
  <c r="DC27" i="6" s="1"/>
  <c r="BK5" i="6" a="1"/>
  <c r="BK5" i="6" s="1"/>
  <c r="BJ5" i="6" a="1"/>
  <c r="BI5" i="6" a="1"/>
  <c r="BI5" i="6" s="1"/>
  <c r="BG5" i="6" a="1"/>
  <c r="BG5" i="6" s="1"/>
  <c r="BH5" i="6" a="1"/>
  <c r="BH5" i="6" s="1"/>
  <c r="DC22" i="6" a="1"/>
  <c r="DC22" i="6" s="1"/>
  <c r="BI4" i="6" a="1"/>
  <c r="BI4" i="6" s="1"/>
  <c r="BJ4" i="6" a="1"/>
  <c r="BJ4" i="6" s="1"/>
  <c r="DC11" i="6" a="1"/>
  <c r="DC11" i="6" s="1"/>
  <c r="BK4" i="6" a="1"/>
  <c r="BK4" i="6" s="1"/>
  <c r="BH4" i="6" a="1"/>
  <c r="BH4" i="6" s="1"/>
  <c r="DC8" i="6" a="1"/>
  <c r="DC8" i="6" s="1"/>
  <c r="DC9" i="6" a="1"/>
  <c r="DC9" i="6" s="1"/>
  <c r="DC17" i="6" a="1"/>
  <c r="DC17" i="6" s="1"/>
  <c r="DC13" i="6" a="1"/>
  <c r="DC13" i="6" s="1"/>
  <c r="DC20" i="6" a="1"/>
  <c r="DC20" i="6" s="1"/>
  <c r="BJ5" i="6"/>
  <c r="DC16" i="6" a="1"/>
  <c r="DC16" i="6" s="1"/>
  <c r="DC25" i="6" a="1"/>
  <c r="DC25" i="6" s="1"/>
  <c r="DC19" i="6" a="1"/>
  <c r="DC19" i="6" s="1"/>
  <c r="DC7" i="6" a="1"/>
  <c r="DC7" i="6" s="1"/>
  <c r="DC24" i="6" a="1"/>
  <c r="DC24" i="6" s="1"/>
  <c r="DC12" i="6" a="1"/>
  <c r="DC12" i="6" s="1"/>
  <c r="DC21" i="6" a="1"/>
  <c r="DC21" i="6" s="1"/>
  <c r="DC23" i="6" a="1"/>
  <c r="DC23" i="6" s="1"/>
  <c r="DC15" i="6" a="1"/>
  <c r="DC15" i="6" s="1"/>
</calcChain>
</file>

<file path=xl/sharedStrings.xml><?xml version="1.0" encoding="utf-8"?>
<sst xmlns="http://schemas.openxmlformats.org/spreadsheetml/2006/main" count="2231" uniqueCount="174">
  <si>
    <t>PROCESS FLOW</t>
  </si>
  <si>
    <t>DASHBOARD</t>
  </si>
  <si>
    <t>Process</t>
  </si>
  <si>
    <t>Index</t>
  </si>
  <si>
    <t>Row</t>
  </si>
  <si>
    <t>Column</t>
  </si>
  <si>
    <t>Input</t>
  </si>
  <si>
    <t>Output</t>
  </si>
  <si>
    <t>Supplier</t>
  </si>
  <si>
    <t>Customer</t>
  </si>
  <si>
    <t>Full Data</t>
  </si>
  <si>
    <t>UniqueList</t>
  </si>
  <si>
    <t>subsequent</t>
  </si>
  <si>
    <t>Count</t>
  </si>
  <si>
    <t>precedent</t>
  </si>
  <si>
    <t>Max Node</t>
  </si>
  <si>
    <t>From</t>
  </si>
  <si>
    <t>To</t>
  </si>
  <si>
    <t>Mid</t>
  </si>
  <si>
    <t>to</t>
  </si>
  <si>
    <t>Node</t>
  </si>
  <si>
    <t>Outpput</t>
  </si>
  <si>
    <t>Max</t>
  </si>
  <si>
    <t>Min</t>
  </si>
  <si>
    <t>S</t>
  </si>
  <si>
    <t>I</t>
  </si>
  <si>
    <t>P</t>
  </si>
  <si>
    <t>O</t>
  </si>
  <si>
    <t>C</t>
  </si>
  <si>
    <t>Category</t>
  </si>
  <si>
    <t>Name</t>
  </si>
  <si>
    <t>Target</t>
  </si>
  <si>
    <t>Jan</t>
  </si>
  <si>
    <t>Feb</t>
  </si>
  <si>
    <t>Metric Name</t>
  </si>
  <si>
    <t>Mar</t>
  </si>
  <si>
    <t>Apr</t>
  </si>
  <si>
    <t>Month</t>
  </si>
  <si>
    <t>Multiplier</t>
  </si>
  <si>
    <t>Responsible Person</t>
  </si>
  <si>
    <t>Due Date</t>
  </si>
  <si>
    <t>Progress (%)</t>
  </si>
  <si>
    <t>Status</t>
  </si>
  <si>
    <t>Item Name</t>
  </si>
  <si>
    <t>Action</t>
  </si>
  <si>
    <t>INDEX</t>
  </si>
  <si>
    <t>May</t>
  </si>
  <si>
    <t>Jul</t>
  </si>
  <si>
    <t>Aug</t>
  </si>
  <si>
    <t>Oct</t>
  </si>
  <si>
    <t>Nov</t>
  </si>
  <si>
    <t>Dec</t>
  </si>
  <si>
    <t>-</t>
  </si>
  <si>
    <t>Metric names</t>
  </si>
  <si>
    <t>SETTINGS</t>
  </si>
  <si>
    <t>Responsibles</t>
  </si>
  <si>
    <t>Action Status</t>
  </si>
  <si>
    <t>Suuplier</t>
  </si>
  <si>
    <t>Settings</t>
  </si>
  <si>
    <t>Progreess</t>
  </si>
  <si>
    <t>Jun</t>
  </si>
  <si>
    <t>Sep</t>
  </si>
  <si>
    <t>All</t>
  </si>
  <si>
    <t>0</t>
  </si>
  <si>
    <t>100</t>
  </si>
  <si>
    <t>Drop Downs</t>
  </si>
  <si>
    <t>Counts</t>
  </si>
  <si>
    <t>Active</t>
  </si>
  <si>
    <t>Charts</t>
  </si>
  <si>
    <t>Actualization</t>
  </si>
  <si>
    <t>Adjustments for Responsible Chart</t>
  </si>
  <si>
    <t>NAVIGATION</t>
  </si>
  <si>
    <t>TERMS OF USE</t>
  </si>
  <si>
    <t>END USER LICENSE AGREEMENT</t>
  </si>
  <si>
    <r>
      <t xml:space="preserve">This End-User License Agreement is a legal agreement between you and </t>
    </r>
    <r>
      <rPr>
        <b/>
        <sz val="11"/>
        <color theme="1"/>
        <rFont val="Arial"/>
        <family val="2"/>
        <charset val="162"/>
        <scheme val="minor"/>
      </rPr>
      <t/>
    </r>
    <r>
      <rPr>
        <sz val="11"/>
        <color theme="1"/>
        <rFont val="Arial"/>
        <family val="2"/>
        <charset val="162"/>
        <scheme val="minor"/>
      </rPr>
      <t xml:space="preserve"> that covers all Microsoft Excel templates, spreadsheets or software built by </t>
    </r>
    <r>
      <rPr>
        <b/>
        <sz val="11"/>
        <color theme="1"/>
        <rFont val="Arial"/>
        <family val="2"/>
        <charset val="162"/>
        <scheme val="minor"/>
      </rPr>
      <t/>
    </r>
    <r>
      <rPr>
        <sz val="11"/>
        <color theme="1"/>
        <rFont val="Arial"/>
        <family val="2"/>
        <charset val="16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</si>
  <si>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</si>
  <si>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charset val="16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charset val="16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charset val="16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</si>
  <si>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</si>
  <si>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charset val="16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</si>
  <si>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</si>
  <si>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r>
      <t xml:space="preserve">For more information and specific permissions for your case, please contact us at: </t>
    </r>
    <r>
      <rPr>
        <i/>
        <sz val="11"/>
        <color theme="1"/>
        <rFont val="Arial"/>
        <family val="2"/>
        <charset val="162"/>
        <scheme val="minor"/>
      </rPr>
      <t/>
    </r>
  </si>
  <si>
    <t>MENU</t>
  </si>
  <si>
    <t>INPUT &amp; SUPPLIER</t>
  </si>
  <si>
    <t>SIPOC</t>
  </si>
  <si>
    <t>ACTION LIST</t>
  </si>
  <si>
    <t>SIPOC DIAGRAM EXCEL TEMPLATE</t>
  </si>
  <si>
    <t>Responsible</t>
  </si>
  <si>
    <t>Customer goes to the queue</t>
  </si>
  <si>
    <t>Customer orders the coffee</t>
  </si>
  <si>
    <t>Preparation of coffee</t>
  </si>
  <si>
    <t>Coffee</t>
  </si>
  <si>
    <t>Cookie</t>
  </si>
  <si>
    <t>Serving the order</t>
  </si>
  <si>
    <t>Barista</t>
  </si>
  <si>
    <t>Cashier</t>
  </si>
  <si>
    <t>Order</t>
  </si>
  <si>
    <t>Queue</t>
  </si>
  <si>
    <t>Bill</t>
  </si>
  <si>
    <t>Giving a queue number</t>
  </si>
  <si>
    <t>Order details</t>
  </si>
  <si>
    <t>Manufacturer</t>
  </si>
  <si>
    <t>Average arrival time for supply (days)</t>
  </si>
  <si>
    <t>Maximum defect rate (Ratio)</t>
  </si>
  <si>
    <t>Average weight ( grams)</t>
  </si>
  <si>
    <t>Jemima Begum</t>
  </si>
  <si>
    <t>Mercedes Banks</t>
  </si>
  <si>
    <t>Macauley Peck</t>
  </si>
  <si>
    <t>Hannah Shaw</t>
  </si>
  <si>
    <t>Brad Pitt</t>
  </si>
  <si>
    <t>Not Started</t>
  </si>
  <si>
    <t>In Progress</t>
  </si>
  <si>
    <t>Finished</t>
  </si>
  <si>
    <t>Cancelled</t>
  </si>
  <si>
    <t>Prepare a menu list and spread it to the queue</t>
  </si>
  <si>
    <t>Set a system that tracks time between ordering and loading</t>
  </si>
  <si>
    <t>Hire new cashier</t>
  </si>
  <si>
    <t>Educate other to work as cashier</t>
  </si>
  <si>
    <t>Purchase a new kitchen scales make calibration</t>
  </si>
  <si>
    <t>Apply 5S techniques</t>
  </si>
  <si>
    <t>Find new marketing channels and us them</t>
  </si>
  <si>
    <t>Promote 5% discount if the customer put comment to comment box</t>
  </si>
  <si>
    <t>Process Flow --&gt;</t>
  </si>
  <si>
    <t>CUSTOMER LIST</t>
  </si>
  <si>
    <t>OUTPUT LIST</t>
  </si>
  <si>
    <t>Sorted</t>
  </si>
  <si>
    <t xml:space="preserve"> </t>
  </si>
  <si>
    <t>January</t>
  </si>
  <si>
    <t>February</t>
  </si>
  <si>
    <t>March</t>
  </si>
  <si>
    <t>April</t>
  </si>
  <si>
    <t>June</t>
  </si>
  <si>
    <t>July</t>
  </si>
  <si>
    <t>August</t>
  </si>
  <si>
    <t>September</t>
  </si>
  <si>
    <t>October</t>
  </si>
  <si>
    <t>November</t>
  </si>
  <si>
    <t>December</t>
  </si>
  <si>
    <t>&lt; 50</t>
  </si>
  <si>
    <t>&gt;= 50</t>
  </si>
  <si>
    <t>Number of positive comment</t>
  </si>
  <si>
    <t>Number of negative comment</t>
  </si>
  <si>
    <t>Average time spent to customer (mins)</t>
  </si>
  <si>
    <t>Step Name</t>
  </si>
  <si>
    <t>INPUT &amp; PROCESS RELATION</t>
  </si>
  <si>
    <t>INPUTS</t>
  </si>
  <si>
    <t>SUPPLIERS</t>
  </si>
  <si>
    <t>PROCESSES USED IN</t>
  </si>
  <si>
    <t>INPUTS SUPPLIED</t>
  </si>
  <si>
    <t>INPUT FIELD</t>
  </si>
  <si>
    <t>OUTPUT FIELD</t>
  </si>
  <si>
    <t>6. Step of the process</t>
  </si>
  <si>
    <t>1. Step of the process</t>
  </si>
  <si>
    <t>2. Step of the process</t>
  </si>
  <si>
    <t>3. Step of the process</t>
  </si>
  <si>
    <t>4. Step of the process</t>
  </si>
  <si>
    <t>5. Step of the process</t>
  </si>
  <si>
    <t>OUTPUT &amp;CUSTOMER</t>
  </si>
  <si>
    <t>OUTPUTS</t>
  </si>
  <si>
    <t>CUSTOMERS</t>
  </si>
  <si>
    <t>OUTPUTS RECEIVED</t>
  </si>
  <si>
    <t xml:space="preserve">PROVIDED BY PROCESSES </t>
  </si>
  <si>
    <t>TARGET &amp; ACTUALIZATION</t>
  </si>
  <si>
    <t>Supplies(Cup, tissue, straw etc.)</t>
  </si>
  <si>
    <t>Average waiting time in queue</t>
  </si>
  <si>
    <t>Average preparation time (mins)</t>
  </si>
  <si>
    <t>Minimum Received Order number (day)</t>
  </si>
  <si>
    <t>Create a complaint to the manufacturer Customer Experience System</t>
  </si>
  <si>
    <t>Categorize the comments and prepare action to solve</t>
  </si>
  <si>
    <t>Money</t>
  </si>
  <si>
    <t>Ingredients ( Milk, Sugar, Chocolate etc.)</t>
  </si>
  <si>
    <t>Coffee beans</t>
  </si>
  <si>
    <t>SUPPLIER &amp; INPUT RELATION</t>
  </si>
  <si>
    <t>Check</t>
  </si>
  <si>
    <t>Target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</si>
</sst>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numFmts>
  <fonts count="31" x14ac:knownFonts="1">
    <font>
      <sz val="11"/>
      <color theme="1"/>
      <name val="Arial"/>
      <family val="2"/>
      <charset val="162"/>
      <scheme val="minor"/>
    </font>
    <font>
      <sz val="11"/>
      <color theme="1"/>
      <name val="Arial"/>
      <family val="2"/>
      <charset val="162"/>
      <scheme val="minor"/>
    </font>
    <font>
      <sz val="11"/>
      <color theme="1"/>
      <name val="Arial"/>
      <family val="2"/>
      <scheme val="minor"/>
    </font>
    <font>
      <sz val="13"/>
      <color theme="1"/>
      <name val="Arial"/>
      <family val="2"/>
      <charset val="162"/>
      <scheme val="minor"/>
    </font>
    <font>
      <sz val="13"/>
      <color rgb="FFFFFFFF"/>
      <name val="Arial"/>
      <family val="2"/>
      <charset val="162"/>
      <scheme val="minor"/>
    </font>
    <font>
      <sz val="13"/>
      <color theme="0" tint="-4.9989318521683403E-2"/>
      <name val="Arial"/>
      <family val="2"/>
      <charset val="162"/>
      <scheme val="minor"/>
    </font>
    <font>
      <b/>
      <sz val="16"/>
      <color theme="1"/>
      <name val="Arial"/>
      <family val="2"/>
      <charset val="162"/>
      <scheme val="minor"/>
    </font>
    <font>
      <b/>
      <sz val="16"/>
      <color theme="0"/>
      <name val="Arial"/>
      <family val="2"/>
      <charset val="162"/>
      <scheme val="minor"/>
    </font>
    <font>
      <b/>
      <i/>
      <sz val="16"/>
      <color theme="0" tint="-4.9989318521683403E-2"/>
      <name val="Arial"/>
      <family val="2"/>
      <charset val="162"/>
      <scheme val="minor"/>
    </font>
    <font>
      <b/>
      <sz val="11"/>
      <color theme="0"/>
      <name val="Arial"/>
      <family val="2"/>
      <charset val="162"/>
      <scheme val="minor"/>
    </font>
    <font>
      <b/>
      <sz val="14"/>
      <color theme="0"/>
      <name val="Arial"/>
      <family val="2"/>
      <charset val="162"/>
      <scheme val="minor"/>
    </font>
    <font>
      <sz val="8"/>
      <name val="Arial"/>
      <family val="2"/>
      <charset val="162"/>
      <scheme val="minor"/>
    </font>
    <font>
      <sz val="11"/>
      <color theme="0"/>
      <name val="Arial"/>
      <family val="2"/>
      <charset val="162"/>
      <scheme val="minor"/>
    </font>
    <font>
      <sz val="11"/>
      <name val="Arial"/>
      <family val="2"/>
      <charset val="162"/>
      <scheme val="minor"/>
    </font>
    <font>
      <b/>
      <sz val="11"/>
      <color theme="1"/>
      <name val="Arial"/>
      <family val="2"/>
      <charset val="162"/>
      <scheme val="minor"/>
    </font>
    <font>
      <b/>
      <sz val="11"/>
      <name val="Arial"/>
      <family val="2"/>
      <charset val="162"/>
      <scheme val="minor"/>
    </font>
    <font>
      <sz val="11"/>
      <color rgb="FF1F4E78"/>
      <name val="Arial"/>
      <family val="2"/>
      <charset val="162"/>
      <scheme val="minor"/>
    </font>
    <font>
      <sz val="10"/>
      <name val="Arial"/>
      <family val="2"/>
      <charset val="162"/>
    </font>
    <font>
      <b/>
      <u/>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u/>
      <sz val="10"/>
      <color indexed="12"/>
      <name val="Arial"/>
      <family val="2"/>
    </font>
    <font>
      <u/>
      <sz val="11"/>
      <color theme="0"/>
      <name val="Arial"/>
      <family val="2"/>
      <charset val="162"/>
      <scheme val="minor"/>
    </font>
    <font>
      <b/>
      <sz val="11.0"/>
      <color rgb="FF1F4E78"/>
      <name val="Arial"/>
      <family val="2"/>
      <charset val="162"/>
      <scheme val="minor"/>
    </font>
    <font>
      <sz val="10"/>
      <color theme="1"/>
      <name val="Arial"/>
      <family val="2"/>
      <charset val="162"/>
      <scheme val="minor"/>
    </font>
    <font>
      <b/>
      <sz val="11.0"/>
      <color rgb="FFEDF2F4"/>
      <name val="Arial"/>
      <family val="2"/>
      <charset val="162"/>
      <scheme val="minor"/>
    </font>
    <font>
      <b/>
      <sz val="36"/>
      <color theme="0"/>
      <name val="Arial"/>
      <family val="2"/>
      <charset val="162"/>
      <scheme val="minor"/>
    </font>
    <font>
      <sz val="10"/>
      <color rgb="FF1F4E78"/>
      <name val="Arial"/>
      <family val="2"/>
      <charset val="162"/>
      <scheme val="minor"/>
    </font>
    <font>
      <b/>
      <sz val="10"/>
      <color theme="1"/>
      <name val="Arial"/>
      <family val="2"/>
      <charset val="162"/>
      <scheme val="minor"/>
    </font>
    <font>
      <b/>
      <sz val="10"/>
      <name val="Arial"/>
      <family val="2"/>
      <charset val="162"/>
      <scheme val="minor"/>
    </font>
  </fonts>
  <fills count="23">
    <fill>
      <patternFill patternType="none"/>
    </fill>
    <fill>
      <patternFill patternType="gray125"/>
    </fill>
    <fill>
      <patternFill patternType="solid">
        <fgColor rgb="FF1F4E78"/>
        <bgColor indexed="64"/>
      </patternFill>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D9E2EC"/>
        <bgColor indexed="64"/>
      </patternFill>
    </fill>
    <fill>
      <patternFill patternType="solid">
        <fgColor rgb="FF70AD47"/>
        <bgColor indexed="64"/>
      </patternFill>
    </fill>
    <fill>
      <patternFill patternType="solid">
        <fgColor rgb="FF2E86AB"/>
        <bgColor indexed="64"/>
      </patternFill>
    </fill>
    <fill>
      <patternFill patternType="solid">
        <fgColor rgb="FFD9E9F2"/>
        <bgColor indexed="64"/>
      </patternFill>
    </fill>
    <fill>
      <patternFill patternType="solid">
        <fgColor rgb="FFFFF3CC"/>
        <bgColor indexed="64"/>
      </patternFill>
    </fill>
    <fill>
      <patternFill patternType="solid">
        <fgColor rgb="FF1F4E78"/>
        <bgColor indexed="64"/>
      </patternFill>
    </fill>
    <fill>
      <patternFill patternType="solid">
        <fgColor rgb="FFC00000"/>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FFC000"/>
        <bgColor indexed="64"/>
      </patternFill>
    </fill>
    <fill>
      <patternFill patternType="solid">
        <fgColor rgb="FFA5A5A5"/>
        <bgColor indexed="64"/>
      </patternFill>
    </fill>
    <fill>
      <patternFill patternType="solid">
        <fgColor rgb="FFE2EFD9"/>
        <bgColor indexed="64"/>
      </patternFill>
    </fill>
    <fill>
      <patternFill patternType="solid">
        <fgColor rgb="FFF2F2F2"/>
        <bgColor indexed="64"/>
      </patternFill>
    </fill>
  </fills>
  <borders count="5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3D5A80"/>
      </left>
      <right style="thin">
        <color rgb="FF3D5A80"/>
      </right>
      <top style="thin">
        <color rgb="FF3D5A80"/>
      </top>
      <bottom style="thin">
        <color rgb="FF3D5A80"/>
      </bottom>
      <diagonal/>
    </border>
    <border>
      <left style="thin">
        <color indexed="64"/>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1" tint="0.499984740745262"/>
      </bottom>
      <diagonal/>
    </border>
    <border>
      <left style="thin">
        <color theme="0" tint="-0.24994659260841701"/>
      </left>
      <right style="thin">
        <color theme="0" tint="-0.24994659260841701"/>
      </right>
      <top style="thin">
        <color theme="1" tint="0.499984740745262"/>
      </top>
      <bottom style="thin">
        <color theme="0" tint="-0.24994659260841701"/>
      </bottom>
      <diagonal/>
    </border>
    <border>
      <left style="thin">
        <color theme="0" tint="-0.24994659260841701"/>
      </left>
      <right style="thin">
        <color theme="1" tint="0.499984740745262"/>
      </right>
      <top style="thin">
        <color theme="1" tint="0.499984740745262"/>
      </top>
      <bottom style="thin">
        <color theme="0" tint="-0.24994659260841701"/>
      </bottom>
      <diagonal/>
    </border>
    <border>
      <left style="thin">
        <color theme="0" tint="-0.24994659260841701"/>
      </left>
      <right style="thin">
        <color theme="1" tint="0.499984740745262"/>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1" tint="0.499984740745262"/>
      </bottom>
      <diagonal/>
    </border>
    <border>
      <left style="thin">
        <color theme="0" tint="-0.24994659260841701"/>
      </left>
      <right style="thin">
        <color theme="1" tint="0.499984740745262"/>
      </right>
      <top style="thin">
        <color theme="0" tint="-0.24994659260841701"/>
      </top>
      <bottom style="thin">
        <color theme="1" tint="0.499984740745262"/>
      </bottom>
      <diagonal/>
    </border>
    <border>
      <left/>
      <right style="thin">
        <color theme="0" tint="-0.24994659260841701"/>
      </right>
      <top style="thin">
        <color theme="1" tint="0.499984740745262"/>
      </top>
      <bottom style="thin">
        <color theme="0" tint="-0.24994659260841701"/>
      </bottom>
      <diagonal/>
    </border>
    <border>
      <left/>
      <right style="thin">
        <color theme="0" tint="-0.24994659260841701"/>
      </right>
      <top style="thin">
        <color theme="0" tint="-0.24994659260841701"/>
      </top>
      <bottom style="thin">
        <color theme="1" tint="0.499984740745262"/>
      </bottom>
      <diagonal/>
    </border>
    <border>
      <left style="thin">
        <color theme="0" tint="-0.24994659260841701"/>
      </left>
      <right style="thin">
        <color theme="0" tint="-0.24994659260841701"/>
      </right>
      <top style="thin">
        <color theme="1" tint="0.499984740745262"/>
      </top>
      <bottom style="thin">
        <color theme="1" tint="0.499984740745262"/>
      </bottom>
      <diagonal/>
    </border>
    <border>
      <left style="thin">
        <color theme="1" tint="0.499984740745262"/>
      </left>
      <right style="thin">
        <color theme="0" tint="-0.24994659260841701"/>
      </right>
      <top style="thin">
        <color theme="1" tint="0.499984740745262"/>
      </top>
      <bottom style="thin">
        <color theme="1" tint="0.499984740745262"/>
      </bottom>
      <diagonal/>
    </border>
    <border>
      <left style="thin">
        <color theme="0" tint="-0.24994659260841701"/>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double">
        <color theme="1" tint="0.499984740745262"/>
      </left>
      <right style="double">
        <color theme="1" tint="0.499984740745262"/>
      </right>
      <top style="double">
        <color theme="1" tint="0.499984740745262"/>
      </top>
      <bottom style="thin">
        <color theme="1" tint="0.499984740745262"/>
      </bottom>
      <diagonal/>
    </border>
    <border>
      <left style="double">
        <color theme="1" tint="0.499984740745262"/>
      </left>
      <right style="double">
        <color theme="1" tint="0.499984740745262"/>
      </right>
      <top style="thin">
        <color theme="1" tint="0.499984740745262"/>
      </top>
      <bottom style="thin">
        <color theme="1" tint="0.499984740745262"/>
      </bottom>
      <diagonal/>
    </border>
    <border>
      <left style="double">
        <color theme="1" tint="0.499984740745262"/>
      </left>
      <right style="double">
        <color theme="1" tint="0.499984740745262"/>
      </right>
      <top style="thin">
        <color theme="1" tint="0.499984740745262"/>
      </top>
      <bottom style="double">
        <color theme="1" tint="0.499984740745262"/>
      </bottom>
      <diagonal/>
    </border>
    <border>
      <left/>
      <right/>
      <top style="double">
        <color theme="1" tint="0.499984740745262"/>
      </top>
      <bottom/>
      <diagonal/>
    </border>
    <border>
      <left style="thin">
        <color rgb="FFA6A6A6"/>
      </left>
      <right style="thin">
        <color rgb="FFA6A6A6"/>
      </right>
      <top style="thin">
        <color rgb="FFA6A6A6"/>
      </top>
      <bottom style="thin">
        <color rgb="FFA6A6A6"/>
      </bottom>
      <diagonal/>
    </border>
    <border>
      <left style="double">
        <color rgb="FF999999"/>
      </left>
      <right style="double">
        <color rgb="FF999999"/>
      </right>
      <top style="medium">
        <color rgb="FF7F7F7F"/>
      </top>
      <bottom style="medium">
        <color rgb="FF7F7F7F"/>
      </bottom>
      <diagonal/>
    </border>
    <border>
      <left/>
      <right style="medium">
        <color rgb="FFBFBFBF"/>
      </right>
      <top style="medium">
        <color rgb="FFBFBFBF"/>
      </top>
      <bottom style="medium">
        <color rgb="FFBFBFBF"/>
      </bottom>
      <diagonal/>
    </border>
  </borders>
  <cellStyleXfs count="6">
    <xf numFmtId="0" fontId="0" fillId="0" borderId="0"/>
    <xf numFmtId="0" fontId="1" fillId="0" borderId="0"/>
    <xf numFmtId="0" fontId="2" fillId="0" borderId="0"/>
    <xf numFmtId="0" fontId="17" fillId="0" borderId="0"/>
    <xf numFmtId="0" fontId="1" fillId="0" borderId="0"/>
    <xf numFmtId="0" fontId="22" fillId="0" borderId="0" applyNumberFormat="0" applyFill="0" applyBorder="0" applyAlignment="0" applyProtection="0">
      <alignment vertical="top"/>
      <protection locked="0"/>
    </xf>
  </cellStyleXfs>
  <cellXfs count="213">
    <xf numFmtId="0" fontId="0" fillId="0" borderId="0" xfId="0"/>
    <xf numFmtId="0" fontId="0" fillId="0" borderId="2" xfId="0" applyBorder="1" applyAlignment="1">
      <alignment horizontal="center" vertical="center"/>
    </xf>
    <xf numFmtId="0" fontId="0" fillId="0" borderId="2" xfId="0" applyBorder="1"/>
    <xf numFmtId="0" fontId="2" fillId="3" borderId="0" xfId="0" applyFont="1" applyFill="1" applyAlignment="1">
      <alignment vertical="center"/>
    </xf>
    <xf numFmtId="49" fontId="2" fillId="3" borderId="0" xfId="0" applyNumberFormat="1" applyFont="1" applyFill="1" applyAlignment="1">
      <alignment horizontal="center" vertical="center"/>
    </xf>
    <xf numFmtId="0" fontId="2" fillId="3" borderId="0" xfId="0" applyFont="1" applyFill="1" applyAlignment="1">
      <alignment horizontal="center" vertical="center"/>
    </xf>
    <xf numFmtId="0" fontId="3" fillId="3" borderId="0" xfId="0" applyFont="1" applyFill="1" applyAlignment="1">
      <alignment vertical="center"/>
    </xf>
    <xf numFmtId="49" fontId="4" fillId="4" borderId="0" xfId="0" applyNumberFormat="1" applyFont="1" applyFill="1" applyAlignment="1">
      <alignment vertical="center"/>
    </xf>
    <xf numFmtId="0" fontId="3" fillId="4" borderId="0" xfId="0" applyFont="1" applyFill="1" applyAlignment="1">
      <alignment horizontal="center" vertical="center"/>
    </xf>
    <xf numFmtId="0" fontId="5" fillId="5" borderId="0" xfId="0" applyFont="1" applyFill="1" applyAlignment="1">
      <alignment horizontal="right" vertical="center"/>
    </xf>
    <xf numFmtId="0" fontId="6" fillId="3" borderId="0" xfId="0" applyFont="1" applyFill="1" applyAlignment="1">
      <alignment vertical="center"/>
    </xf>
    <xf numFmtId="49" fontId="7" fillId="2" borderId="0" xfId="0" applyNumberFormat="1" applyFont="1" applyFill="1" applyAlignment="1">
      <alignment vertical="center"/>
    </xf>
    <xf numFmtId="0" fontId="7" fillId="2" borderId="0" xfId="0" applyFont="1" applyFill="1" applyAlignment="1">
      <alignment horizontal="center" vertical="center"/>
    </xf>
    <xf numFmtId="0" fontId="8" fillId="6" borderId="0" xfId="0" applyFont="1" applyFill="1" applyAlignment="1">
      <alignment horizontal="right" vertical="center"/>
    </xf>
    <xf numFmtId="0" fontId="1" fillId="3" borderId="0" xfId="1" applyFill="1" applyAlignment="1">
      <alignment vertical="center"/>
    </xf>
    <xf numFmtId="0" fontId="2" fillId="3" borderId="0" xfId="0" applyFont="1" applyFill="1"/>
    <xf numFmtId="0" fontId="0" fillId="0" borderId="0" xfId="0" applyAlignment="1">
      <alignment horizontal="center" vertical="center"/>
    </xf>
    <xf numFmtId="0" fontId="0" fillId="8" borderId="0" xfId="0" applyFill="1" applyAlignment="1">
      <alignment horizontal="center" vertical="center"/>
    </xf>
    <xf numFmtId="0" fontId="12" fillId="14" borderId="0" xfId="0" applyFont="1" applyFill="1" applyAlignment="1">
      <alignment horizontal="centerContinuous"/>
    </xf>
    <xf numFmtId="0" fontId="0" fillId="14" borderId="0" xfId="0" applyFill="1" applyAlignment="1">
      <alignment horizontal="centerContinuous"/>
    </xf>
    <xf numFmtId="0" fontId="0" fillId="3" borderId="0" xfId="0" applyFill="1"/>
    <xf numFmtId="0" fontId="0" fillId="3" borderId="0" xfId="0" applyFill="1" applyAlignment="1">
      <alignment horizontal="center" vertical="center"/>
    </xf>
    <xf numFmtId="0" fontId="0" fillId="0" borderId="2" xfId="0" applyBorder="1" applyAlignment="1" applyProtection="1">
      <alignment horizontal="center" vertical="center"/>
      <protection hidden="1"/>
    </xf>
    <xf numFmtId="49" fontId="4" fillId="4" borderId="0" xfId="0" applyNumberFormat="1" applyFont="1" applyFill="1" applyAlignment="1">
      <alignment horizontal="left" vertical="center" indent="6"/>
    </xf>
    <xf numFmtId="49" fontId="7" fillId="2" borderId="0" xfId="0" applyNumberFormat="1" applyFont="1" applyFill="1" applyAlignment="1">
      <alignment horizontal="left" vertical="center" indent="6"/>
    </xf>
    <xf numFmtId="49" fontId="4" fillId="4" borderId="0" xfId="0" applyNumberFormat="1" applyFont="1" applyFill="1" applyAlignment="1">
      <alignment horizontal="left" vertical="center" indent="7"/>
    </xf>
    <xf numFmtId="49" fontId="7" fillId="2" borderId="0" xfId="0" applyNumberFormat="1" applyFont="1" applyFill="1" applyAlignment="1">
      <alignment horizontal="left" vertical="center" indent="7"/>
    </xf>
    <xf numFmtId="0" fontId="0" fillId="3" borderId="0" xfId="0" applyFill="1" applyAlignment="1">
      <alignment vertical="center"/>
    </xf>
    <xf numFmtId="0" fontId="0" fillId="9" borderId="2" xfId="0" applyFill="1" applyBorder="1" applyAlignment="1">
      <alignment horizontal="centerContinuous" vertical="center"/>
    </xf>
    <xf numFmtId="49" fontId="4" fillId="4" borderId="0" xfId="0" applyNumberFormat="1" applyFont="1" applyFill="1" applyAlignment="1">
      <alignment horizontal="left" vertical="center" indent="1"/>
    </xf>
    <xf numFmtId="49" fontId="4" fillId="4" borderId="0" xfId="0" applyNumberFormat="1" applyFont="1" applyFill="1" applyAlignment="1">
      <alignment horizontal="left" vertical="center" indent="4"/>
    </xf>
    <xf numFmtId="49" fontId="7" fillId="2" borderId="0" xfId="0" applyNumberFormat="1" applyFont="1" applyFill="1" applyAlignment="1">
      <alignment horizontal="left" vertical="center" indent="1"/>
    </xf>
    <xf numFmtId="49" fontId="7" fillId="2" borderId="0" xfId="0" applyNumberFormat="1" applyFont="1" applyFill="1" applyAlignment="1">
      <alignment horizontal="left" vertical="center" indent="4"/>
    </xf>
    <xf numFmtId="0" fontId="9" fillId="15" borderId="5" xfId="0" applyFont="1" applyFill="1" applyBorder="1" applyAlignment="1">
      <alignment horizontal="center" vertical="center"/>
    </xf>
    <xf numFmtId="0" fontId="2" fillId="3" borderId="0" xfId="2" applyFill="1" applyAlignment="1">
      <alignment vertical="center"/>
    </xf>
    <xf numFmtId="49" fontId="2" fillId="3" borderId="0" xfId="2" applyNumberFormat="1" applyFill="1" applyAlignment="1">
      <alignment horizontal="center" vertical="center"/>
    </xf>
    <xf numFmtId="0" fontId="3" fillId="3" borderId="0" xfId="2" applyFont="1" applyFill="1" applyAlignment="1">
      <alignment vertical="center"/>
    </xf>
    <xf numFmtId="49" fontId="4" fillId="4" borderId="0" xfId="2" applyNumberFormat="1" applyFont="1" applyFill="1" applyAlignment="1">
      <alignment horizontal="left" vertical="center" indent="2"/>
    </xf>
    <xf numFmtId="0" fontId="5" fillId="3" borderId="0" xfId="2" applyFont="1" applyFill="1" applyAlignment="1">
      <alignment horizontal="right" vertical="center"/>
    </xf>
    <xf numFmtId="0" fontId="3" fillId="3" borderId="0" xfId="2" applyFont="1" applyFill="1" applyAlignment="1">
      <alignment horizontal="center" vertical="center"/>
    </xf>
    <xf numFmtId="0" fontId="6" fillId="3" borderId="0" xfId="2" applyFont="1" applyFill="1" applyAlignment="1">
      <alignment vertical="center"/>
    </xf>
    <xf numFmtId="49" fontId="7" fillId="2" borderId="0" xfId="2" applyNumberFormat="1" applyFont="1" applyFill="1" applyAlignment="1">
      <alignment horizontal="left" vertical="center" indent="2"/>
    </xf>
    <xf numFmtId="0" fontId="8" fillId="3" borderId="0" xfId="2" applyFont="1" applyFill="1" applyAlignment="1">
      <alignment horizontal="right" vertical="center"/>
    </xf>
    <xf numFmtId="0" fontId="7" fillId="3" borderId="0" xfId="2" applyFont="1" applyFill="1" applyAlignment="1">
      <alignment horizontal="center" vertical="center"/>
    </xf>
    <xf numFmtId="0" fontId="2" fillId="3" borderId="0" xfId="2" applyFill="1"/>
    <xf numFmtId="0" fontId="13" fillId="3" borderId="0" xfId="3" applyFont="1" applyFill="1" applyAlignment="1">
      <alignment vertical="center"/>
    </xf>
    <xf numFmtId="0" fontId="1" fillId="0" borderId="3" xfId="4" applyBorder="1" applyAlignment="1">
      <alignment horizontal="left" wrapText="1" indent="1"/>
    </xf>
    <xf numFmtId="0" fontId="1" fillId="3" borderId="0" xfId="4" applyFill="1"/>
    <xf numFmtId="0" fontId="18" fillId="3" borderId="0" xfId="3" applyFont="1" applyFill="1" applyAlignment="1">
      <alignment vertical="center"/>
    </xf>
    <xf numFmtId="0" fontId="1" fillId="0" borderId="4" xfId="4" applyBorder="1" applyAlignment="1">
      <alignment horizontal="left" indent="1"/>
    </xf>
    <xf numFmtId="0" fontId="1" fillId="0" borderId="4" xfId="4" applyBorder="1" applyAlignment="1">
      <alignment horizontal="left" vertical="center" wrapText="1" indent="1"/>
    </xf>
    <xf numFmtId="0" fontId="1" fillId="0" borderId="4" xfId="4" applyBorder="1" applyAlignment="1">
      <alignment horizontal="left" vertical="top" wrapText="1" indent="2"/>
    </xf>
    <xf numFmtId="0" fontId="15" fillId="3" borderId="0" xfId="3" applyFont="1" applyFill="1" applyAlignment="1">
      <alignment vertical="center"/>
    </xf>
    <xf numFmtId="0" fontId="14" fillId="0" borderId="4" xfId="4" applyFont="1" applyBorder="1" applyAlignment="1">
      <alignment horizontal="left" indent="1"/>
    </xf>
    <xf numFmtId="0" fontId="1" fillId="0" borderId="6" xfId="4" applyBorder="1" applyAlignment="1">
      <alignment horizontal="left" indent="1"/>
    </xf>
    <xf numFmtId="0" fontId="0" fillId="18" borderId="0" xfId="0" applyFill="1"/>
    <xf numFmtId="0" fontId="23" fillId="18" borderId="0" xfId="5" applyFont="1" applyFill="1" applyBorder="1" applyAlignment="1" applyProtection="1">
      <alignment vertical="center"/>
    </xf>
    <xf numFmtId="0" fontId="0" fillId="18" borderId="0" xfId="0" applyFill="1" applyAlignment="1">
      <alignment horizontal="center"/>
    </xf>
    <xf numFmtId="0" fontId="25" fillId="3" borderId="0" xfId="0" applyFont="1" applyFill="1" applyAlignment="1">
      <alignment wrapText="1"/>
    </xf>
    <xf numFmtId="0" fontId="16" fillId="0" borderId="5" xfId="0" applyFont="1" applyBorder="1" applyAlignment="1" applyProtection="1">
      <alignment horizontal="center" vertical="center" wrapText="1"/>
      <protection locked="0"/>
    </xf>
    <xf numFmtId="0" fontId="25" fillId="0" borderId="7" xfId="0" applyFont="1" applyBorder="1" applyAlignment="1" applyProtection="1">
      <alignment horizontal="center" vertical="center" wrapText="1"/>
      <protection locked="0"/>
    </xf>
    <xf numFmtId="14" fontId="25" fillId="0" borderId="7" xfId="0" applyNumberFormat="1" applyFont="1" applyBorder="1" applyAlignment="1" applyProtection="1">
      <alignment horizontal="center" vertical="center" wrapText="1"/>
      <protection locked="0"/>
    </xf>
    <xf numFmtId="0" fontId="1" fillId="0" borderId="10" xfId="1" applyBorder="1" applyAlignment="1">
      <alignment vertical="center"/>
    </xf>
    <xf numFmtId="0" fontId="1" fillId="0" borderId="11" xfId="1" applyBorder="1" applyAlignment="1">
      <alignment vertical="center"/>
    </xf>
    <xf numFmtId="0" fontId="2" fillId="0" borderId="12" xfId="0" applyFont="1"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25" fillId="0" borderId="27" xfId="0" applyFont="1" applyBorder="1" applyAlignment="1" applyProtection="1">
      <alignment horizontal="center" vertical="center" wrapText="1"/>
      <protection locked="0"/>
    </xf>
    <xf numFmtId="0" fontId="0" fillId="0" borderId="10" xfId="0" applyBorder="1"/>
    <xf numFmtId="0" fontId="0" fillId="0" borderId="11" xfId="0" applyBorder="1"/>
    <xf numFmtId="0" fontId="0" fillId="0" borderId="12" xfId="0" applyBorder="1"/>
    <xf numFmtId="0" fontId="9" fillId="15" borderId="12" xfId="0" applyFont="1" applyFill="1" applyBorder="1" applyAlignment="1">
      <alignment horizontal="center" vertical="center" shrinkToFit="1"/>
    </xf>
    <xf numFmtId="0" fontId="9" fillId="15" borderId="10" xfId="0" applyFont="1" applyFill="1" applyBorder="1" applyAlignment="1">
      <alignment horizontal="center" vertical="center" shrinkToFit="1"/>
    </xf>
    <xf numFmtId="0" fontId="25" fillId="3" borderId="26" xfId="0" applyFont="1" applyFill="1" applyBorder="1" applyAlignment="1" applyProtection="1">
      <alignment horizontal="left" vertical="center" wrapText="1"/>
      <protection hidden="1"/>
    </xf>
    <xf numFmtId="0" fontId="25" fillId="0" borderId="8" xfId="0" applyFont="1" applyBorder="1" applyAlignment="1" applyProtection="1">
      <alignment vertical="center" wrapText="1"/>
      <protection locked="0"/>
    </xf>
    <xf numFmtId="0" fontId="25" fillId="0" borderId="7" xfId="0" applyFont="1" applyBorder="1" applyAlignment="1" applyProtection="1">
      <alignment vertical="center" wrapText="1"/>
      <protection locked="0"/>
    </xf>
    <xf numFmtId="0" fontId="25" fillId="0" borderId="26" xfId="0" applyFont="1" applyBorder="1" applyAlignment="1" applyProtection="1">
      <alignment vertical="center" wrapText="1"/>
      <protection locked="0"/>
    </xf>
    <xf numFmtId="0" fontId="25" fillId="0" borderId="30" xfId="0" applyFont="1" applyBorder="1" applyAlignment="1" applyProtection="1">
      <alignment vertical="center" wrapText="1"/>
      <protection locked="0"/>
    </xf>
    <xf numFmtId="0" fontId="25" fillId="0" borderId="27" xfId="0" applyFont="1" applyBorder="1" applyAlignment="1" applyProtection="1">
      <alignment vertical="center" wrapText="1"/>
      <protection locked="0"/>
    </xf>
    <xf numFmtId="0" fontId="25" fillId="0" borderId="28" xfId="0" applyFont="1" applyBorder="1" applyAlignment="1" applyProtection="1">
      <alignment vertical="center" wrapText="1"/>
      <protection locked="0"/>
    </xf>
    <xf numFmtId="0" fontId="25" fillId="0" borderId="8" xfId="0" applyFont="1" applyBorder="1" applyAlignment="1" applyProtection="1">
      <alignment horizontal="left" vertical="center" wrapText="1"/>
      <protection locked="0"/>
    </xf>
    <xf numFmtId="0" fontId="25" fillId="0" borderId="7" xfId="0" applyFont="1" applyBorder="1" applyAlignment="1" applyProtection="1">
      <alignment horizontal="left" vertical="center" wrapText="1"/>
      <protection locked="0"/>
    </xf>
    <xf numFmtId="0" fontId="25" fillId="0" borderId="26" xfId="0" applyFont="1" applyBorder="1" applyAlignment="1" applyProtection="1">
      <alignment horizontal="left" vertical="center" wrapText="1"/>
      <protection locked="0"/>
    </xf>
    <xf numFmtId="0" fontId="25" fillId="0" borderId="30" xfId="0" applyFont="1" applyBorder="1" applyAlignment="1" applyProtection="1">
      <alignment horizontal="left" vertical="center" wrapText="1"/>
      <protection locked="0"/>
    </xf>
    <xf numFmtId="0" fontId="25" fillId="0" borderId="27" xfId="0" applyFont="1" applyBorder="1" applyAlignment="1" applyProtection="1">
      <alignment horizontal="left" vertical="center" wrapText="1"/>
      <protection locked="0"/>
    </xf>
    <xf numFmtId="0" fontId="25" fillId="0" borderId="28" xfId="0" applyFont="1" applyBorder="1" applyAlignment="1" applyProtection="1">
      <alignment horizontal="left" vertical="center" wrapText="1"/>
      <protection locked="0"/>
    </xf>
    <xf numFmtId="0" fontId="0" fillId="0" borderId="22" xfId="0" applyBorder="1" applyAlignment="1" applyProtection="1">
      <alignment horizontal="left" vertical="center" shrinkToFit="1"/>
      <protection locked="0"/>
    </xf>
    <xf numFmtId="0" fontId="0" fillId="0" borderId="23" xfId="0" applyBorder="1" applyAlignment="1" applyProtection="1">
      <alignment horizontal="left" vertical="center" shrinkToFit="1"/>
      <protection locked="0"/>
    </xf>
    <xf numFmtId="4" fontId="25" fillId="0" borderId="27" xfId="0" applyNumberFormat="1" applyFont="1" applyBorder="1" applyAlignment="1" applyProtection="1">
      <alignment horizontal="center" vertical="center" shrinkToFit="1"/>
      <protection locked="0"/>
    </xf>
    <xf numFmtId="4" fontId="25" fillId="0" borderId="28" xfId="0" applyNumberFormat="1" applyFont="1"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hidden="1"/>
    </xf>
    <xf numFmtId="0" fontId="0" fillId="3" borderId="0" xfId="1" applyFont="1" applyFill="1" applyAlignment="1">
      <alignment vertical="center"/>
    </xf>
    <xf numFmtId="0" fontId="9" fillId="15" borderId="0" xfId="0" applyFont="1" applyFill="1" applyAlignment="1">
      <alignment horizontal="center" vertical="center"/>
    </xf>
    <xf numFmtId="0" fontId="24" fillId="0" borderId="9" xfId="0" applyFont="1" applyBorder="1" applyAlignment="1" applyProtection="1">
      <alignment horizontal="left" vertical="center" wrapText="1"/>
      <protection locked="0"/>
    </xf>
    <xf numFmtId="0" fontId="10" fillId="3" borderId="0" xfId="0" applyFont="1" applyFill="1" applyAlignment="1">
      <alignment horizontal="centerContinuous" vertical="center"/>
    </xf>
    <xf numFmtId="0" fontId="25" fillId="0" borderId="24" xfId="0" applyFont="1" applyBorder="1" applyAlignment="1" applyProtection="1">
      <alignment vertical="center" wrapText="1"/>
      <protection locked="0"/>
    </xf>
    <xf numFmtId="0" fontId="25" fillId="0" borderId="25" xfId="0" applyFont="1" applyBorder="1" applyAlignment="1" applyProtection="1">
      <alignment vertical="center" wrapText="1"/>
      <protection locked="0"/>
    </xf>
    <xf numFmtId="0" fontId="25" fillId="0" borderId="24" xfId="0" applyFont="1" applyBorder="1" applyAlignment="1" applyProtection="1">
      <alignment horizontal="left" vertical="center" wrapText="1"/>
      <protection locked="0"/>
    </xf>
    <xf numFmtId="0" fontId="25" fillId="0" borderId="25" xfId="0" applyFont="1" applyBorder="1" applyAlignment="1" applyProtection="1">
      <alignment horizontal="left" vertical="center" wrapText="1"/>
      <protection locked="0"/>
    </xf>
    <xf numFmtId="0" fontId="25" fillId="0" borderId="29" xfId="0" applyFont="1" applyBorder="1" applyAlignment="1" applyProtection="1">
      <alignment horizontal="left" vertical="center" wrapText="1"/>
      <protection locked="0"/>
    </xf>
    <xf numFmtId="0" fontId="25" fillId="3" borderId="8" xfId="0" applyFont="1" applyFill="1" applyBorder="1" applyAlignment="1" applyProtection="1">
      <alignment horizontal="left" vertical="center" wrapText="1"/>
      <protection hidden="1"/>
    </xf>
    <xf numFmtId="2" fontId="0" fillId="0" borderId="2" xfId="0" applyNumberFormat="1" applyBorder="1" applyAlignment="1" applyProtection="1">
      <alignment horizontal="center" vertical="center" shrinkToFit="1"/>
      <protection hidden="1"/>
    </xf>
    <xf numFmtId="0" fontId="0" fillId="0" borderId="2" xfId="0" applyBorder="1" applyAlignment="1" applyProtection="1">
      <alignment horizontal="center" shrinkToFit="1"/>
      <protection hidden="1"/>
    </xf>
    <xf numFmtId="0" fontId="0" fillId="9" borderId="2" xfId="0" applyFill="1" applyBorder="1" applyAlignment="1" applyProtection="1">
      <alignment horizontal="center" vertical="center" shrinkToFit="1"/>
      <protection hidden="1"/>
    </xf>
    <xf numFmtId="14" fontId="0" fillId="0" borderId="2" xfId="0" applyNumberFormat="1" applyBorder="1" applyAlignment="1" applyProtection="1">
      <alignment horizontal="center" vertical="center" shrinkToFit="1"/>
      <protection hidden="1"/>
    </xf>
    <xf numFmtId="0" fontId="0" fillId="0" borderId="2" xfId="0" applyBorder="1" applyAlignment="1" applyProtection="1">
      <alignment shrinkToFit="1"/>
      <protection hidden="1"/>
    </xf>
    <xf numFmtId="164" fontId="0" fillId="0" borderId="2" xfId="0" applyNumberFormat="1" applyBorder="1" applyAlignment="1" applyProtection="1">
      <alignment shrinkToFit="1"/>
      <protection hidden="1"/>
    </xf>
    <xf numFmtId="0" fontId="0" fillId="0" borderId="2" xfId="0" applyBorder="1" applyAlignment="1" applyProtection="1">
      <alignment vertical="center" shrinkToFit="1"/>
      <protection hidden="1"/>
    </xf>
    <xf numFmtId="0" fontId="0" fillId="9" borderId="2" xfId="0" applyFill="1" applyBorder="1" applyAlignment="1">
      <alignment horizontal="center" vertical="center" shrinkToFit="1"/>
    </xf>
    <xf numFmtId="0" fontId="0" fillId="0" borderId="2" xfId="0" applyBorder="1" applyAlignment="1">
      <alignment horizontal="center" vertical="center" shrinkToFit="1"/>
    </xf>
    <xf numFmtId="0" fontId="0" fillId="9" borderId="2" xfId="0" applyFill="1" applyBorder="1" applyAlignment="1">
      <alignment vertical="center" shrinkToFit="1"/>
    </xf>
    <xf numFmtId="0" fontId="12" fillId="12" borderId="2" xfId="0" applyFont="1" applyFill="1" applyBorder="1" applyAlignment="1">
      <alignment horizontal="center" vertical="center" shrinkToFit="1"/>
    </xf>
    <xf numFmtId="0" fontId="12" fillId="12" borderId="4" xfId="0" applyFont="1" applyFill="1" applyBorder="1" applyAlignment="1">
      <alignment horizontal="center" vertical="center" shrinkToFit="1"/>
    </xf>
    <xf numFmtId="0" fontId="12" fillId="12" borderId="0" xfId="0" applyFont="1" applyFill="1" applyAlignment="1">
      <alignment horizontal="center" vertical="center" shrinkToFit="1"/>
    </xf>
    <xf numFmtId="0" fontId="12" fillId="14" borderId="0" xfId="0" applyFont="1" applyFill="1" applyAlignment="1">
      <alignment horizontal="centerContinuous" shrinkToFit="1"/>
    </xf>
    <xf numFmtId="0" fontId="0" fillId="9" borderId="3" xfId="0" applyFill="1" applyBorder="1" applyAlignment="1">
      <alignment horizontal="center" vertical="center" shrinkToFit="1"/>
    </xf>
    <xf numFmtId="0" fontId="0" fillId="9" borderId="2" xfId="0" quotePrefix="1" applyFill="1" applyBorder="1" applyAlignment="1">
      <alignment horizontal="center" vertical="center" shrinkToFit="1"/>
    </xf>
    <xf numFmtId="0" fontId="0" fillId="9" borderId="2" xfId="0" applyFill="1" applyBorder="1" applyAlignment="1">
      <alignment horizontal="centerContinuous" vertical="center" shrinkToFit="1"/>
    </xf>
    <xf numFmtId="0" fontId="0" fillId="0" borderId="2" xfId="0" applyBorder="1" applyAlignment="1">
      <alignment shrinkToFit="1"/>
    </xf>
    <xf numFmtId="0" fontId="0" fillId="0" borderId="1" xfId="0" applyBorder="1" applyAlignment="1" applyProtection="1">
      <alignment horizontal="center" vertical="center" shrinkToFit="1"/>
      <protection hidden="1"/>
    </xf>
    <xf numFmtId="0" fontId="0" fillId="13" borderId="0" xfId="0" applyFill="1" applyAlignment="1">
      <alignment horizontal="center" vertical="center" shrinkToFit="1"/>
    </xf>
    <xf numFmtId="0" fontId="0" fillId="8" borderId="0" xfId="0" applyFill="1" applyAlignment="1">
      <alignment horizontal="center" vertical="center" shrinkToFit="1"/>
    </xf>
    <xf numFmtId="0" fontId="0" fillId="7" borderId="2" xfId="0" applyFill="1" applyBorder="1" applyAlignment="1">
      <alignment horizontal="center" vertical="center" shrinkToFit="1"/>
    </xf>
    <xf numFmtId="0" fontId="0" fillId="10" borderId="2" xfId="0" applyFill="1" applyBorder="1" applyAlignment="1">
      <alignment horizontal="center" vertical="center" shrinkToFit="1"/>
    </xf>
    <xf numFmtId="0" fontId="0" fillId="11" borderId="2" xfId="0" applyFill="1" applyBorder="1" applyAlignment="1">
      <alignment horizontal="center" vertical="center" shrinkToFit="1"/>
    </xf>
    <xf numFmtId="0" fontId="27" fillId="15" borderId="0" xfId="0" applyFont="1" applyFill="1" applyAlignment="1">
      <alignment horizontal="center" vertical="center"/>
    </xf>
    <xf numFmtId="0" fontId="27" fillId="19" borderId="0" xfId="0" applyFont="1" applyFill="1" applyAlignment="1">
      <alignment horizontal="center" vertical="center"/>
    </xf>
    <xf numFmtId="0" fontId="27" fillId="17" borderId="0" xfId="0" applyFont="1" applyFill="1" applyAlignment="1">
      <alignment horizontal="center" vertical="center"/>
    </xf>
    <xf numFmtId="4" fontId="25" fillId="0" borderId="7" xfId="0" applyNumberFormat="1" applyFont="1" applyBorder="1" applyAlignment="1" applyProtection="1">
      <alignment horizontal="center" vertical="center" shrinkToFit="1"/>
      <protection locked="0"/>
    </xf>
    <xf numFmtId="0" fontId="26" fillId="15" borderId="31" xfId="0" applyFont="1" applyFill="1" applyBorder="1" applyAlignment="1">
      <alignment horizontal="center" vertical="center" wrapText="1"/>
    </xf>
    <xf numFmtId="0" fontId="26" fillId="15" borderId="32" xfId="0" applyFont="1" applyFill="1" applyBorder="1" applyAlignment="1">
      <alignment horizontal="center" vertical="center" wrapText="1"/>
    </xf>
    <xf numFmtId="0" fontId="25" fillId="0" borderId="24" xfId="0" applyFont="1" applyBorder="1" applyAlignment="1" applyProtection="1">
      <alignment horizontal="center" vertical="center" wrapText="1"/>
      <protection locked="0"/>
    </xf>
    <xf numFmtId="0" fontId="26" fillId="15" borderId="33" xfId="0" applyFont="1" applyFill="1" applyBorder="1" applyAlignment="1">
      <alignment horizontal="center" vertical="center" wrapText="1"/>
    </xf>
    <xf numFmtId="0" fontId="26" fillId="15" borderId="21" xfId="0" applyFont="1" applyFill="1" applyBorder="1" applyAlignment="1">
      <alignment horizontal="center" vertical="center" wrapText="1"/>
    </xf>
    <xf numFmtId="4" fontId="25" fillId="0" borderId="26" xfId="0" applyNumberFormat="1" applyFont="1" applyBorder="1" applyAlignment="1" applyProtection="1">
      <alignment horizontal="center" vertical="center" shrinkToFit="1"/>
      <protection locked="0"/>
    </xf>
    <xf numFmtId="0" fontId="9" fillId="15" borderId="21" xfId="0" applyFont="1" applyFill="1" applyBorder="1" applyAlignment="1">
      <alignment horizontal="center" vertical="center" shrinkToFit="1"/>
    </xf>
    <xf numFmtId="0" fontId="25" fillId="0" borderId="0" xfId="0" applyFont="1" applyAlignment="1" applyProtection="1">
      <alignment horizontal="center" vertical="center" wrapText="1" shrinkToFit="1"/>
      <protection hidden="1"/>
    </xf>
    <xf numFmtId="0" fontId="1" fillId="0" borderId="0" xfId="1" applyAlignment="1">
      <alignment vertical="center"/>
    </xf>
    <xf numFmtId="0" fontId="2" fillId="0" borderId="0" xfId="0" applyFont="1"/>
    <xf numFmtId="0" fontId="27" fillId="16" borderId="0" xfId="0" applyFont="1" applyFill="1" applyAlignment="1">
      <alignment horizontal="center" vertical="center"/>
    </xf>
    <xf numFmtId="0" fontId="0" fillId="0" borderId="34" xfId="0" applyBorder="1" applyAlignment="1" applyProtection="1">
      <alignment horizontal="left" vertical="center" shrinkToFit="1"/>
      <protection locked="0"/>
    </xf>
    <xf numFmtId="0" fontId="25" fillId="0" borderId="35" xfId="0" applyFont="1" applyBorder="1" applyAlignment="1" applyProtection="1">
      <alignment horizontal="left" vertical="center" wrapText="1"/>
      <protection locked="0"/>
    </xf>
    <xf numFmtId="0" fontId="9" fillId="15" borderId="36" xfId="0" applyFont="1" applyFill="1" applyBorder="1" applyAlignment="1">
      <alignment horizontal="center" vertical="center"/>
    </xf>
    <xf numFmtId="0" fontId="9" fillId="15" borderId="37" xfId="0" applyFont="1" applyFill="1" applyBorder="1" applyAlignment="1">
      <alignment horizontal="center" vertical="center"/>
    </xf>
    <xf numFmtId="0" fontId="9" fillId="15" borderId="38" xfId="0" applyFont="1" applyFill="1" applyBorder="1" applyAlignment="1">
      <alignment horizontal="center" vertical="center"/>
    </xf>
    <xf numFmtId="0" fontId="0" fillId="3" borderId="11" xfId="0" applyFill="1" applyBorder="1"/>
    <xf numFmtId="0" fontId="0" fillId="0" borderId="19" xfId="0" applyBorder="1"/>
    <xf numFmtId="0" fontId="27" fillId="20" borderId="0" xfId="0" applyFont="1" applyFill="1" applyAlignment="1">
      <alignment horizontal="center" vertical="center"/>
    </xf>
    <xf numFmtId="0" fontId="0" fillId="0" borderId="0" xfId="0" applyAlignment="1" applyProtection="1">
      <alignment horizontal="center" vertical="center" shrinkToFit="1"/>
      <protection hidden="1"/>
    </xf>
    <xf numFmtId="0" fontId="16" fillId="0" borderId="9" xfId="0" applyFont="1" applyBorder="1" applyAlignment="1" applyProtection="1">
      <alignment horizontal="left" vertical="center" shrinkToFit="1"/>
      <protection locked="0"/>
    </xf>
    <xf numFmtId="0" fontId="16" fillId="0" borderId="9" xfId="0" applyFont="1" applyBorder="1" applyAlignment="1" applyProtection="1">
      <alignment horizontal="center" vertical="center" shrinkToFit="1"/>
      <protection locked="0"/>
    </xf>
    <xf numFmtId="0" fontId="0" fillId="3" borderId="10" xfId="0" applyFill="1" applyBorder="1"/>
    <xf numFmtId="0" fontId="0" fillId="3" borderId="12" xfId="0" applyFill="1" applyBorder="1"/>
    <xf numFmtId="0" fontId="0" fillId="3" borderId="13" xfId="0" applyFill="1" applyBorder="1"/>
    <xf numFmtId="0" fontId="0" fillId="3" borderId="14" xfId="0" applyFill="1" applyBorder="1"/>
    <xf numFmtId="0" fontId="0" fillId="3" borderId="15" xfId="0" applyFill="1" applyBorder="1"/>
    <xf numFmtId="0" fontId="0" fillId="3" borderId="16" xfId="0" applyFill="1" applyBorder="1"/>
    <xf numFmtId="0" fontId="0" fillId="3" borderId="17" xfId="0" applyFill="1" applyBorder="1"/>
    <xf numFmtId="0" fontId="0" fillId="3" borderId="39" xfId="0" applyFill="1" applyBorder="1"/>
    <xf numFmtId="0" fontId="0" fillId="3" borderId="40" xfId="0" applyFill="1" applyBorder="1"/>
    <xf numFmtId="0" fontId="0" fillId="3" borderId="41" xfId="0" applyFill="1" applyBorder="1"/>
    <xf numFmtId="0" fontId="9" fillId="19" borderId="9" xfId="0" applyFont="1" applyFill="1" applyBorder="1" applyAlignment="1">
      <alignment horizontal="centerContinuous" vertical="center"/>
    </xf>
    <xf numFmtId="0" fontId="9" fillId="15" borderId="18" xfId="0" applyFont="1" applyFill="1" applyBorder="1" applyAlignment="1">
      <alignment horizontal="centerContinuous" vertical="center"/>
    </xf>
    <xf numFmtId="0" fontId="9" fillId="15" borderId="19" xfId="0" applyFont="1" applyFill="1" applyBorder="1" applyAlignment="1">
      <alignment horizontal="centerContinuous" vertical="center"/>
    </xf>
    <xf numFmtId="0" fontId="9" fillId="15" borderId="20" xfId="0" applyFont="1" applyFill="1" applyBorder="1" applyAlignment="1">
      <alignment horizontal="centerContinuous" vertical="center"/>
    </xf>
    <xf numFmtId="0" fontId="0" fillId="0" borderId="42" xfId="0" applyBorder="1"/>
    <xf numFmtId="0" fontId="0" fillId="0" borderId="42" xfId="0" applyBorder="1" applyAlignment="1">
      <alignment horizontal="center" vertical="center"/>
    </xf>
    <xf numFmtId="0" fontId="0" fillId="0" borderId="43" xfId="0" applyBorder="1"/>
    <xf numFmtId="0" fontId="0" fillId="0" borderId="43" xfId="0" applyBorder="1" applyAlignment="1">
      <alignment horizontal="center" vertical="center"/>
    </xf>
    <xf numFmtId="0" fontId="0" fillId="0" borderId="44" xfId="0" applyBorder="1"/>
    <xf numFmtId="0" fontId="1" fillId="0" borderId="45" xfId="1" applyBorder="1" applyAlignment="1">
      <alignment vertical="center"/>
    </xf>
    <xf numFmtId="0" fontId="2" fillId="0" borderId="45" xfId="0" applyFont="1" applyBorder="1"/>
    <xf numFmtId="0" fontId="0" fillId="0" borderId="46" xfId="0" applyBorder="1"/>
    <xf numFmtId="0" fontId="0" fillId="0" borderId="47" xfId="0" applyBorder="1"/>
    <xf numFmtId="0" fontId="29" fillId="3" borderId="0" xfId="0" applyFont="1" applyFill="1" applyAlignment="1" applyProtection="1">
      <alignment horizontal="left" vertical="center" wrapText="1"/>
      <protection hidden="1"/>
    </xf>
    <xf numFmtId="0" fontId="15" fillId="21" borderId="18" xfId="0" applyFont="1" applyFill="1" applyBorder="1" applyAlignment="1">
      <alignment horizontal="center" vertical="center" wrapText="1"/>
    </xf>
    <xf numFmtId="0" fontId="25" fillId="0" borderId="29" xfId="0" applyFont="1" applyBorder="1" applyAlignment="1" applyProtection="1">
      <alignment vertical="center" wrapText="1"/>
      <protection locked="0"/>
    </xf>
    <xf numFmtId="0" fontId="9" fillId="19" borderId="48" xfId="0" applyFont="1" applyFill="1" applyBorder="1" applyAlignment="1">
      <alignment horizontal="center" vertical="center" wrapText="1"/>
    </xf>
    <xf numFmtId="0" fontId="24" fillId="0" borderId="49" xfId="0" applyFont="1" applyBorder="1" applyAlignment="1" applyProtection="1">
      <alignment horizontal="center" vertical="center" wrapText="1"/>
      <protection locked="0"/>
    </xf>
    <xf numFmtId="0" fontId="24" fillId="0" borderId="50" xfId="0" applyFont="1" applyBorder="1" applyAlignment="1" applyProtection="1">
      <alignment horizontal="center" vertical="center" wrapText="1"/>
      <protection locked="0"/>
    </xf>
    <xf numFmtId="0" fontId="9" fillId="17" borderId="48" xfId="0" applyFont="1" applyFill="1" applyBorder="1" applyAlignment="1">
      <alignment horizontal="center" vertical="center" wrapText="1"/>
    </xf>
    <xf numFmtId="0" fontId="24" fillId="0" borderId="49" xfId="0" applyFont="1" applyBorder="1" applyAlignment="1" applyProtection="1">
      <alignment horizontal="left" vertical="center" wrapText="1"/>
      <protection locked="0"/>
    </xf>
    <xf numFmtId="0" fontId="24" fillId="0" borderId="50" xfId="0" applyFont="1" applyBorder="1" applyAlignment="1" applyProtection="1">
      <alignment horizontal="left" vertical="center" wrapText="1"/>
      <protection locked="0"/>
    </xf>
    <xf numFmtId="0" fontId="0" fillId="3" borderId="51" xfId="0" applyFill="1" applyBorder="1"/>
    <xf numFmtId="0" fontId="15" fillId="16" borderId="48" xfId="0" applyFont="1" applyFill="1" applyBorder="1" applyAlignment="1">
      <alignment horizontal="center" vertical="center" wrapText="1"/>
    </xf>
    <xf numFmtId="0" fontId="30" fillId="0" borderId="49" xfId="0" applyFont="1" applyBorder="1" applyAlignment="1" applyProtection="1">
      <alignment horizontal="center" vertical="center" wrapText="1"/>
      <protection locked="0"/>
    </xf>
    <xf numFmtId="0" fontId="28" fillId="0" borderId="49" xfId="0" applyFont="1" applyBorder="1" applyAlignment="1" applyProtection="1">
      <alignment vertical="center" wrapText="1"/>
      <protection locked="0"/>
    </xf>
    <xf numFmtId="0" fontId="28" fillId="0" borderId="50" xfId="0" applyFont="1" applyBorder="1" applyAlignment="1" applyProtection="1">
      <alignment vertical="center" wrapText="1"/>
      <protection locked="0"/>
    </xf>
    <xf numFmtId="0" fontId="9" fillId="15" borderId="48" xfId="0" applyFont="1" applyFill="1" applyBorder="1" applyAlignment="1">
      <alignment horizontal="center" vertical="center" wrapText="1"/>
    </xf>
    <xf numFmtId="0" fontId="28" fillId="0" borderId="49" xfId="0" applyFont="1" applyBorder="1" applyAlignment="1" applyProtection="1">
      <alignment horizontal="left" vertical="center" wrapText="1"/>
      <protection locked="0"/>
    </xf>
    <xf numFmtId="0" fontId="28" fillId="0" borderId="50" xfId="0" applyFont="1" applyBorder="1" applyAlignment="1" applyProtection="1">
      <alignment horizontal="left" vertical="center" wrapText="1"/>
      <protection locked="0"/>
    </xf>
    <xf numFmtId="0" fontId="24" fillId="22" borderId="9" xfId="0" applyFont="1" applyFill="1" applyBorder="1" applyAlignment="1">
      <alignment horizontal="left" vertical="center" wrapText="1"/>
    </xf>
    <xf numFmtId="0" fontId="0" fillId="0" borderId="0" xfId="0" applyAlignment="1" applyProtection="1">
      <alignment shrinkToFit="1"/>
      <protection hidden="1"/>
    </xf>
    <xf numFmtId="0" fontId="25" fillId="22" borderId="52" xfId="0" applyFont="1" applyFill="1" applyBorder="1" applyAlignment="1">
      <alignment horizontal="center" vertical="center" wrapText="1"/>
    </xf>
    <xf numFmtId="0" fontId="26" fillId="15" borderId="20" xfId="0" applyFont="1" applyFill="1" applyBorder="1" applyAlignment="1">
      <alignment horizontal="center" vertical="center" wrapText="1"/>
    </xf>
    <xf numFmtId="0" fontId="26" fillId="15" borderId="39" xfId="0" applyFont="1" applyFill="1" applyBorder="1" applyAlignment="1">
      <alignment horizontal="center" vertical="center" wrapText="1"/>
    </xf>
    <xf numFmtId="0" fontId="26" fillId="15" borderId="19" xfId="0" applyFont="1" applyFill="1" applyBorder="1" applyAlignment="1">
      <alignment horizontal="center" vertical="center" wrapText="1"/>
    </xf>
    <xf numFmtId="4" fontId="25" fillId="22" borderId="52" xfId="0" applyNumberFormat="1" applyFont="1" applyFill="1" applyBorder="1" applyAlignment="1">
      <alignment horizontal="center" vertical="center" shrinkToFit="1"/>
    </xf>
    <xf numFmtId="0" fontId="25" fillId="22" borderId="52" xfId="0" applyFont="1" applyFill="1" applyBorder="1" applyAlignment="1">
      <alignment horizontal="left" vertical="center" wrapText="1"/>
    </xf>
    <xf numFmtId="14" fontId="25" fillId="22" borderId="52" xfId="0" applyNumberFormat="1" applyFont="1" applyFill="1" applyBorder="1" applyAlignment="1">
      <alignment horizontal="center" vertical="center" wrapText="1"/>
    </xf>
    <xf numFmtId="0" fontId="29" fillId="0" borderId="49" xfId="0" applyFont="1" applyBorder="1" applyAlignment="1" applyProtection="1">
      <alignment horizontal="center" vertical="center" wrapText="1"/>
      <protection locked="0"/>
    </xf>
    <xf numFmtId="0" fontId="9" fillId="17" borderId="18" xfId="0" applyFont="1" applyFill="1" applyBorder="1" applyAlignment="1">
      <alignment horizontal="center" vertical="center" shrinkToFit="1"/>
    </xf>
    <xf numFmtId="0" fontId="9" fillId="17" borderId="19" xfId="0" applyFont="1" applyFill="1" applyBorder="1" applyAlignment="1">
      <alignment horizontal="center" vertical="center" shrinkToFit="1"/>
    </xf>
    <xf numFmtId="0" fontId="9" fillId="17" borderId="20" xfId="0" applyFont="1" applyFill="1" applyBorder="1" applyAlignment="1">
      <alignment horizontal="center" vertical="center" shrinkToFit="1"/>
    </xf>
    <xf numFmtId="0" fontId="10" fillId="15" borderId="0" xfId="0" applyFont="1" applyFill="1" applyAlignment="1">
      <alignment horizontal="center" vertical="center"/>
    </xf>
    <xf numFmtId="0" fontId="15" fillId="16" borderId="19" xfId="0" applyFont="1" applyFill="1" applyBorder="1" applyAlignment="1">
      <alignment horizontal="center" vertical="center" wrapText="1"/>
    </xf>
    <xf numFmtId="0" fontId="15" fillId="21" borderId="19" xfId="0" applyFont="1" applyFill="1" applyBorder="1" applyAlignment="1">
      <alignment horizontal="center" vertical="center" wrapText="1"/>
    </xf>
    <xf numFmtId="0" fontId="9" fillId="19" borderId="19" xfId="0" applyFont="1" applyFill="1" applyBorder="1" applyAlignment="1">
      <alignment horizontal="center" vertical="center" wrapText="1"/>
    </xf>
    <xf numFmtId="0" fontId="29" fillId="0" borderId="53" xfId="0" applyFont="1" applyBorder="1" applyAlignment="1" applyProtection="1">
      <alignment horizontal="center" vertical="center" wrapText="1"/>
      <protection locked="0"/>
    </xf>
    <xf numFmtId="0" fontId="25" fillId="0" borderId="54" xfId="0" applyFont="1" applyBorder="1" applyAlignment="1" applyProtection="1">
      <alignment vertical="center" wrapText="1"/>
      <protection locked="0"/>
    </xf>
  </cellXfs>
  <cellStyles count="6">
    <cellStyle name="Hyperlink" xfId="5" builtinId="8"/>
    <cellStyle name="Normal" xfId="0" builtinId="0"/>
    <cellStyle name="Normal 2" xfId="1" xr:uid="{71A9B1B5-4FBD-42F0-9DA7-000EBAFD73A4}"/>
    <cellStyle name="Normal 2 2" xfId="3" xr:uid="{972558E6-D678-4F5E-8074-F2B6FED643EA}"/>
    <cellStyle name="Normal 3" xfId="2" xr:uid="{DB89A61C-9F96-4A68-9CB2-1BDFA7EE2318}"/>
    <cellStyle name="Normal 3 2" xfId="4" xr:uid="{D2B65E48-676B-42DD-AC35-EAF7EB2EC9BD}"/>
  </cellStyles>
  <dxfs count="44">
    <dxf>
      <font>
        <b val="0"/>
        <i val="0"/>
        <strike val="0"/>
        <condense val="0"/>
        <extend val="0"/>
        <outline val="0"/>
        <shadow val="0"/>
        <u val="none"/>
        <vertAlign val="baseline"/>
        <sz val="10"/>
        <color theme="1"/>
        <name val="Calibri"/>
        <family val="2"/>
        <charset val="162"/>
        <scheme val="minor"/>
      </font>
      <alignment horizontal="left" vertical="center" textRotation="0" wrapText="1" indent="0" justifyLastLine="0" shrinkToFit="0" readingOrder="0"/>
      <border diagonalUp="0" diagonalDown="0">
        <left style="thin">
          <color theme="0" tint="-0.24994659260841701"/>
        </left>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0"/>
        <color theme="1"/>
        <name val="Calibri"/>
        <family val="2"/>
        <charset val="162"/>
        <scheme val="minor"/>
      </font>
      <alignment horizontal="center" vertical="center"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0"/>
        <color theme="1"/>
        <name val="Calibri"/>
        <family val="2"/>
        <charset val="162"/>
        <scheme val="minor"/>
      </font>
      <alignment horizontal="center" vertical="center"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0"/>
        <color theme="1"/>
        <name val="Calibri"/>
        <family val="2"/>
        <charset val="162"/>
        <scheme val="minor"/>
      </font>
      <alignment horizontal="left" vertical="center"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0"/>
        <color theme="1"/>
        <name val="Calibri"/>
        <family val="2"/>
        <charset val="162"/>
        <scheme val="minor"/>
      </font>
      <alignment horizontal="left" vertical="center"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0"/>
        <color theme="1"/>
        <name val="Calibri"/>
        <family val="2"/>
        <charset val="162"/>
        <scheme val="minor"/>
      </font>
      <alignment horizontal="left" vertical="center" textRotation="0" wrapText="1" indent="0" justifyLastLine="0" shrinkToFit="0" readingOrder="0"/>
      <border diagonalUp="0" diagonalDown="0">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0"/>
        <color theme="1"/>
        <name val="Calibri"/>
        <family val="2"/>
        <charset val="16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left style="thin">
          <color theme="0" tint="-0.24994659260841701"/>
        </left>
        <right style="thin">
          <color theme="1" tint="0.499984740745262"/>
        </right>
        <top style="thin">
          <color theme="0" tint="-0.24994659260841701"/>
        </top>
        <bottom style="thin">
          <color theme="0" tint="-0.24994659260841701"/>
        </bottom>
        <vertical/>
        <horizontal/>
      </border>
      <protection locked="1" hidden="1"/>
    </dxf>
    <dxf>
      <font>
        <b val="0"/>
        <i val="0"/>
        <strike val="0"/>
        <condense val="0"/>
        <extend val="0"/>
        <outline val="0"/>
        <shadow val="0"/>
        <u val="none"/>
        <vertAlign val="baseline"/>
        <sz val="10"/>
        <color theme="1"/>
        <name val="Calibri"/>
        <family val="2"/>
        <charset val="16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left/>
        <right style="thin">
          <color theme="0" tint="-0.24994659260841701"/>
        </right>
        <top style="thin">
          <color theme="0" tint="-0.24994659260841701"/>
        </top>
        <bottom style="thin">
          <color theme="0" tint="-0.24994659260841701"/>
        </bottom>
        <vertical/>
        <horizontal/>
      </border>
      <protection locked="1" hidden="1"/>
    </dxf>
    <dxf>
      <border outline="0">
        <top style="thin">
          <color theme="0" tint="-0.24994659260841701"/>
        </top>
      </border>
    </dxf>
    <dxf>
      <border outline="0">
        <left style="thin">
          <color theme="1" tint="0.499984740745262"/>
        </left>
        <right style="thin">
          <color theme="1" tint="0.499984740745262"/>
        </right>
        <top style="thin">
          <color theme="1" tint="0.499984740745262"/>
        </top>
        <bottom style="thin">
          <color theme="1" tint="0.499984740745262"/>
        </bottom>
      </border>
    </dxf>
    <dxf>
      <border outline="0">
        <bottom style="thin">
          <color theme="0" tint="-0.24994659260841701"/>
        </bottom>
      </border>
    </dxf>
    <dxf>
      <font>
        <b/>
        <i val="0"/>
        <strike val="0"/>
        <condense val="0"/>
        <extend val="0"/>
        <outline val="0"/>
        <shadow val="0"/>
        <u val="none"/>
        <vertAlign val="baseline"/>
        <sz val="11"/>
        <color theme="0"/>
        <name val="Calibri"/>
        <family val="2"/>
        <charset val="162"/>
        <scheme val="minor"/>
      </font>
      <fill>
        <patternFill patternType="solid">
          <fgColor indexed="64"/>
          <bgColor rgb="FF3D5A80"/>
        </patternFill>
      </fill>
      <alignment horizontal="center" vertical="center" textRotation="0" wrapText="0" indent="0" justifyLastLine="0" shrinkToFit="0" readingOrder="0"/>
      <border diagonalUp="0" diagonalDown="0" outline="0">
        <left style="thin">
          <color theme="0" tint="-0.24994659260841701"/>
        </left>
        <right style="thin">
          <color theme="0" tint="-0.24994659260841701"/>
        </right>
        <top/>
        <bottom/>
      </border>
    </dxf>
    <dxf>
      <font>
        <color theme="0"/>
      </font>
      <fill>
        <patternFill>
          <bgColor rgb="FFEE6C4D"/>
        </patternFill>
      </fill>
    </dxf>
    <dxf>
      <font>
        <b/>
        <i val="0"/>
        <color theme="0"/>
      </font>
      <fill>
        <patternFill>
          <bgColor rgb="FF293241"/>
        </patternFill>
      </fill>
    </dxf>
    <dxf>
      <font>
        <b/>
        <i val="0"/>
        <color theme="0"/>
      </font>
      <fill>
        <patternFill>
          <bgColor rgb="FFEE6C4D"/>
        </patternFill>
      </fill>
    </dxf>
    <dxf>
      <font>
        <b/>
        <i val="0"/>
        <color theme="0"/>
      </font>
      <fill>
        <patternFill>
          <bgColor rgb="FFA5A5A5"/>
        </patternFill>
      </fill>
    </dxf>
    <dxf>
      <font>
        <b/>
        <i val="0"/>
        <color theme="0"/>
      </font>
      <fill>
        <patternFill>
          <bgColor rgb="FF98C1D9"/>
        </patternFill>
      </fill>
    </dxf>
    <dxf>
      <border>
        <right style="thin">
          <color rgb="FF2DFFDF"/>
        </right>
        <vertical/>
        <horizontal/>
      </border>
    </dxf>
    <dxf>
      <border>
        <right style="thin">
          <color rgb="FF9CC76D"/>
        </right>
        <vertical/>
        <horizontal/>
      </border>
    </dxf>
    <dxf>
      <border>
        <right style="thin">
          <color rgb="FFC3C4E9"/>
        </right>
        <vertical/>
        <horizontal/>
      </border>
    </dxf>
    <dxf>
      <border>
        <right style="thin">
          <color rgb="FFD60B2D"/>
        </right>
        <vertical/>
        <horizontal/>
      </border>
    </dxf>
    <dxf>
      <border>
        <right style="thin">
          <color rgb="FFFC9F5B"/>
        </right>
        <vertical/>
        <horizontal/>
      </border>
    </dxf>
    <dxf>
      <border>
        <right style="thin">
          <color rgb="FF98DA1F"/>
        </right>
        <vertical/>
        <horizontal/>
      </border>
    </dxf>
    <dxf>
      <border>
        <right style="thin">
          <color rgb="FF3E517A"/>
        </right>
        <vertical/>
        <horizontal/>
      </border>
    </dxf>
    <dxf>
      <border>
        <right style="thin">
          <color rgb="FF12E2F1"/>
        </right>
        <vertical/>
        <horizontal/>
      </border>
    </dxf>
    <dxf>
      <border>
        <right style="thin">
          <color rgb="FFCF0BF1"/>
        </right>
        <vertical/>
        <horizontal/>
      </border>
    </dxf>
    <dxf>
      <border>
        <right style="thin">
          <color rgb="FF4D86A5"/>
        </right>
        <vertical/>
        <horizontal/>
      </border>
    </dxf>
    <dxf>
      <border>
        <bottom style="thin">
          <color rgb="FF2DFFDF"/>
        </bottom>
        <vertical/>
        <horizontal/>
      </border>
    </dxf>
    <dxf>
      <border>
        <bottom style="thin">
          <color rgb="FF9CC76D"/>
        </bottom>
        <vertical/>
        <horizontal/>
      </border>
    </dxf>
    <dxf>
      <border>
        <bottom style="thin">
          <color rgb="FFC3C4E9"/>
        </bottom>
        <vertical/>
        <horizontal/>
      </border>
    </dxf>
    <dxf>
      <border>
        <bottom style="thin">
          <color rgb="FFD60B2D"/>
        </bottom>
        <vertical/>
        <horizontal/>
      </border>
    </dxf>
    <dxf>
      <border>
        <bottom style="thin">
          <color rgb="FFFC9F5B"/>
        </bottom>
        <vertical/>
        <horizontal/>
      </border>
    </dxf>
    <dxf>
      <border>
        <bottom style="thin">
          <color rgb="FF98DA1F"/>
        </bottom>
        <vertical/>
        <horizontal/>
      </border>
    </dxf>
    <dxf>
      <border>
        <bottom style="thin">
          <color rgb="FF3E517A"/>
        </bottom>
        <vertical/>
        <horizontal/>
      </border>
    </dxf>
    <dxf>
      <border>
        <bottom style="thin">
          <color rgb="FF12E2F1"/>
        </bottom>
        <vertical/>
        <horizontal/>
      </border>
    </dxf>
    <dxf>
      <border>
        <bottom style="thin">
          <color rgb="FFCF0BF1"/>
        </bottom>
        <vertical/>
        <horizontal/>
      </border>
    </dxf>
    <dxf>
      <border>
        <bottom style="thin">
          <color rgb="FF4D86A5"/>
        </bottom>
        <vertical/>
        <horizontal/>
      </border>
    </dxf>
    <dxf>
      <font>
        <b/>
        <i val="0"/>
        <color theme="0"/>
      </font>
      <fill>
        <patternFill>
          <bgColor rgb="FF3D5A80"/>
        </patternFill>
      </fill>
    </dxf>
    <dxf>
      <fill>
        <patternFill>
          <bgColor rgb="FFEE6C4D"/>
        </patternFill>
      </fill>
    </dxf>
    <dxf>
      <fill>
        <patternFill>
          <bgColor rgb="FFEE6C4D"/>
        </patternFill>
      </fill>
    </dxf>
    <dxf>
      <font>
        <color auto="1"/>
      </font>
      <fill>
        <patternFill patternType="none">
          <bgColor auto="1"/>
        </patternFill>
      </fill>
      <border>
        <left style="thin">
          <color theme="1" tint="0.499984740745262"/>
        </left>
        <right style="thin">
          <color theme="1" tint="0.499984740745262"/>
        </right>
        <top style="thin">
          <color theme="1" tint="0.499984740745262"/>
        </top>
        <bottom style="thin">
          <color theme="1" tint="0.499984740745262"/>
        </bottom>
        <vertical/>
        <horizontal/>
      </border>
    </dxf>
    <dxf>
      <fill>
        <patternFill>
          <bgColor rgb="FFEE6C4D"/>
        </patternFill>
      </fill>
    </dxf>
    <dxf>
      <fill>
        <patternFill>
          <bgColor rgb="FFEE6C4D"/>
        </patternFill>
      </fill>
    </dxf>
    <dxf>
      <font>
        <color auto="1"/>
      </font>
      <fill>
        <patternFill patternType="none">
          <bgColor auto="1"/>
        </patternFill>
      </fill>
      <border>
        <left style="thin">
          <color theme="1" tint="0.499984740745262"/>
        </left>
        <right style="thin">
          <color theme="1" tint="0.499984740745262"/>
        </right>
        <top style="thin">
          <color theme="1" tint="0.499984740745262"/>
        </top>
        <bottom style="thin">
          <color theme="1" tint="0.499984740745262"/>
        </bottom>
        <vertical/>
        <horizontal/>
      </border>
    </dxf>
  </dxfs>
  <tableStyles count="0" defaultTableStyle="TableStyleMedium2" defaultPivotStyle="PivotStyleLight16"/>
  <colors>
    <mruColors>
      <color rgb="FFA6A6A6"/>
      <color rgb="FFCCCCCC"/>
      <color rgb="FFEE6C4D"/>
      <color rgb="FF3D5A80"/>
      <color rgb="FFFFD5C2"/>
      <color rgb="FF293241"/>
      <color rgb="FFA5A5A5"/>
      <color rgb="FF98C1D9"/>
      <color rgb="FFEAEAEA"/>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r>
              <a:rPr lang="tr-TR" sz="1100">
                <a:solidFill>
                  <a:srgbClr val="293241"/>
                </a:solidFill>
              </a:rPr>
              <a:t>Target vs Actual</a:t>
            </a:r>
          </a:p>
        </c:rich>
      </c:tx>
      <c:overlay val="0"/>
      <c:spPr>
        <a:noFill/>
        <a:ln>
          <a:noFill/>
        </a:ln>
        <a:effectLst/>
      </c:spPr>
      <c:txPr>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endParaRPr lang="tr-TR"/>
        </a:p>
      </c:txPr>
    </c:title>
    <c:autoTitleDeleted val="0"/>
    <c:plotArea>
      <c:layout>
        <c:manualLayout>
          <c:layoutTarget val="inner"/>
          <c:xMode val="edge"/>
          <c:yMode val="edge"/>
          <c:x val="9.1175053735567016E-2"/>
          <c:y val="0.19715380577427821"/>
          <c:w val="0.908824946264433"/>
          <c:h val="0.67574330708661412"/>
        </c:manualLayout>
      </c:layout>
      <c:barChart>
        <c:barDir val="col"/>
        <c:grouping val="clustered"/>
        <c:varyColors val="0"/>
        <c:ser>
          <c:idx val="1"/>
          <c:order val="1"/>
          <c:tx>
            <c:strRef>
              <c:f>Cal!$AW$9</c:f>
              <c:strCache>
                <c:ptCount val="1"/>
                <c:pt idx="0">
                  <c:v>Actualization</c:v>
                </c:pt>
              </c:strCache>
            </c:strRef>
          </c:tx>
          <c:spPr>
            <a:solidFill>
              <a:srgbClr val="3D5A80"/>
            </a:solidFill>
            <a:ln>
              <a:noFill/>
            </a:ln>
            <a:effectLst/>
          </c:spPr>
          <c:invertIfNegative val="0"/>
          <c:cat>
            <c:strRef>
              <c:f>Cal!$AX$7:$BI$7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[0]!Dactual</c:f>
              <c:numCache>
                <c:formatCode>0.00</c:formatCode>
                <c:ptCount val="6"/>
                <c:pt idx="0">
                  <c:v>15.96</c:v>
                </c:pt>
                <c:pt idx="1">
                  <c:v>16.12</c:v>
                </c:pt>
                <c:pt idx="2">
                  <c:v>16.02</c:v>
                </c:pt>
                <c:pt idx="3">
                  <c:v>16.02</c:v>
                </c:pt>
                <c:pt idx="4">
                  <c:v>15.92</c:v>
                </c:pt>
                <c:pt idx="5">
                  <c:v>16</c:v>
                </c:pt>
              </c:numCache>
            </c:numRef>
          </c:val>
          <c:extLst>
            <c:ext xmlns:c16="http://schemas.microsoft.com/office/drawing/2014/chart" uri="{C3380CC4-5D6E-409C-BE32-E72D297353CC}">
              <c16:uniqueId val="{00000001-D102-4BBD-B9D2-470B6E974CD0}"/>
            </c:ext>
          </c:extLst>
        </c:ser>
        <c:dLbls>
          <c:showLegendKey val="0"/>
          <c:showVal val="0"/>
          <c:showCatName val="0"/>
          <c:showSerName val="0"/>
          <c:showPercent val="0"/>
          <c:showBubbleSize val="0"/>
        </c:dLbls>
        <c:gapWidth val="100"/>
        <c:axId val="138919824"/>
        <c:axId val="138941040"/>
      </c:barChart>
      <c:lineChart>
        <c:grouping val="standard"/>
        <c:varyColors val="0"/>
        <c:ser>
          <c:idx val="0"/>
          <c:order val="0"/>
          <c:tx>
            <c:strRef>
              <c:f>Cal!$AW$8</c:f>
              <c:strCache>
                <c:ptCount val="1"/>
                <c:pt idx="0">
                  <c:v>Target</c:v>
                </c:pt>
              </c:strCache>
            </c:strRef>
          </c:tx>
          <c:spPr>
            <a:ln w="28575" cap="rnd">
              <a:solidFill>
                <a:srgbClr val="EE6C4D"/>
              </a:solidFill>
              <a:round/>
            </a:ln>
            <a:effectLst/>
          </c:spPr>
          <c:marker>
            <c:symbol val="none"/>
          </c:marker>
          <c:cat>
            <c:strRef>
              <c:f>Cal!$AX$7:$BI$7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[0]!Dtarget</c:f>
              <c:numCache>
                <c:formatCode>0.00</c:formatCode>
                <c:ptCount val="6"/>
                <c:pt idx="0">
                  <c:v>16</c:v>
                </c:pt>
                <c:pt idx="1">
                  <c:v>16</c:v>
                </c:pt>
                <c:pt idx="2">
                  <c:v>16</c:v>
                </c:pt>
                <c:pt idx="3">
                  <c:v>16</c:v>
                </c:pt>
                <c:pt idx="4">
                  <c:v>16</c:v>
                </c:pt>
                <c:pt idx="5">
                  <c:v>16</c:v>
                </c:pt>
              </c:numCache>
            </c:numRef>
          </c:val>
          <c:smooth val="0"/>
          <c:extLst>
            <c:ext xmlns:c16="http://schemas.microsoft.com/office/drawing/2014/chart" uri="{C3380CC4-5D6E-409C-BE32-E72D297353CC}">
              <c16:uniqueId val="{00000000-D102-4BBD-B9D2-470B6E974CD0}"/>
            </c:ext>
          </c:extLst>
        </c:ser>
        <c:dLbls>
          <c:showLegendKey val="0"/>
          <c:showVal val="0"/>
          <c:showCatName val="0"/>
          <c:showSerName val="0"/>
          <c:showPercent val="0"/>
          <c:showBubbleSize val="0"/>
        </c:dLbls>
        <c:marker val="1"/>
        <c:smooth val="0"/>
        <c:axId val="138919824"/>
        <c:axId val="138941040"/>
      </c:lineChart>
      <c:catAx>
        <c:axId val="138919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tr-TR"/>
          </a:p>
        </c:txPr>
        <c:crossAx val="138941040"/>
        <c:crosses val="autoZero"/>
        <c:auto val="1"/>
        <c:lblAlgn val="ctr"/>
        <c:lblOffset val="100"/>
        <c:noMultiLvlLbl val="0"/>
      </c:catAx>
      <c:valAx>
        <c:axId val="138941040"/>
        <c:scaling>
          <c:orientation val="minMax"/>
        </c:scaling>
        <c:delete val="0"/>
        <c:axPos val="l"/>
        <c:numFmt formatCode="General" sourceLinked="0"/>
        <c:majorTickMark val="none"/>
        <c:minorTickMark val="none"/>
        <c:tickLblPos val="nextTo"/>
        <c:spPr>
          <a:noFill/>
          <a:ln>
            <a:solidFill>
              <a:schemeClr val="tx1">
                <a:lumMod val="75000"/>
                <a:lumOff val="2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tr-TR"/>
          </a:p>
        </c:txPr>
        <c:crossAx val="138919824"/>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rgbClr val="F9F9F9"/>
    </a:solidFill>
    <a:ln w="9525" cap="flat" cmpd="sng" algn="ctr">
      <a:solidFill>
        <a:srgbClr val="D9D9D9"/>
      </a:solidFill>
      <a:round/>
    </a:ln>
    <a:effectLst/>
  </c:spPr>
  <c:txPr>
    <a:bodyPr/>
    <a:lstStyle/>
    <a:p>
      <a:pPr>
        <a:defRPr>
          <a:latin typeface="Century Gothic" panose="020B0502020202020204" pitchFamily="34" charset="0"/>
        </a:defRPr>
      </a:pPr>
      <a:endParaRPr lang="tr-T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r>
              <a:rPr lang="tr-TR" sz="1100">
                <a:solidFill>
                  <a:srgbClr val="293241"/>
                </a:solidFill>
              </a:rPr>
              <a:t>Action Progress</a:t>
            </a:r>
          </a:p>
        </c:rich>
      </c:tx>
      <c:overlay val="0"/>
      <c:spPr>
        <a:noFill/>
        <a:ln>
          <a:noFill/>
        </a:ln>
        <a:effectLst/>
      </c:spPr>
      <c:txPr>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endParaRPr lang="tr-TR"/>
        </a:p>
      </c:txPr>
    </c:title>
    <c:autoTitleDeleted val="0"/>
    <c:plotArea>
      <c:layout/>
      <c:barChart>
        <c:barDir val="bar"/>
        <c:grouping val="clustered"/>
        <c:varyColors val="0"/>
        <c:ser>
          <c:idx val="0"/>
          <c:order val="0"/>
          <c:spPr>
            <a:solidFill>
              <a:srgbClr val="EE6C4D"/>
            </a:solidFill>
            <a:ln w="19050">
              <a:solidFill>
                <a:schemeClr val="lt1"/>
              </a:solidFill>
            </a:ln>
            <a:effectLst/>
          </c:spPr>
          <c:invertIfNegative val="0"/>
          <c:dLbls>
            <c:numFmt formatCode="#&quot;&quot;" sourceLinked="0"/>
            <c:spPr>
              <a:noFill/>
              <a:ln>
                <a:noFill/>
              </a:ln>
              <a:effectLst/>
            </c:spPr>
            <c:txPr>
              <a:bodyPr rot="0" spcFirstLastPara="1" vertOverflow="ellipsis" vert="horz" wrap="square" anchor="ctr" anchorCtr="1"/>
              <a:lstStyle/>
              <a:p>
                <a:pPr>
                  <a:defRPr sz="900" b="1" i="0" u="none" strike="noStrike" kern="1200" baseline="0">
                    <a:solidFill>
                      <a:srgbClr val="293241"/>
                    </a:solidFill>
                    <a:latin typeface="Century Gothic" panose="020B0502020202020204" pitchFamily="34" charset="0"/>
                    <a:ea typeface="+mn-ea"/>
                    <a:cs typeface="+mn-cs"/>
                  </a:defRPr>
                </a:pPr>
                <a:endParaRPr lang="tr-T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Cal!$BE$11:$BH$11</c:f>
              <c:strCache>
                <c:ptCount val="4"/>
                <c:pt idx="0">
                  <c:v>0</c:v>
                </c:pt>
                <c:pt idx="1">
                  <c:v>&lt; 50</c:v>
                </c:pt>
                <c:pt idx="2">
                  <c:v>&gt;= 50</c:v>
                </c:pt>
                <c:pt idx="3">
                  <c:v>100</c:v>
                </c:pt>
              </c:strCache>
            </c:strRef>
          </c:cat>
          <c:val>
            <c:numRef>
              <c:f>Cal!$BE$12:$BH$12</c:f>
              <c:numCache>
                <c:formatCode>General</c:formatCode>
                <c:ptCount val="4"/>
                <c:pt idx="0">
                  <c:v>1</c:v>
                </c:pt>
                <c:pt idx="1">
                  <c:v>3</c:v>
                </c:pt>
                <c:pt idx="2">
                  <c:v>2</c:v>
                </c:pt>
                <c:pt idx="3">
                  <c:v>4</c:v>
                </c:pt>
              </c:numCache>
            </c:numRef>
          </c:val>
          <c:extLst>
            <c:ext xmlns:c16="http://schemas.microsoft.com/office/drawing/2014/chart" uri="{C3380CC4-5D6E-409C-BE32-E72D297353CC}">
              <c16:uniqueId val="{00000000-9A3E-4A78-B956-66A741B4B01C}"/>
            </c:ext>
          </c:extLst>
        </c:ser>
        <c:dLbls>
          <c:showLegendKey val="0"/>
          <c:showVal val="0"/>
          <c:showCatName val="0"/>
          <c:showSerName val="0"/>
          <c:showPercent val="0"/>
          <c:showBubbleSize val="0"/>
        </c:dLbls>
        <c:gapWidth val="50"/>
        <c:axId val="626768975"/>
        <c:axId val="626766895"/>
      </c:barChart>
      <c:valAx>
        <c:axId val="626766895"/>
        <c:scaling>
          <c:orientation val="minMax"/>
        </c:scaling>
        <c:delete val="1"/>
        <c:axPos val="b"/>
        <c:numFmt formatCode="General" sourceLinked="1"/>
        <c:majorTickMark val="out"/>
        <c:minorTickMark val="none"/>
        <c:tickLblPos val="nextTo"/>
        <c:crossAx val="626768975"/>
        <c:crosses val="autoZero"/>
        <c:crossBetween val="between"/>
      </c:valAx>
      <c:catAx>
        <c:axId val="626768975"/>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tr-TR"/>
          </a:p>
        </c:txPr>
        <c:crossAx val="626766895"/>
        <c:crosses val="autoZero"/>
        <c:auto val="1"/>
        <c:lblAlgn val="ctr"/>
        <c:lblOffset val="100"/>
        <c:noMultiLvlLbl val="0"/>
      </c:catAx>
      <c:spPr>
        <a:noFill/>
        <a:ln>
          <a:noFill/>
        </a:ln>
        <a:effectLst/>
      </c:spPr>
    </c:plotArea>
    <c:plotVisOnly val="1"/>
    <c:dispBlanksAs val="gap"/>
    <c:showDLblsOverMax val="0"/>
  </c:chart>
  <c:spPr>
    <a:solidFill>
      <a:srgbClr val="F9F9F9"/>
    </a:solidFill>
    <a:ln w="9525" cap="flat" cmpd="sng" algn="ctr">
      <a:solidFill>
        <a:schemeClr val="tx1">
          <a:lumMod val="15000"/>
          <a:lumOff val="85000"/>
        </a:schemeClr>
      </a:solidFill>
      <a:round/>
    </a:ln>
    <a:effectLst/>
  </c:spPr>
  <c:txPr>
    <a:bodyPr/>
    <a:lstStyle/>
    <a:p>
      <a:pPr>
        <a:defRPr>
          <a:latin typeface="Century Gothic" panose="020B0502020202020204" pitchFamily="34" charset="0"/>
        </a:defRPr>
      </a:pPr>
      <a:endParaRPr lang="tr-T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r>
              <a:rPr lang="tr-TR" sz="1100">
                <a:solidFill>
                  <a:srgbClr val="293241"/>
                </a:solidFill>
              </a:rPr>
              <a:t>Action</a:t>
            </a:r>
            <a:r>
              <a:rPr lang="tr-TR" sz="1100" baseline="0">
                <a:solidFill>
                  <a:srgbClr val="293241"/>
                </a:solidFill>
              </a:rPr>
              <a:t> Distribution</a:t>
            </a:r>
            <a:endParaRPr lang="tr-TR" sz="1100">
              <a:solidFill>
                <a:srgbClr val="293241"/>
              </a:solidFill>
            </a:endParaRPr>
          </a:p>
        </c:rich>
      </c:tx>
      <c:overlay val="0"/>
      <c:spPr>
        <a:noFill/>
        <a:ln>
          <a:noFill/>
        </a:ln>
        <a:effectLst/>
      </c:spPr>
      <c:txPr>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endParaRPr lang="tr-TR"/>
        </a:p>
      </c:txPr>
    </c:title>
    <c:autoTitleDeleted val="0"/>
    <c:plotArea>
      <c:layout>
        <c:manualLayout>
          <c:layoutTarget val="inner"/>
          <c:xMode val="edge"/>
          <c:yMode val="edge"/>
          <c:x val="0.14235225680799071"/>
          <c:y val="0.14757655261318348"/>
          <c:w val="0.71252297481492488"/>
          <c:h val="0.72456056575853589"/>
        </c:manualLayout>
      </c:layout>
      <c:pieChart>
        <c:varyColors val="1"/>
        <c:ser>
          <c:idx val="0"/>
          <c:order val="0"/>
          <c:dPt>
            <c:idx val="0"/>
            <c:bubble3D val="0"/>
            <c:spPr>
              <a:solidFill>
                <a:srgbClr val="3D5A80"/>
              </a:solidFill>
              <a:ln w="19050">
                <a:solidFill>
                  <a:schemeClr val="lt1"/>
                </a:solidFill>
              </a:ln>
              <a:effectLst/>
            </c:spPr>
            <c:extLst>
              <c:ext xmlns:c16="http://schemas.microsoft.com/office/drawing/2014/chart" uri="{C3380CC4-5D6E-409C-BE32-E72D297353CC}">
                <c16:uniqueId val="{00000001-5041-481B-80D1-629D302EAD3A}"/>
              </c:ext>
            </c:extLst>
          </c:dPt>
          <c:dPt>
            <c:idx val="1"/>
            <c:bubble3D val="0"/>
            <c:spPr>
              <a:solidFill>
                <a:srgbClr val="98C1D9"/>
              </a:solidFill>
              <a:ln w="19050">
                <a:solidFill>
                  <a:schemeClr val="lt1"/>
                </a:solidFill>
              </a:ln>
              <a:effectLst/>
            </c:spPr>
            <c:extLst>
              <c:ext xmlns:c16="http://schemas.microsoft.com/office/drawing/2014/chart" uri="{C3380CC4-5D6E-409C-BE32-E72D297353CC}">
                <c16:uniqueId val="{00000003-5041-481B-80D1-629D302EAD3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041-481B-80D1-629D302EAD3A}"/>
              </c:ext>
            </c:extLst>
          </c:dPt>
          <c:dPt>
            <c:idx val="3"/>
            <c:bubble3D val="0"/>
            <c:spPr>
              <a:solidFill>
                <a:srgbClr val="EE6C4D"/>
              </a:solidFill>
              <a:ln w="19050">
                <a:solidFill>
                  <a:schemeClr val="lt1"/>
                </a:solidFill>
              </a:ln>
              <a:effectLst/>
            </c:spPr>
            <c:extLst>
              <c:ext xmlns:c16="http://schemas.microsoft.com/office/drawing/2014/chart" uri="{C3380CC4-5D6E-409C-BE32-E72D297353CC}">
                <c16:uniqueId val="{00000007-5041-481B-80D1-629D302EAD3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Century Gothic" panose="020B0502020202020204" pitchFamily="34" charset="0"/>
                    <a:ea typeface="+mn-ea"/>
                    <a:cs typeface="+mn-cs"/>
                  </a:defRPr>
                </a:pPr>
                <a:endParaRPr lang="tr-TR"/>
              </a:p>
            </c:txPr>
            <c:dLblPos val="in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Cal!$AW$40:$BA$40</c:f>
              <c:strCache>
                <c:ptCount val="4"/>
                <c:pt idx="0">
                  <c:v>Supplier</c:v>
                </c:pt>
                <c:pt idx="1">
                  <c:v>Input</c:v>
                </c:pt>
                <c:pt idx="2">
                  <c:v>Process</c:v>
                </c:pt>
                <c:pt idx="3">
                  <c:v>Customer</c:v>
                </c:pt>
              </c:strCache>
            </c:strRef>
          </c:cat>
          <c:val>
            <c:numRef>
              <c:f>[0]!dsipoc</c:f>
              <c:numCache>
                <c:formatCode>General</c:formatCode>
                <c:ptCount val="4"/>
                <c:pt idx="0">
                  <c:v>2</c:v>
                </c:pt>
                <c:pt idx="1">
                  <c:v>4</c:v>
                </c:pt>
                <c:pt idx="2">
                  <c:v>2</c:v>
                </c:pt>
                <c:pt idx="3">
                  <c:v>2</c:v>
                </c:pt>
              </c:numCache>
            </c:numRef>
          </c:val>
          <c:extLst>
            <c:ext xmlns:c16="http://schemas.microsoft.com/office/drawing/2014/chart" uri="{C3380CC4-5D6E-409C-BE32-E72D297353CC}">
              <c16:uniqueId val="{0000000A-5041-481B-80D1-629D302EAD3A}"/>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2.0308183015759797E-3"/>
          <c:y val="0.88136065291004317"/>
          <c:w val="0.99140321438506418"/>
          <c:h val="9.0968743474984778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93241"/>
              </a:solidFill>
              <a:latin typeface="Century Gothic" panose="020B0502020202020204" pitchFamily="34" charset="0"/>
              <a:ea typeface="+mn-ea"/>
              <a:cs typeface="+mn-cs"/>
            </a:defRPr>
          </a:pPr>
          <a:endParaRPr lang="tr-T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9F9F9"/>
    </a:solidFill>
    <a:ln w="9525" cap="flat" cmpd="sng" algn="ctr">
      <a:solidFill>
        <a:schemeClr val="tx1">
          <a:lumMod val="15000"/>
          <a:lumOff val="85000"/>
        </a:schemeClr>
      </a:solidFill>
      <a:round/>
    </a:ln>
    <a:effectLst/>
  </c:spPr>
  <c:txPr>
    <a:bodyPr/>
    <a:lstStyle/>
    <a:p>
      <a:pPr>
        <a:defRPr>
          <a:latin typeface="Century Gothic" panose="020B0502020202020204" pitchFamily="34" charset="0"/>
        </a:defRPr>
      </a:pPr>
      <a:endParaRPr lang="tr-T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r>
              <a:rPr lang="tr-TR" sz="1100">
                <a:solidFill>
                  <a:srgbClr val="293241"/>
                </a:solidFill>
              </a:rPr>
              <a:t>Action Status</a:t>
            </a:r>
          </a:p>
        </c:rich>
      </c:tx>
      <c:overlay val="0"/>
      <c:spPr>
        <a:noFill/>
        <a:ln>
          <a:noFill/>
        </a:ln>
        <a:effectLst/>
      </c:spPr>
      <c:txPr>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endParaRPr lang="tr-TR"/>
        </a:p>
      </c:txPr>
    </c:title>
    <c:autoTitleDeleted val="0"/>
    <c:plotArea>
      <c:layout>
        <c:manualLayout>
          <c:layoutTarget val="inner"/>
          <c:xMode val="edge"/>
          <c:yMode val="edge"/>
          <c:x val="5.4965376141013537E-2"/>
          <c:y val="0.27988732394366195"/>
          <c:w val="0.89006924771797291"/>
          <c:h val="0.53083881064162752"/>
        </c:manualLayout>
      </c:layout>
      <c:barChart>
        <c:barDir val="col"/>
        <c:grouping val="clustered"/>
        <c:varyColors val="0"/>
        <c:ser>
          <c:idx val="0"/>
          <c:order val="0"/>
          <c:spPr>
            <a:solidFill>
              <a:srgbClr val="3D5A80"/>
            </a:solidFill>
            <a:ln>
              <a:noFill/>
            </a:ln>
            <a:effectLst/>
          </c:spPr>
          <c:invertIfNegative val="0"/>
          <c:dPt>
            <c:idx val="1"/>
            <c:invertIfNegative val="0"/>
            <c:bubble3D val="0"/>
            <c:spPr>
              <a:solidFill>
                <a:srgbClr val="98C1D9"/>
              </a:solidFill>
              <a:ln>
                <a:noFill/>
              </a:ln>
              <a:effectLst/>
            </c:spPr>
            <c:extLst>
              <c:ext xmlns:c16="http://schemas.microsoft.com/office/drawing/2014/chart" uri="{C3380CC4-5D6E-409C-BE32-E72D297353CC}">
                <c16:uniqueId val="{00000002-D089-4141-BCDD-401D3E2CC41A}"/>
              </c:ext>
            </c:extLst>
          </c:dPt>
          <c:dPt>
            <c:idx val="2"/>
            <c:invertIfNegative val="0"/>
            <c:bubble3D val="0"/>
            <c:spPr>
              <a:solidFill>
                <a:srgbClr val="A5A5A5"/>
              </a:solidFill>
              <a:ln>
                <a:noFill/>
              </a:ln>
              <a:effectLst/>
            </c:spPr>
            <c:extLst>
              <c:ext xmlns:c16="http://schemas.microsoft.com/office/drawing/2014/chart" uri="{C3380CC4-5D6E-409C-BE32-E72D297353CC}">
                <c16:uniqueId val="{00000003-D089-4141-BCDD-401D3E2CC41A}"/>
              </c:ext>
            </c:extLst>
          </c:dPt>
          <c:dPt>
            <c:idx val="3"/>
            <c:invertIfNegative val="0"/>
            <c:bubble3D val="0"/>
            <c:spPr>
              <a:solidFill>
                <a:srgbClr val="EE6C4D"/>
              </a:solidFill>
              <a:ln>
                <a:noFill/>
              </a:ln>
              <a:effectLst/>
            </c:spPr>
            <c:extLst>
              <c:ext xmlns:c16="http://schemas.microsoft.com/office/drawing/2014/chart" uri="{C3380CC4-5D6E-409C-BE32-E72D297353CC}">
                <c16:uniqueId val="{00000004-D089-4141-BCDD-401D3E2CC41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Century Gothic" panose="020B0502020202020204" pitchFamily="34" charset="0"/>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Cal!$AW$15:$BC$15</c:f>
              <c:strCache>
                <c:ptCount val="4"/>
                <c:pt idx="0">
                  <c:v>Not Started</c:v>
                </c:pt>
                <c:pt idx="1">
                  <c:v>In Progress</c:v>
                </c:pt>
                <c:pt idx="2">
                  <c:v>Finished</c:v>
                </c:pt>
                <c:pt idx="3">
                  <c:v>Cancelled</c:v>
                </c:pt>
              </c:strCache>
            </c:strRef>
          </c:cat>
          <c:val>
            <c:numRef>
              <c:f>[0]!dstatus</c:f>
              <c:numCache>
                <c:formatCode>General</c:formatCode>
                <c:ptCount val="4"/>
                <c:pt idx="0">
                  <c:v>1</c:v>
                </c:pt>
                <c:pt idx="1">
                  <c:v>4</c:v>
                </c:pt>
                <c:pt idx="2">
                  <c:v>4</c:v>
                </c:pt>
                <c:pt idx="3">
                  <c:v>1</c:v>
                </c:pt>
              </c:numCache>
            </c:numRef>
          </c:val>
          <c:extLst>
            <c:ext xmlns:c16="http://schemas.microsoft.com/office/drawing/2014/chart" uri="{C3380CC4-5D6E-409C-BE32-E72D297353CC}">
              <c16:uniqueId val="{00000000-D089-4141-BCDD-401D3E2CC41A}"/>
            </c:ext>
          </c:extLst>
        </c:ser>
        <c:dLbls>
          <c:dLblPos val="outEnd"/>
          <c:showLegendKey val="0"/>
          <c:showVal val="1"/>
          <c:showCatName val="0"/>
          <c:showSerName val="0"/>
          <c:showPercent val="0"/>
          <c:showBubbleSize val="0"/>
        </c:dLbls>
        <c:gapWidth val="50"/>
        <c:axId val="653555455"/>
        <c:axId val="653555039"/>
      </c:barChart>
      <c:catAx>
        <c:axId val="65355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293241"/>
                </a:solidFill>
                <a:latin typeface="Century Gothic" panose="020B0502020202020204" pitchFamily="34" charset="0"/>
                <a:ea typeface="+mn-ea"/>
                <a:cs typeface="+mn-cs"/>
              </a:defRPr>
            </a:pPr>
            <a:endParaRPr lang="tr-TR"/>
          </a:p>
        </c:txPr>
        <c:crossAx val="653555039"/>
        <c:crosses val="autoZero"/>
        <c:auto val="1"/>
        <c:lblAlgn val="ctr"/>
        <c:lblOffset val="100"/>
        <c:noMultiLvlLbl val="0"/>
      </c:catAx>
      <c:valAx>
        <c:axId val="653555039"/>
        <c:scaling>
          <c:orientation val="minMax"/>
        </c:scaling>
        <c:delete val="1"/>
        <c:axPos val="l"/>
        <c:numFmt formatCode="General" sourceLinked="1"/>
        <c:majorTickMark val="none"/>
        <c:minorTickMark val="none"/>
        <c:tickLblPos val="nextTo"/>
        <c:crossAx val="65355545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9F9F9"/>
    </a:solidFill>
    <a:ln w="9525" cap="flat" cmpd="sng" algn="ctr">
      <a:solidFill>
        <a:schemeClr val="tx1">
          <a:lumMod val="15000"/>
          <a:lumOff val="85000"/>
        </a:schemeClr>
      </a:solidFill>
      <a:round/>
    </a:ln>
    <a:effectLst/>
  </c:spPr>
  <c:txPr>
    <a:bodyPr/>
    <a:lstStyle/>
    <a:p>
      <a:pPr>
        <a:defRPr>
          <a:latin typeface="Century Gothic" panose="020B0502020202020204" pitchFamily="34" charset="0"/>
        </a:defRPr>
      </a:pPr>
      <a:endParaRPr lang="tr-T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r>
              <a:rPr lang="tr-TR" sz="1100">
                <a:solidFill>
                  <a:srgbClr val="293241"/>
                </a:solidFill>
              </a:rPr>
              <a:t># of Actions</a:t>
            </a:r>
          </a:p>
        </c:rich>
      </c:tx>
      <c:overlay val="0"/>
      <c:spPr>
        <a:noFill/>
        <a:ln>
          <a:noFill/>
        </a:ln>
        <a:effectLst/>
      </c:spPr>
      <c:txPr>
        <a:bodyPr rot="0" spcFirstLastPara="1" vertOverflow="ellipsis" vert="horz" wrap="square" anchor="ctr" anchorCtr="1"/>
        <a:lstStyle/>
        <a:p>
          <a:pPr>
            <a:defRPr sz="1100" b="0" i="0" u="none" strike="noStrike" kern="1200" spc="0" baseline="0">
              <a:solidFill>
                <a:srgbClr val="293241"/>
              </a:solidFill>
              <a:latin typeface="Century Gothic" panose="020B0502020202020204" pitchFamily="34" charset="0"/>
              <a:ea typeface="+mn-ea"/>
              <a:cs typeface="+mn-cs"/>
            </a:defRPr>
          </a:pPr>
          <a:endParaRPr lang="tr-TR"/>
        </a:p>
      </c:txPr>
    </c:title>
    <c:autoTitleDeleted val="0"/>
    <c:plotArea>
      <c:layout>
        <c:manualLayout>
          <c:layoutTarget val="inner"/>
          <c:xMode val="edge"/>
          <c:yMode val="edge"/>
          <c:x val="0.38712125451323659"/>
          <c:y val="0.10694901960784316"/>
          <c:w val="0.61287874548676335"/>
          <c:h val="0.84912941176470591"/>
        </c:manualLayout>
      </c:layout>
      <c:barChart>
        <c:barDir val="bar"/>
        <c:grouping val="clustered"/>
        <c:varyColors val="0"/>
        <c:ser>
          <c:idx val="0"/>
          <c:order val="0"/>
          <c:spPr>
            <a:solidFill>
              <a:srgbClr val="98C1D9"/>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900" b="1" i="0" u="none" strike="noStrike" kern="1200" baseline="0">
                    <a:solidFill>
                      <a:srgbClr val="293241"/>
                    </a:solidFill>
                    <a:latin typeface="Century Gothic" panose="020B0502020202020204" pitchFamily="34" charset="0"/>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[0]!dresp</c:f>
              <c:strCache>
                <c:ptCount val="5"/>
                <c:pt idx="0">
                  <c:v>Mercedes Banks</c:v>
                </c:pt>
                <c:pt idx="1">
                  <c:v>Jemima Begum</c:v>
                </c:pt>
                <c:pt idx="2">
                  <c:v>Macauley Peck</c:v>
                </c:pt>
                <c:pt idx="3">
                  <c:v>Hannah Shaw</c:v>
                </c:pt>
                <c:pt idx="4">
                  <c:v>Brad Pitt</c:v>
                </c:pt>
              </c:strCache>
            </c:strRef>
          </c:cat>
          <c:val>
            <c:numRef>
              <c:f>[0]!dact</c:f>
              <c:numCache>
                <c:formatCode>General</c:formatCode>
                <c:ptCount val="5"/>
                <c:pt idx="0">
                  <c:v>3</c:v>
                </c:pt>
                <c:pt idx="1">
                  <c:v>2</c:v>
                </c:pt>
                <c:pt idx="2">
                  <c:v>2</c:v>
                </c:pt>
                <c:pt idx="3">
                  <c:v>2</c:v>
                </c:pt>
                <c:pt idx="4">
                  <c:v>1</c:v>
                </c:pt>
              </c:numCache>
            </c:numRef>
          </c:val>
          <c:extLst>
            <c:ext xmlns:c16="http://schemas.microsoft.com/office/drawing/2014/chart" uri="{C3380CC4-5D6E-409C-BE32-E72D297353CC}">
              <c16:uniqueId val="{00000000-B47C-43CE-9416-ABAFC7BD9770}"/>
            </c:ext>
          </c:extLst>
        </c:ser>
        <c:dLbls>
          <c:showLegendKey val="0"/>
          <c:showVal val="0"/>
          <c:showCatName val="0"/>
          <c:showSerName val="0"/>
          <c:showPercent val="0"/>
          <c:showBubbleSize val="0"/>
        </c:dLbls>
        <c:gapWidth val="100"/>
        <c:axId val="1642532480"/>
        <c:axId val="1642539552"/>
      </c:barChart>
      <c:catAx>
        <c:axId val="16425324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293241"/>
                </a:solidFill>
                <a:latin typeface="Century Gothic" panose="020B0502020202020204" pitchFamily="34" charset="0"/>
                <a:ea typeface="+mn-ea"/>
                <a:cs typeface="+mn-cs"/>
              </a:defRPr>
            </a:pPr>
            <a:endParaRPr lang="tr-TR"/>
          </a:p>
        </c:txPr>
        <c:crossAx val="1642539552"/>
        <c:crosses val="autoZero"/>
        <c:auto val="1"/>
        <c:lblAlgn val="ctr"/>
        <c:lblOffset val="100"/>
        <c:noMultiLvlLbl val="0"/>
      </c:catAx>
      <c:valAx>
        <c:axId val="1642539552"/>
        <c:scaling>
          <c:orientation val="minMax"/>
        </c:scaling>
        <c:delete val="1"/>
        <c:axPos val="t"/>
        <c:numFmt formatCode="General" sourceLinked="1"/>
        <c:majorTickMark val="none"/>
        <c:minorTickMark val="none"/>
        <c:tickLblPos val="nextTo"/>
        <c:crossAx val="16425324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9F9F9"/>
    </a:solidFill>
    <a:ln w="9525" cap="flat" cmpd="sng" algn="ctr">
      <a:solidFill>
        <a:schemeClr val="tx1">
          <a:lumMod val="15000"/>
          <a:lumOff val="85000"/>
        </a:schemeClr>
      </a:solidFill>
      <a:round/>
    </a:ln>
    <a:effectLst/>
  </c:spPr>
  <c:txPr>
    <a:bodyPr/>
    <a:lstStyle/>
    <a:p>
      <a:pPr>
        <a:defRPr>
          <a:latin typeface="Century Gothic" panose="020B0502020202020204" pitchFamily="34" charset="0"/>
        </a:defRPr>
      </a:pPr>
      <a:endParaRPr lang="tr-T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OutputList!A7"/><Relationship Id="rId13" Type="http://schemas.openxmlformats.org/officeDocument/2006/relationships/image" Target="../media/image6.png"/><Relationship Id="rId18" Type="http://schemas.openxmlformats.org/officeDocument/2006/relationships/hyperlink" Target="#Sipoc!A7"/><Relationship Id="rId3" Type="http://schemas.openxmlformats.org/officeDocument/2006/relationships/image" Target="../media/image2.png"/><Relationship Id="rId21" Type="http://schemas.openxmlformats.org/officeDocument/2006/relationships/image" Target="../media/image10.png"/><Relationship Id="rId12" Type="http://schemas.openxmlformats.org/officeDocument/2006/relationships/hyperlink" Target="#MetricList!A5"/><Relationship Id="rId17" Type="http://schemas.openxmlformats.org/officeDocument/2006/relationships/image" Target="../media/image8.png"/><Relationship Id="rId16" Type="http://schemas.openxmlformats.org/officeDocument/2006/relationships/hyperlink" Target="#Dashboard!A5"/><Relationship Id="rId1" Type="http://schemas.openxmlformats.org/officeDocument/2006/relationships/image" Target="../media/image1.png"/><Relationship Id="rId6" Type="http://schemas.microsoft.com/office/2007/relationships/hdphoto" Target="../media/hdphoto1.wdp"/><Relationship Id="rId11" Type="http://schemas.openxmlformats.org/officeDocument/2006/relationships/image" Target="../media/image5.png"/><Relationship Id="rId5" Type="http://schemas.openxmlformats.org/officeDocument/2006/relationships/image" Target="../media/image3.png"/><Relationship Id="rId15" Type="http://schemas.openxmlformats.org/officeDocument/2006/relationships/image" Target="../media/image7.png"/><Relationship Id="rId10" Type="http://schemas.openxmlformats.org/officeDocument/2006/relationships/hyperlink" Target="#InputList!A7"/><Relationship Id="rId19" Type="http://schemas.openxmlformats.org/officeDocument/2006/relationships/image" Target="../media/image9.png"/><Relationship Id="rId9" Type="http://schemas.openxmlformats.org/officeDocument/2006/relationships/image" Target="../media/image4.png"/><Relationship Id="rId14" Type="http://schemas.openxmlformats.org/officeDocument/2006/relationships/hyperlink" Target="#ActionList!A6"/><Relationship Id="rId22" Type="http://schemas.openxmlformats.org/officeDocument/2006/relationships/image" Target="../media/image13.png"/><Relationship Id="rId23"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11.png"/><Relationship Id="rId4" Type="http://schemas.openxmlformats.org/officeDocument/2006/relationships/hyperlink" Target="#Menu!A5"/><Relationship Id="rId9" Type="http://schemas.openxmlformats.org/officeDocument/2006/relationships/image" Target="../media/image14.png"/><Relationship Id="rId10"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11.png"/><Relationship Id="rId4" Type="http://schemas.openxmlformats.org/officeDocument/2006/relationships/hyperlink" Target="#Menu!A5"/><Relationship Id="rId9" Type="http://schemas.openxmlformats.org/officeDocument/2006/relationships/image" Target="../media/image15.png"/><Relationship Id="rId10"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10.png"/><Relationship Id="rId1" Type="http://schemas.openxmlformats.org/officeDocument/2006/relationships/image" Target="../media/image1.png"/><Relationship Id="rId5" Type="http://schemas.openxmlformats.org/officeDocument/2006/relationships/image" Target="../media/image11.png"/><Relationship Id="rId4" Type="http://schemas.openxmlformats.org/officeDocument/2006/relationships/hyperlink" Target="#Menu!A5"/><Relationship Id="rId8" Type="http://schemas.openxmlformats.org/officeDocument/2006/relationships/image" Target="../media/image16.png"/><Relationship Id="rId9"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10.png"/><Relationship Id="rId1" Type="http://schemas.openxmlformats.org/officeDocument/2006/relationships/image" Target="../media/image1.png"/><Relationship Id="rId5" Type="http://schemas.openxmlformats.org/officeDocument/2006/relationships/image" Target="../media/image11.png"/><Relationship Id="rId4" Type="http://schemas.openxmlformats.org/officeDocument/2006/relationships/hyperlink" Target="#Menu!A5"/><Relationship Id="rId8" Type="http://schemas.openxmlformats.org/officeDocument/2006/relationships/image" Target="../media/image17.png"/><Relationship Id="rId9"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2.png"/><Relationship Id="rId7" Type="http://schemas.openxmlformats.org/officeDocument/2006/relationships/image" Target="../media/image10.png"/><Relationship Id="rId1" Type="http://schemas.openxmlformats.org/officeDocument/2006/relationships/image" Target="../media/image1.png"/><Relationship Id="rId5" Type="http://schemas.openxmlformats.org/officeDocument/2006/relationships/image" Target="../media/image11.png"/><Relationship Id="rId4" Type="http://schemas.openxmlformats.org/officeDocument/2006/relationships/hyperlink" Target="#Menu!A5"/><Relationship Id="rId9" Type="http://schemas.openxmlformats.org/officeDocument/2006/relationships/image" Target="../media/image18.png"/><Relationship Id="rId10" Type="http://schemas.openxmlformats.org/officeDocument/2006/relationships/hyperlink" Target="https://masterproductivitykit.com/"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0.png"/><Relationship Id="rId3" Type="http://schemas.openxmlformats.org/officeDocument/2006/relationships/chart" Target="../charts/chart3.xml"/><Relationship Id="rId7" Type="http://schemas.openxmlformats.org/officeDocument/2006/relationships/hyperlink" Target="#Menu!A5"/><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image" Target="../media/image1.png"/><Relationship Id="rId10" Type="http://schemas.openxmlformats.org/officeDocument/2006/relationships/image" Target="../media/image2.png"/><Relationship Id="rId4" Type="http://schemas.openxmlformats.org/officeDocument/2006/relationships/chart" Target="../charts/chart4.xml"/><Relationship Id="rId14" Type="http://schemas.openxmlformats.org/officeDocument/2006/relationships/image" Target="../media/image19.png"/><Relationship Id="rId15" Type="http://schemas.openxmlformats.org/officeDocument/2006/relationships/hyperlink" Target="https://masterproductivitykit.com/"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hyperlink" Target="#Menu!A5"/><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28575</xdr:colOff>
      <xdr:row>9</xdr:row>
      <xdr:rowOff>133350</xdr:rowOff>
    </xdr:from>
    <xdr:to>
      <xdr:col>3</xdr:col>
      <xdr:colOff>219075</xdr:colOff>
      <xdr:row>9</xdr:row>
      <xdr:rowOff>304800</xdr:rowOff>
    </xdr:to>
    <xdr:sp macro="" textlink="">
      <xdr:nvSpPr>
        <xdr:cNvPr id="2" name="Arrow: Right 1">
          <a:extLst>
            <a:ext uri="{FF2B5EF4-FFF2-40B4-BE49-F238E27FC236}">
              <a16:creationId xmlns:a16="http://schemas.microsoft.com/office/drawing/2014/main" id="{C3962B14-9A5D-4D88-9EAF-882550BFA882}"/>
            </a:ext>
          </a:extLst>
        </xdr:cNvPr>
        <xdr:cNvSpPr/>
      </xdr:nvSpPr>
      <xdr:spPr>
        <a:xfrm>
          <a:off x="2171700" y="1476375"/>
          <a:ext cx="190500" cy="171450"/>
        </a:xfrm>
        <a:prstGeom prst="rightArrow">
          <a:avLst/>
        </a:prstGeom>
        <a:solidFill>
          <a:srgbClr val="1F4E7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5</xdr:col>
      <xdr:colOff>28575</xdr:colOff>
      <xdr:row>9</xdr:row>
      <xdr:rowOff>133350</xdr:rowOff>
    </xdr:from>
    <xdr:to>
      <xdr:col>5</xdr:col>
      <xdr:colOff>219075</xdr:colOff>
      <xdr:row>9</xdr:row>
      <xdr:rowOff>304800</xdr:rowOff>
    </xdr:to>
    <xdr:sp macro="" textlink="">
      <xdr:nvSpPr>
        <xdr:cNvPr id="3" name="Arrow: Right 2">
          <a:extLst>
            <a:ext uri="{FF2B5EF4-FFF2-40B4-BE49-F238E27FC236}">
              <a16:creationId xmlns:a16="http://schemas.microsoft.com/office/drawing/2014/main" id="{9DBC2259-5423-4BA4-89A3-4942C2173B31}"/>
            </a:ext>
          </a:extLst>
        </xdr:cNvPr>
        <xdr:cNvSpPr/>
      </xdr:nvSpPr>
      <xdr:spPr>
        <a:xfrm>
          <a:off x="4200525" y="1476375"/>
          <a:ext cx="190500" cy="171450"/>
        </a:xfrm>
        <a:prstGeom prst="rightArrow">
          <a:avLst/>
        </a:prstGeom>
        <a:solidFill>
          <a:srgbClr val="1F4E7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7</xdr:col>
      <xdr:colOff>28575</xdr:colOff>
      <xdr:row>9</xdr:row>
      <xdr:rowOff>133350</xdr:rowOff>
    </xdr:from>
    <xdr:to>
      <xdr:col>7</xdr:col>
      <xdr:colOff>219075</xdr:colOff>
      <xdr:row>9</xdr:row>
      <xdr:rowOff>304800</xdr:rowOff>
    </xdr:to>
    <xdr:sp macro="" textlink="">
      <xdr:nvSpPr>
        <xdr:cNvPr id="4" name="Arrow: Right 3">
          <a:extLst>
            <a:ext uri="{FF2B5EF4-FFF2-40B4-BE49-F238E27FC236}">
              <a16:creationId xmlns:a16="http://schemas.microsoft.com/office/drawing/2014/main" id="{AE518D78-72B4-456E-B074-61747C5F752D}"/>
            </a:ext>
          </a:extLst>
        </xdr:cNvPr>
        <xdr:cNvSpPr/>
      </xdr:nvSpPr>
      <xdr:spPr>
        <a:xfrm>
          <a:off x="6229350" y="1476375"/>
          <a:ext cx="190500" cy="171450"/>
        </a:xfrm>
        <a:prstGeom prst="rightArrow">
          <a:avLst/>
        </a:prstGeom>
        <a:solidFill>
          <a:srgbClr val="1F4E7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9</xdr:col>
      <xdr:colOff>28575</xdr:colOff>
      <xdr:row>9</xdr:row>
      <xdr:rowOff>133350</xdr:rowOff>
    </xdr:from>
    <xdr:to>
      <xdr:col>9</xdr:col>
      <xdr:colOff>219075</xdr:colOff>
      <xdr:row>9</xdr:row>
      <xdr:rowOff>304800</xdr:rowOff>
    </xdr:to>
    <xdr:sp macro="" textlink="">
      <xdr:nvSpPr>
        <xdr:cNvPr id="5" name="Arrow: Right 4">
          <a:extLst>
            <a:ext uri="{FF2B5EF4-FFF2-40B4-BE49-F238E27FC236}">
              <a16:creationId xmlns:a16="http://schemas.microsoft.com/office/drawing/2014/main" id="{998D9FB6-2A9E-4244-A32E-36E7C736FCEF}"/>
            </a:ext>
          </a:extLst>
        </xdr:cNvPr>
        <xdr:cNvSpPr/>
      </xdr:nvSpPr>
      <xdr:spPr>
        <a:xfrm>
          <a:off x="8258175" y="1476375"/>
          <a:ext cx="190500" cy="171450"/>
        </a:xfrm>
        <a:prstGeom prst="rightArrow">
          <a:avLst/>
        </a:prstGeom>
        <a:solidFill>
          <a:srgbClr val="1F4E7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11</xdr:col>
      <xdr:colOff>28575</xdr:colOff>
      <xdr:row>9</xdr:row>
      <xdr:rowOff>133350</xdr:rowOff>
    </xdr:from>
    <xdr:to>
      <xdr:col>11</xdr:col>
      <xdr:colOff>219075</xdr:colOff>
      <xdr:row>9</xdr:row>
      <xdr:rowOff>304800</xdr:rowOff>
    </xdr:to>
    <xdr:sp macro="" textlink="">
      <xdr:nvSpPr>
        <xdr:cNvPr id="6" name="Arrow: Right 5">
          <a:extLst>
            <a:ext uri="{FF2B5EF4-FFF2-40B4-BE49-F238E27FC236}">
              <a16:creationId xmlns:a16="http://schemas.microsoft.com/office/drawing/2014/main" id="{22B7EF96-A084-456C-951A-32170AB70ED4}"/>
            </a:ext>
          </a:extLst>
        </xdr:cNvPr>
        <xdr:cNvSpPr/>
      </xdr:nvSpPr>
      <xdr:spPr>
        <a:xfrm>
          <a:off x="10287000" y="1476375"/>
          <a:ext cx="190500" cy="171450"/>
        </a:xfrm>
        <a:prstGeom prst="rightArrow">
          <a:avLst/>
        </a:prstGeom>
        <a:solidFill>
          <a:srgbClr val="1F4E7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tr-TR" sz="1100"/>
        </a:p>
      </xdr:txBody>
    </xdr:sp>
    <xdr:clientData/>
  </xdr:twoCellAnchor>
  <xdr:twoCellAnchor editAs="oneCell">
    <xdr:from>
      <xdr:col>1</xdr:col>
      <xdr:colOff>95250</xdr:colOff>
      <xdr:row>1</xdr:row>
      <xdr:rowOff>56590</xdr:rowOff>
    </xdr:from>
    <xdr:to>
      <xdr:col>2</xdr:col>
      <xdr:colOff>422475</xdr:colOff>
      <xdr:row>2</xdr:row>
      <xdr:rowOff>240940</xdr:rowOff>
    </xdr:to>
    <xdr:pic>
      <xdr:nvPicPr>
        <xdr:cNvPr id="19" name="mainicon">
          <a:extLst>
            <a:ext uri="{FF2B5EF4-FFF2-40B4-BE49-F238E27FC236}">
              <a16:creationId xmlns:a16="http://schemas.microsoft.com/office/drawing/2014/main" id="{302C102D-B2C5-455B-8B79-79B8DC7BE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2900" y="142315"/>
          <a:ext cx="432000" cy="432000"/>
        </a:xfrm>
        <a:prstGeom prst="rect">
          <a:avLst/>
        </a:prstGeom>
        <a:effectLst>
          <a:outerShdw blurRad="63500" sx="102000" sy="102000" algn="ctr" rotWithShape="0">
            <a:prstClr val="black">
              <a:alpha val="40000"/>
            </a:prstClr>
          </a:outerShdw>
        </a:effectLst>
      </xdr:spPr>
    </xdr:pic>
    <xdr:clientData/>
  </xdr:twoCellAnchor>
  <xdr:twoCellAnchor editAs="oneCell">
    <xdr:from>
      <xdr:col>4</xdr:col>
      <xdr:colOff>1251025</xdr:colOff>
      <xdr:row>14</xdr:row>
      <xdr:rowOff>206213</xdr:rowOff>
    </xdr:from>
    <xdr:to>
      <xdr:col>6</xdr:col>
      <xdr:colOff>1041250</xdr:colOff>
      <xdr:row>16</xdr:row>
      <xdr:rowOff>178913</xdr:rowOff>
    </xdr:to>
    <xdr:grpSp>
      <xdr:nvGrpSpPr>
        <xdr:cNvPr id="23" name="Group 22">
          <a:hlinkClick xmlns:r="http://schemas.openxmlformats.org/officeDocument/2006/relationships" r:id="rId8" tooltip="Output &amp; Customer"/>
          <a:extLst>
            <a:ext uri="{FF2B5EF4-FFF2-40B4-BE49-F238E27FC236}">
              <a16:creationId xmlns:a16="http://schemas.microsoft.com/office/drawing/2014/main" id="{746954AC-FB6E-3C62-6ABB-7C9735FFD916}"/>
            </a:ext>
          </a:extLst>
        </xdr:cNvPr>
        <xdr:cNvGrpSpPr/>
      </xdr:nvGrpSpPr>
      <xdr:grpSpPr>
        <a:xfrm>
          <a:off x="3613225" y="3663788"/>
          <a:ext cx="1800000" cy="468000"/>
          <a:chOff x="571881" y="3739293"/>
          <a:chExt cx="1800000" cy="468000"/>
        </a:xfrm>
      </xdr:grpSpPr>
      <xdr:sp macro="" textlink="">
        <xdr:nvSpPr>
          <xdr:cNvPr id="9" name="Rectangle: Rounded Corners 8">
            <a:hlinkClick xmlns:r="http://schemas.openxmlformats.org/officeDocument/2006/relationships" r:id="rId8" tooltip="Output &amp; Customer"/>
            <a:extLst>
              <a:ext uri="{FF2B5EF4-FFF2-40B4-BE49-F238E27FC236}">
                <a16:creationId xmlns:a16="http://schemas.microsoft.com/office/drawing/2014/main" id="{2FAB50C8-E5F2-4600-865E-8CDB360AA90F}"/>
              </a:ext>
            </a:extLst>
          </xdr:cNvPr>
          <xdr:cNvSpPr/>
        </xdr:nvSpPr>
        <xdr:spPr>
          <a:xfrm>
            <a:off x="571881" y="3739293"/>
            <a:ext cx="1800000" cy="468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36000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OUTPUT &amp; CUSTOMER</a:t>
            </a:r>
            <a:r>
              <a:rPr lang="tr-TR" sz="1100" b="1" baseline="0">
                <a:solidFill>
                  <a:schemeClr val="lt1"/>
                </a:solidFill>
                <a:effectLst>
                  <a:outerShdw blurRad="50800" dist="38100" dir="13500000" algn="br" rotWithShape="0">
                    <a:prstClr val="black">
                      <a:alpha val="40000"/>
                    </a:prstClr>
                  </a:outerShdw>
                </a:effectLst>
                <a:latin typeface="Arial"/>
                <a:ea typeface="+mn-ea"/>
                <a:cs typeface="Arial"/>
              </a:rPr>
              <a:t> </a:t>
            </a:r>
          </a:p>
        </xdr:txBody>
      </xdr:sp>
      <xdr:pic>
        <xdr:nvPicPr>
          <xdr:cNvPr id="7" name="mainicon">
            <a:hlinkClick xmlns:r="http://schemas.openxmlformats.org/officeDocument/2006/relationships" r:id="rId8" tooltip="Output &amp; Customer"/>
            <a:extLst>
              <a:ext uri="{FF2B5EF4-FFF2-40B4-BE49-F238E27FC236}">
                <a16:creationId xmlns:a16="http://schemas.microsoft.com/office/drawing/2014/main" id="{127E1870-2ECC-4B19-B17C-67583920EB5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666749" y="3818493"/>
            <a:ext cx="309600" cy="309600"/>
          </a:xfrm>
          <a:prstGeom prst="rect">
            <a:avLst/>
          </a:prstGeom>
          <a:effectLst>
            <a:outerShdw blurRad="63500" sx="102000" sy="102000" algn="ctr" rotWithShape="0">
              <a:prstClr val="black">
                <a:alpha val="40000"/>
              </a:prstClr>
            </a:outerShdw>
          </a:effectLst>
        </xdr:spPr>
      </xdr:pic>
    </xdr:grpSp>
    <xdr:clientData/>
  </xdr:twoCellAnchor>
  <xdr:twoCellAnchor editAs="oneCell">
    <xdr:from>
      <xdr:col>2</xdr:col>
      <xdr:colOff>730400</xdr:colOff>
      <xdr:row>14</xdr:row>
      <xdr:rowOff>206213</xdr:rowOff>
    </xdr:from>
    <xdr:to>
      <xdr:col>4</xdr:col>
      <xdr:colOff>520625</xdr:colOff>
      <xdr:row>16</xdr:row>
      <xdr:rowOff>178913</xdr:rowOff>
    </xdr:to>
    <xdr:grpSp>
      <xdr:nvGrpSpPr>
        <xdr:cNvPr id="22" name="Group 21">
          <a:hlinkClick xmlns:r="http://schemas.openxmlformats.org/officeDocument/2006/relationships" r:id="rId10" tooltip="Input &amp; Supplier"/>
          <a:extLst>
            <a:ext uri="{FF2B5EF4-FFF2-40B4-BE49-F238E27FC236}">
              <a16:creationId xmlns:a16="http://schemas.microsoft.com/office/drawing/2014/main" id="{6C10EEF8-E064-76A1-E1DD-5A221A8E9F6D}"/>
            </a:ext>
          </a:extLst>
        </xdr:cNvPr>
        <xdr:cNvGrpSpPr/>
      </xdr:nvGrpSpPr>
      <xdr:grpSpPr>
        <a:xfrm>
          <a:off x="1082825" y="3663788"/>
          <a:ext cx="1800000" cy="468000"/>
          <a:chOff x="571881" y="3026381"/>
          <a:chExt cx="1800000" cy="468000"/>
        </a:xfrm>
      </xdr:grpSpPr>
      <xdr:sp macro="" textlink="">
        <xdr:nvSpPr>
          <xdr:cNvPr id="8" name="Rectangle: Rounded Corners 7">
            <a:hlinkClick xmlns:r="http://schemas.openxmlformats.org/officeDocument/2006/relationships" r:id="rId10" tooltip="Input &amp; Supplier"/>
            <a:extLst>
              <a:ext uri="{FF2B5EF4-FFF2-40B4-BE49-F238E27FC236}">
                <a16:creationId xmlns:a16="http://schemas.microsoft.com/office/drawing/2014/main" id="{C4EBFD4C-E678-4FAC-8D47-E8780A96C931}"/>
              </a:ext>
            </a:extLst>
          </xdr:cNvPr>
          <xdr:cNvSpPr/>
        </xdr:nvSpPr>
        <xdr:spPr>
          <a:xfrm>
            <a:off x="571881" y="3026381"/>
            <a:ext cx="1800000" cy="468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36000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INPUT</a:t>
            </a:r>
            <a:r>
              <a:rPr lang="tr-TR" sz="1100" b="1" baseline="0">
                <a:solidFill>
                  <a:schemeClr val="lt1"/>
                </a:solidFill>
                <a:effectLst>
                  <a:outerShdw blurRad="50800" dist="38100" dir="13500000" algn="br" rotWithShape="0">
                    <a:prstClr val="black">
                      <a:alpha val="40000"/>
                    </a:prstClr>
                  </a:outerShdw>
                </a:effectLst>
                <a:latin typeface="Arial"/>
                <a:ea typeface="+mn-ea"/>
                <a:cs typeface="Arial"/>
              </a:rPr>
              <a:t> &amp; SUPPLIER</a:t>
            </a:r>
          </a:p>
        </xdr:txBody>
      </xdr:sp>
      <xdr:pic>
        <xdr:nvPicPr>
          <xdr:cNvPr id="16" name="mainicon">
            <a:hlinkClick xmlns:r="http://schemas.openxmlformats.org/officeDocument/2006/relationships" r:id="rId10" tooltip="Input &amp; Supplier"/>
            <a:extLst>
              <a:ext uri="{FF2B5EF4-FFF2-40B4-BE49-F238E27FC236}">
                <a16:creationId xmlns:a16="http://schemas.microsoft.com/office/drawing/2014/main" id="{47462DFF-F6D1-4C77-A7AA-7C7033C0705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a:xfrm>
            <a:off x="666750" y="3105234"/>
            <a:ext cx="310294" cy="310294"/>
          </a:xfrm>
          <a:prstGeom prst="rect">
            <a:avLst/>
          </a:prstGeom>
          <a:effectLst>
            <a:outerShdw blurRad="63500" sx="102000" sy="102000" algn="ctr" rotWithShape="0">
              <a:prstClr val="black">
                <a:alpha val="40000"/>
              </a:prstClr>
            </a:outerShdw>
          </a:effectLst>
        </xdr:spPr>
      </xdr:pic>
    </xdr:grpSp>
    <xdr:clientData/>
  </xdr:twoCellAnchor>
  <xdr:twoCellAnchor editAs="oneCell">
    <xdr:from>
      <xdr:col>4</xdr:col>
      <xdr:colOff>165825</xdr:colOff>
      <xdr:row>17</xdr:row>
      <xdr:rowOff>137476</xdr:rowOff>
    </xdr:from>
    <xdr:to>
      <xdr:col>4</xdr:col>
      <xdr:colOff>1605825</xdr:colOff>
      <xdr:row>19</xdr:row>
      <xdr:rowOff>110176</xdr:rowOff>
    </xdr:to>
    <xdr:grpSp>
      <xdr:nvGrpSpPr>
        <xdr:cNvPr id="24" name="Group 23">
          <a:hlinkClick xmlns:r="http://schemas.openxmlformats.org/officeDocument/2006/relationships" r:id="rId12" tooltip="Target &amp; Actuals"/>
          <a:extLst>
            <a:ext uri="{FF2B5EF4-FFF2-40B4-BE49-F238E27FC236}">
              <a16:creationId xmlns:a16="http://schemas.microsoft.com/office/drawing/2014/main" id="{F6C11EAF-63CB-1D07-8903-4E40CD394165}"/>
            </a:ext>
          </a:extLst>
        </xdr:cNvPr>
        <xdr:cNvGrpSpPr/>
      </xdr:nvGrpSpPr>
      <xdr:grpSpPr>
        <a:xfrm>
          <a:off x="2528025" y="4338001"/>
          <a:ext cx="1440000" cy="468000"/>
          <a:chOff x="571881" y="4419600"/>
          <a:chExt cx="1440000" cy="468000"/>
        </a:xfrm>
      </xdr:grpSpPr>
      <xdr:sp macro="" textlink="">
        <xdr:nvSpPr>
          <xdr:cNvPr id="11" name="Rectangle: Rounded Corners 10">
            <a:hlinkClick xmlns:r="http://schemas.openxmlformats.org/officeDocument/2006/relationships" r:id="rId12" tooltip="Target &amp; Actuals"/>
            <a:extLst>
              <a:ext uri="{FF2B5EF4-FFF2-40B4-BE49-F238E27FC236}">
                <a16:creationId xmlns:a16="http://schemas.microsoft.com/office/drawing/2014/main" id="{4B6CD44B-2708-4BB9-9C45-49B225805BD0}"/>
              </a:ext>
            </a:extLst>
          </xdr:cNvPr>
          <xdr:cNvSpPr/>
        </xdr:nvSpPr>
        <xdr:spPr>
          <a:xfrm>
            <a:off x="571881" y="4419600"/>
            <a:ext cx="1440000" cy="468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36000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TARGET &amp; ACTUALS</a:t>
            </a:r>
          </a:p>
        </xdr:txBody>
      </xdr:sp>
      <xdr:pic>
        <xdr:nvPicPr>
          <xdr:cNvPr id="17" name="mainicon">
            <a:hlinkClick xmlns:r="http://schemas.openxmlformats.org/officeDocument/2006/relationships" r:id="rId12" tooltip="Target &amp; Actuals"/>
            <a:extLst>
              <a:ext uri="{FF2B5EF4-FFF2-40B4-BE49-F238E27FC236}">
                <a16:creationId xmlns:a16="http://schemas.microsoft.com/office/drawing/2014/main" id="{48096FAB-E48B-4F8A-B827-179F2CDC1AD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a:off x="666749" y="4498800"/>
            <a:ext cx="309600" cy="309600"/>
          </a:xfrm>
          <a:prstGeom prst="rect">
            <a:avLst/>
          </a:prstGeom>
          <a:effectLst>
            <a:outerShdw blurRad="63500" sx="102000" sy="102000" algn="ctr" rotWithShape="0">
              <a:prstClr val="black">
                <a:alpha val="40000"/>
              </a:prstClr>
            </a:outerShdw>
          </a:effectLst>
        </xdr:spPr>
      </xdr:pic>
    </xdr:grpSp>
    <xdr:clientData/>
  </xdr:twoCellAnchor>
  <xdr:twoCellAnchor editAs="oneCell">
    <xdr:from>
      <xdr:col>4</xdr:col>
      <xdr:colOff>165825</xdr:colOff>
      <xdr:row>20</xdr:row>
      <xdr:rowOff>68739</xdr:rowOff>
    </xdr:from>
    <xdr:to>
      <xdr:col>4</xdr:col>
      <xdr:colOff>1605825</xdr:colOff>
      <xdr:row>22</xdr:row>
      <xdr:rowOff>41439</xdr:rowOff>
    </xdr:to>
    <xdr:grpSp>
      <xdr:nvGrpSpPr>
        <xdr:cNvPr id="26" name="Group 25">
          <a:hlinkClick xmlns:r="http://schemas.openxmlformats.org/officeDocument/2006/relationships" r:id="rId14" tooltip="Actions"/>
          <a:extLst>
            <a:ext uri="{FF2B5EF4-FFF2-40B4-BE49-F238E27FC236}">
              <a16:creationId xmlns:a16="http://schemas.microsoft.com/office/drawing/2014/main" id="{D0EE8C21-0B4E-81AA-7C09-FF197ABECAAE}"/>
            </a:ext>
          </a:extLst>
        </xdr:cNvPr>
        <xdr:cNvGrpSpPr/>
      </xdr:nvGrpSpPr>
      <xdr:grpSpPr>
        <a:xfrm>
          <a:off x="2528025" y="5012214"/>
          <a:ext cx="1440000" cy="468000"/>
          <a:chOff x="573549" y="5172074"/>
          <a:chExt cx="1440000" cy="468000"/>
        </a:xfrm>
      </xdr:grpSpPr>
      <xdr:sp macro="" textlink="">
        <xdr:nvSpPr>
          <xdr:cNvPr id="12" name="Rectangle: Rounded Corners 11">
            <a:hlinkClick xmlns:r="http://schemas.openxmlformats.org/officeDocument/2006/relationships" r:id="rId14" tooltip="Actions"/>
            <a:extLst>
              <a:ext uri="{FF2B5EF4-FFF2-40B4-BE49-F238E27FC236}">
                <a16:creationId xmlns:a16="http://schemas.microsoft.com/office/drawing/2014/main" id="{25FFBC84-B668-40FC-8A9F-31EB82A86272}"/>
              </a:ext>
            </a:extLst>
          </xdr:cNvPr>
          <xdr:cNvSpPr/>
        </xdr:nvSpPr>
        <xdr:spPr>
          <a:xfrm>
            <a:off x="573549" y="5172074"/>
            <a:ext cx="1440000" cy="468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36000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ACTION LIST</a:t>
            </a:r>
          </a:p>
        </xdr:txBody>
      </xdr:sp>
      <xdr:pic>
        <xdr:nvPicPr>
          <xdr:cNvPr id="18" name="mainicon">
            <a:hlinkClick xmlns:r="http://schemas.openxmlformats.org/officeDocument/2006/relationships" r:id="rId14" tooltip="Actions"/>
            <a:extLst>
              <a:ext uri="{FF2B5EF4-FFF2-40B4-BE49-F238E27FC236}">
                <a16:creationId xmlns:a16="http://schemas.microsoft.com/office/drawing/2014/main" id="{854E9602-DC77-4468-B7D0-7A81BA5F525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666749" y="5251274"/>
            <a:ext cx="309600" cy="309600"/>
          </a:xfrm>
          <a:prstGeom prst="rect">
            <a:avLst/>
          </a:prstGeom>
          <a:effectLst>
            <a:outerShdw blurRad="63500" sx="102000" sy="102000" algn="ctr" rotWithShape="0">
              <a:prstClr val="black">
                <a:alpha val="40000"/>
              </a:prstClr>
            </a:outerShdw>
          </a:effectLst>
        </xdr:spPr>
      </xdr:pic>
    </xdr:grpSp>
    <xdr:clientData/>
  </xdr:twoCellAnchor>
  <xdr:twoCellAnchor editAs="oneCell">
    <xdr:from>
      <xdr:col>8</xdr:col>
      <xdr:colOff>165825</xdr:colOff>
      <xdr:row>18</xdr:row>
      <xdr:rowOff>226932</xdr:rowOff>
    </xdr:from>
    <xdr:to>
      <xdr:col>8</xdr:col>
      <xdr:colOff>1605825</xdr:colOff>
      <xdr:row>20</xdr:row>
      <xdr:rowOff>199632</xdr:rowOff>
    </xdr:to>
    <xdr:grpSp>
      <xdr:nvGrpSpPr>
        <xdr:cNvPr id="31" name="Group 30">
          <a:hlinkClick xmlns:r="http://schemas.openxmlformats.org/officeDocument/2006/relationships" r:id="rId16" tooltip="Dashboard"/>
          <a:extLst>
            <a:ext uri="{FF2B5EF4-FFF2-40B4-BE49-F238E27FC236}">
              <a16:creationId xmlns:a16="http://schemas.microsoft.com/office/drawing/2014/main" id="{991465C6-78D2-00CD-EC05-1AA82997384F}"/>
            </a:ext>
          </a:extLst>
        </xdr:cNvPr>
        <xdr:cNvGrpSpPr/>
      </xdr:nvGrpSpPr>
      <xdr:grpSpPr>
        <a:xfrm>
          <a:off x="6547575" y="4675107"/>
          <a:ext cx="1440000" cy="468000"/>
          <a:chOff x="573549" y="5906962"/>
          <a:chExt cx="1440000" cy="468000"/>
        </a:xfrm>
      </xdr:grpSpPr>
      <xdr:sp macro="" textlink="">
        <xdr:nvSpPr>
          <xdr:cNvPr id="13" name="Rectangle: Rounded Corners 12">
            <a:hlinkClick xmlns:r="http://schemas.openxmlformats.org/officeDocument/2006/relationships" r:id="rId16" tooltip="Dashboard"/>
            <a:extLst>
              <a:ext uri="{FF2B5EF4-FFF2-40B4-BE49-F238E27FC236}">
                <a16:creationId xmlns:a16="http://schemas.microsoft.com/office/drawing/2014/main" id="{88CF6789-B7E2-4219-87FC-E400D176B46A}"/>
              </a:ext>
            </a:extLst>
          </xdr:cNvPr>
          <xdr:cNvSpPr/>
        </xdr:nvSpPr>
        <xdr:spPr>
          <a:xfrm>
            <a:off x="573549" y="5906962"/>
            <a:ext cx="1440000" cy="468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36000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DASHBOARD</a:t>
            </a:r>
          </a:p>
        </xdr:txBody>
      </xdr:sp>
      <xdr:pic>
        <xdr:nvPicPr>
          <xdr:cNvPr id="20" name="mainicon">
            <a:hlinkClick xmlns:r="http://schemas.openxmlformats.org/officeDocument/2006/relationships" r:id="rId16" tooltip="Dashboard"/>
            <a:extLst>
              <a:ext uri="{FF2B5EF4-FFF2-40B4-BE49-F238E27FC236}">
                <a16:creationId xmlns:a16="http://schemas.microsoft.com/office/drawing/2014/main" id="{BDA62CA7-E0FB-4BF9-8308-9043D385E2D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xdr:blipFill>
        <xdr:spPr>
          <a:xfrm>
            <a:off x="666749" y="5986162"/>
            <a:ext cx="309600" cy="309600"/>
          </a:xfrm>
          <a:prstGeom prst="rect">
            <a:avLst/>
          </a:prstGeom>
          <a:effectLst>
            <a:outerShdw blurRad="63500" sx="102000" sy="102000" algn="ctr" rotWithShape="0">
              <a:prstClr val="black">
                <a:alpha val="40000"/>
              </a:prstClr>
            </a:outerShdw>
          </a:effectLst>
        </xdr:spPr>
      </xdr:pic>
    </xdr:grpSp>
    <xdr:clientData/>
  </xdr:twoCellAnchor>
  <xdr:twoCellAnchor editAs="oneCell">
    <xdr:from>
      <xdr:col>8</xdr:col>
      <xdr:colOff>165825</xdr:colOff>
      <xdr:row>14</xdr:row>
      <xdr:rowOff>206213</xdr:rowOff>
    </xdr:from>
    <xdr:to>
      <xdr:col>8</xdr:col>
      <xdr:colOff>1605825</xdr:colOff>
      <xdr:row>16</xdr:row>
      <xdr:rowOff>178913</xdr:rowOff>
    </xdr:to>
    <xdr:grpSp>
      <xdr:nvGrpSpPr>
        <xdr:cNvPr id="34" name="Group 33">
          <a:hlinkClick xmlns:r="http://schemas.openxmlformats.org/officeDocument/2006/relationships" r:id="rId18" tooltip="SIPOC"/>
          <a:extLst>
            <a:ext uri="{FF2B5EF4-FFF2-40B4-BE49-F238E27FC236}">
              <a16:creationId xmlns:a16="http://schemas.microsoft.com/office/drawing/2014/main" id="{0508955C-9962-AA96-5031-35455B3D4BA8}"/>
            </a:ext>
          </a:extLst>
        </xdr:cNvPr>
        <xdr:cNvGrpSpPr/>
      </xdr:nvGrpSpPr>
      <xdr:grpSpPr>
        <a:xfrm>
          <a:off x="6547575" y="3663788"/>
          <a:ext cx="1440000" cy="468000"/>
          <a:chOff x="573549" y="6583239"/>
          <a:chExt cx="1440000" cy="543177"/>
        </a:xfrm>
      </xdr:grpSpPr>
      <xdr:sp macro="" textlink="">
        <xdr:nvSpPr>
          <xdr:cNvPr id="10" name="Rectangle: Rounded Corners 9">
            <a:hlinkClick xmlns:r="http://schemas.openxmlformats.org/officeDocument/2006/relationships" r:id="rId18" tooltip="SIPOC"/>
            <a:extLst>
              <a:ext uri="{FF2B5EF4-FFF2-40B4-BE49-F238E27FC236}">
                <a16:creationId xmlns:a16="http://schemas.microsoft.com/office/drawing/2014/main" id="{4164BC0A-EA0E-457C-A675-03DEA76A2455}"/>
              </a:ext>
            </a:extLst>
          </xdr:cNvPr>
          <xdr:cNvSpPr/>
        </xdr:nvSpPr>
        <xdr:spPr>
          <a:xfrm>
            <a:off x="573549" y="6583239"/>
            <a:ext cx="1440000" cy="543177"/>
          </a:xfrm>
          <a:prstGeom prst="roundRect">
            <a:avLst/>
          </a:prstGeom>
          <a:solidFill>
            <a:srgbClr val="FFC000"/>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360000" indent="0" algn="ctr"/>
            <a:r>
              <a:rPr lang="tr-TR" sz="1200" b="1">
                <a:solidFill>
                  <a:schemeClr val="lt1"/>
                </a:solidFill>
                <a:effectLst>
                  <a:outerShdw blurRad="50800" dist="38100" dir="13500000" algn="br" rotWithShape="0">
                    <a:prstClr val="black">
                      <a:alpha val="40000"/>
                    </a:prstClr>
                  </a:outerShdw>
                </a:effectLst>
                <a:latin typeface="Arial"/>
                <a:ea typeface="+mn-ea"/>
                <a:cs typeface="Arial"/>
              </a:rPr>
              <a:t>SIPOC</a:t>
            </a:r>
            <a:endParaRPr lang="tr-TR" sz="1100" b="1">
              <a:solidFill>
                <a:schemeClr val="lt1"/>
              </a:solidFill>
              <a:effectLst>
                <a:outerShdw blurRad="50800" dist="38100" dir="13500000" algn="br" rotWithShape="0">
                  <a:prstClr val="black">
                    <a:alpha val="40000"/>
                  </a:prstClr>
                </a:outerShdw>
              </a:effectLst>
              <a:latin typeface="Arial"/>
              <a:ea typeface="+mn-ea"/>
              <a:cs typeface="Arial"/>
            </a:endParaRPr>
          </a:p>
        </xdr:txBody>
      </xdr:sp>
      <xdr:pic>
        <xdr:nvPicPr>
          <xdr:cNvPr id="21" name="mainicon">
            <a:hlinkClick xmlns:r="http://schemas.openxmlformats.org/officeDocument/2006/relationships" r:id="rId18" tooltip="SIPOC"/>
            <a:extLst>
              <a:ext uri="{FF2B5EF4-FFF2-40B4-BE49-F238E27FC236}">
                <a16:creationId xmlns:a16="http://schemas.microsoft.com/office/drawing/2014/main" id="{2E4ADCF9-1800-43F2-BE48-43C0744932B2}"/>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666749" y="6700028"/>
            <a:ext cx="309600" cy="309600"/>
          </a:xfrm>
          <a:prstGeom prst="rect">
            <a:avLst/>
          </a:prstGeom>
          <a:effectLst>
            <a:outerShdw blurRad="63500" sx="102000" sy="102000" algn="ctr" rotWithShape="0">
              <a:prstClr val="black">
                <a:alpha val="40000"/>
              </a:prstClr>
            </a:outerShdw>
          </a:effectLst>
        </xdr:spPr>
      </xdr:pic>
    </xdr:grpSp>
    <xdr:clientData/>
  </xdr:twoCellAnchor>
  <xdr:oneCellAnchor>
    <xdr:from>
      <xdr:col>12</xdr:col>
      <xdr:colOff>266700</xdr:colOff>
      <xdr:row>1</xdr:row>
      <xdr:rowOff>123825</xdr:rowOff>
    </xdr:from>
    <xdr:ext cx="1014221" cy="291600"/>
    <xdr:pic>
      <xdr:nvPicPr>
        <xdr:cNvPr id="1034" name="mpkLogo">
          <a:hlinkClick xmlns:a="http://schemas.openxmlformats.org/drawingml/2006/main" xmlns:r="http://schemas.openxmlformats.org/officeDocument/2006/relationships" r:id="rId23"/>
        </xdr:cNvPr>
        <xdr:cNvPicPr>
          <a:picLocks xmlns:a="http://schemas.openxmlformats.org/drawingml/2006/main" noChangeAspect="1"/>
        </xdr:cNvPicPr>
      </xdr:nvPicPr>
      <xdr:blipFill>
        <a:blip xmlns:a="http://schemas.openxmlformats.org/drawingml/2006/main" xmlns:r="http://schemas.openxmlformats.org/officeDocument/2006/relationships" r:embed="rId22"/>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1</xdr:row>
      <xdr:rowOff>56590</xdr:rowOff>
    </xdr:from>
    <xdr:to>
      <xdr:col>1</xdr:col>
      <xdr:colOff>527250</xdr:colOff>
      <xdr:row>2</xdr:row>
      <xdr:rowOff>240940</xdr:rowOff>
    </xdr:to>
    <xdr:pic>
      <xdr:nvPicPr>
        <xdr:cNvPr id="5" name="mainicon">
          <a:extLst>
            <a:ext uri="{FF2B5EF4-FFF2-40B4-BE49-F238E27FC236}">
              <a16:creationId xmlns:a16="http://schemas.microsoft.com/office/drawing/2014/main" id="{FB86A671-22BA-4E46-83BD-58DD71D72E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2900" y="142315"/>
          <a:ext cx="432000" cy="432000"/>
        </a:xfrm>
        <a:prstGeom prst="rect">
          <a:avLst/>
        </a:prstGeom>
        <a:effectLst>
          <a:outerShdw blurRad="63500" sx="102000" sy="102000" algn="ctr" rotWithShape="0">
            <a:prstClr val="black">
              <a:alpha val="40000"/>
            </a:prstClr>
          </a:outerShdw>
        </a:effectLst>
      </xdr:spPr>
    </xdr:pic>
    <xdr:clientData/>
  </xdr:twoCellAnchor>
  <xdr:twoCellAnchor editAs="oneCell">
    <xdr:from>
      <xdr:col>3</xdr:col>
      <xdr:colOff>1261050</xdr:colOff>
      <xdr:row>1</xdr:row>
      <xdr:rowOff>51225</xdr:rowOff>
    </xdr:from>
    <xdr:to>
      <xdr:col>4</xdr:col>
      <xdr:colOff>590550</xdr:colOff>
      <xdr:row>2</xdr:row>
      <xdr:rowOff>253575</xdr:rowOff>
    </xdr:to>
    <xdr:grpSp>
      <xdr:nvGrpSpPr>
        <xdr:cNvPr id="19" name="backtomenu">
          <a:hlinkClick xmlns:r="http://schemas.openxmlformats.org/officeDocument/2006/relationships" r:id="rId4" tooltip="Go to"/>
          <a:extLst>
            <a:ext uri="{FF2B5EF4-FFF2-40B4-BE49-F238E27FC236}">
              <a16:creationId xmlns:a16="http://schemas.microsoft.com/office/drawing/2014/main" id="{62F52778-2714-43F9-A214-9B3337768135}"/>
            </a:ext>
          </a:extLst>
        </xdr:cNvPr>
        <xdr:cNvGrpSpPr/>
      </xdr:nvGrpSpPr>
      <xdr:grpSpPr>
        <a:xfrm>
          <a:off x="4966275" y="136950"/>
          <a:ext cx="1044000" cy="450000"/>
          <a:chOff x="6972831" y="127063"/>
          <a:chExt cx="1044000" cy="450000"/>
        </a:xfrm>
      </xdr:grpSpPr>
      <xdr:sp macro="" textlink="">
        <xdr:nvSpPr>
          <xdr:cNvPr id="20" name="Rounded Rectangle 2">
            <a:hlinkClick xmlns:r="http://schemas.openxmlformats.org/officeDocument/2006/relationships" r:id="rId4" tooltip="Go to"/>
            <a:extLst>
              <a:ext uri="{FF2B5EF4-FFF2-40B4-BE49-F238E27FC236}">
                <a16:creationId xmlns:a16="http://schemas.microsoft.com/office/drawing/2014/main" id="{7BFC5160-C07C-BD36-00B1-AED8E9C9C988}"/>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1" name="Picture 20" descr="http://swiss-delicious.com/images/1024/icons/back.png">
            <a:hlinkClick xmlns:r="http://schemas.openxmlformats.org/officeDocument/2006/relationships" r:id="rId4" tooltip="Go to"/>
            <a:extLst>
              <a:ext uri="{FF2B5EF4-FFF2-40B4-BE49-F238E27FC236}">
                <a16:creationId xmlns:a16="http://schemas.microsoft.com/office/drawing/2014/main" id="{1FDE4AEB-38BB-19D0-6033-9894AE4F887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7</xdr:col>
      <xdr:colOff>104775</xdr:colOff>
      <xdr:row>1</xdr:row>
      <xdr:rowOff>123825</xdr:rowOff>
    </xdr:from>
    <xdr:ext cx="1014221" cy="291600"/>
    <xdr:pic>
      <xdr:nvPicPr>
        <xdr:cNvPr id="1021"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95250</xdr:colOff>
      <xdr:row>1</xdr:row>
      <xdr:rowOff>56590</xdr:rowOff>
    </xdr:from>
    <xdr:ext cx="432000" cy="432000"/>
    <xdr:pic>
      <xdr:nvPicPr>
        <xdr:cNvPr id="5" name="mainicon">
          <a:extLst>
            <a:ext uri="{FF2B5EF4-FFF2-40B4-BE49-F238E27FC236}">
              <a16:creationId xmlns:a16="http://schemas.microsoft.com/office/drawing/2014/main" id="{053DE19F-9DAD-4A91-87EA-8C9A2CA2FE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2900" y="142315"/>
          <a:ext cx="432000" cy="432000"/>
        </a:xfrm>
        <a:prstGeom prst="rect">
          <a:avLst/>
        </a:prstGeom>
        <a:effectLst>
          <a:outerShdw blurRad="63500" sx="102000" sy="102000" algn="ctr" rotWithShape="0">
            <a:prstClr val="black">
              <a:alpha val="40000"/>
            </a:prstClr>
          </a:outerShdw>
        </a:effectLst>
      </xdr:spPr>
    </xdr:pic>
    <xdr:clientData/>
  </xdr:oneCellAnchor>
  <xdr:oneCellAnchor>
    <xdr:from>
      <xdr:col>3</xdr:col>
      <xdr:colOff>1261050</xdr:colOff>
      <xdr:row>1</xdr:row>
      <xdr:rowOff>51225</xdr:rowOff>
    </xdr:from>
    <xdr:ext cx="1044000" cy="450000"/>
    <xdr:grpSp>
      <xdr:nvGrpSpPr>
        <xdr:cNvPr id="18" name="backtomenu">
          <a:hlinkClick xmlns:r="http://schemas.openxmlformats.org/officeDocument/2006/relationships" r:id="rId4" tooltip="Go to"/>
          <a:extLst>
            <a:ext uri="{FF2B5EF4-FFF2-40B4-BE49-F238E27FC236}">
              <a16:creationId xmlns:a16="http://schemas.microsoft.com/office/drawing/2014/main" id="{59EC381D-880E-4EAF-852E-50500F52236D}"/>
            </a:ext>
          </a:extLst>
        </xdr:cNvPr>
        <xdr:cNvGrpSpPr/>
      </xdr:nvGrpSpPr>
      <xdr:grpSpPr>
        <a:xfrm>
          <a:off x="4966275" y="136950"/>
          <a:ext cx="1044000" cy="450000"/>
          <a:chOff x="6972831" y="127063"/>
          <a:chExt cx="1044000" cy="450000"/>
        </a:xfrm>
      </xdr:grpSpPr>
      <xdr:sp macro="" textlink="">
        <xdr:nvSpPr>
          <xdr:cNvPr id="19" name="Rounded Rectangle 2">
            <a:hlinkClick xmlns:r="http://schemas.openxmlformats.org/officeDocument/2006/relationships" r:id="rId4" tooltip="Go to"/>
            <a:extLst>
              <a:ext uri="{FF2B5EF4-FFF2-40B4-BE49-F238E27FC236}">
                <a16:creationId xmlns:a16="http://schemas.microsoft.com/office/drawing/2014/main" id="{19CF3529-DEC6-CEA1-3582-D32908C829FB}"/>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0" name="Picture 19" descr="http://swiss-delicious.com/images/1024/icons/back.png">
            <a:hlinkClick xmlns:r="http://schemas.openxmlformats.org/officeDocument/2006/relationships" r:id="rId4" tooltip="Go to"/>
            <a:extLst>
              <a:ext uri="{FF2B5EF4-FFF2-40B4-BE49-F238E27FC236}">
                <a16:creationId xmlns:a16="http://schemas.microsoft.com/office/drawing/2014/main" id="{9050DDB8-9E97-ADA1-29FF-B1DF4835F37B}"/>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oneCellAnchor>
  <xdr:oneCellAnchor>
    <xdr:from>
      <xdr:col>7</xdr:col>
      <xdr:colOff>104775</xdr:colOff>
      <xdr:row>1</xdr:row>
      <xdr:rowOff>123825</xdr:rowOff>
    </xdr:from>
    <xdr:ext cx="1014221" cy="291600"/>
    <xdr:pic>
      <xdr:nvPicPr>
        <xdr:cNvPr id="1020"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1</xdr:row>
      <xdr:rowOff>56590</xdr:rowOff>
    </xdr:from>
    <xdr:to>
      <xdr:col>2</xdr:col>
      <xdr:colOff>412950</xdr:colOff>
      <xdr:row>2</xdr:row>
      <xdr:rowOff>242061</xdr:rowOff>
    </xdr:to>
    <xdr:pic>
      <xdr:nvPicPr>
        <xdr:cNvPr id="5" name="mainicon">
          <a:extLst>
            <a:ext uri="{FF2B5EF4-FFF2-40B4-BE49-F238E27FC236}">
              <a16:creationId xmlns:a16="http://schemas.microsoft.com/office/drawing/2014/main" id="{6949BA7D-31C5-4D3D-B18F-762FC77546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2900" y="142315"/>
          <a:ext cx="432000" cy="433121"/>
        </a:xfrm>
        <a:prstGeom prst="rect">
          <a:avLst/>
        </a:prstGeom>
        <a:effectLst>
          <a:outerShdw blurRad="63500" sx="102000" sy="102000" algn="ctr" rotWithShape="0">
            <a:prstClr val="black">
              <a:alpha val="40000"/>
            </a:prstClr>
          </a:outerShdw>
        </a:effectLst>
      </xdr:spPr>
    </xdr:pic>
    <xdr:clientData/>
  </xdr:twoCellAnchor>
  <xdr:twoCellAnchor editAs="oneCell">
    <xdr:from>
      <xdr:col>23</xdr:col>
      <xdr:colOff>19050</xdr:colOff>
      <xdr:row>1</xdr:row>
      <xdr:rowOff>51225</xdr:rowOff>
    </xdr:from>
    <xdr:to>
      <xdr:col>26</xdr:col>
      <xdr:colOff>834450</xdr:colOff>
      <xdr:row>2</xdr:row>
      <xdr:rowOff>253575</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6D87747D-B73F-4A50-8483-884123686812}"/>
            </a:ext>
          </a:extLst>
        </xdr:cNvPr>
        <xdr:cNvGrpSpPr/>
      </xdr:nvGrpSpPr>
      <xdr:grpSpPr>
        <a:xfrm>
          <a:off x="5372100" y="136950"/>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E6865830-C595-47D3-CA94-805CDE81D8C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78F8F074-320D-FF94-B5B4-0B13B22605F7}"/>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50</xdr:col>
      <xdr:colOff>266700</xdr:colOff>
      <xdr:row>1</xdr:row>
      <xdr:rowOff>123825</xdr:rowOff>
    </xdr:from>
    <xdr:ext cx="1014221" cy="2916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1</xdr:row>
      <xdr:rowOff>56590</xdr:rowOff>
    </xdr:from>
    <xdr:to>
      <xdr:col>1</xdr:col>
      <xdr:colOff>527250</xdr:colOff>
      <xdr:row>2</xdr:row>
      <xdr:rowOff>240940</xdr:rowOff>
    </xdr:to>
    <xdr:pic>
      <xdr:nvPicPr>
        <xdr:cNvPr id="5" name="mainicon">
          <a:extLst>
            <a:ext uri="{FF2B5EF4-FFF2-40B4-BE49-F238E27FC236}">
              <a16:creationId xmlns:a16="http://schemas.microsoft.com/office/drawing/2014/main" id="{9B3677FF-F206-4069-8BDA-3C091C7F16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4850" y="142315"/>
          <a:ext cx="432000" cy="432000"/>
        </a:xfrm>
        <a:prstGeom prst="rect">
          <a:avLst/>
        </a:prstGeom>
        <a:effectLst>
          <a:outerShdw blurRad="63500" sx="102000" sy="102000" algn="ctr" rotWithShape="0">
            <a:prstClr val="black">
              <a:alpha val="40000"/>
            </a:prstClr>
          </a:outerShdw>
        </a:effectLst>
      </xdr:spPr>
    </xdr:pic>
    <xdr:clientData/>
  </xdr:twoCellAnchor>
  <xdr:twoCellAnchor editAs="oneCell">
    <xdr:from>
      <xdr:col>4</xdr:col>
      <xdr:colOff>571500</xdr:colOff>
      <xdr:row>1</xdr:row>
      <xdr:rowOff>51225</xdr:rowOff>
    </xdr:from>
    <xdr:to>
      <xdr:col>6</xdr:col>
      <xdr:colOff>301050</xdr:colOff>
      <xdr:row>2</xdr:row>
      <xdr:rowOff>253575</xdr:rowOff>
    </xdr:to>
    <xdr:grpSp>
      <xdr:nvGrpSpPr>
        <xdr:cNvPr id="14" name="backtomenu">
          <a:hlinkClick xmlns:r="http://schemas.openxmlformats.org/officeDocument/2006/relationships" r:id="rId4" tooltip="Go to"/>
          <a:extLst>
            <a:ext uri="{FF2B5EF4-FFF2-40B4-BE49-F238E27FC236}">
              <a16:creationId xmlns:a16="http://schemas.microsoft.com/office/drawing/2014/main" id="{8E8DA27B-4546-4EDF-AE20-1B0E3E6F0A77}"/>
            </a:ext>
          </a:extLst>
        </xdr:cNvPr>
        <xdr:cNvGrpSpPr/>
      </xdr:nvGrpSpPr>
      <xdr:grpSpPr>
        <a:xfrm>
          <a:off x="5372100" y="136950"/>
          <a:ext cx="1044000" cy="450000"/>
          <a:chOff x="6972831" y="127063"/>
          <a:chExt cx="1044000" cy="450000"/>
        </a:xfrm>
      </xdr:grpSpPr>
      <xdr:sp macro="" textlink="">
        <xdr:nvSpPr>
          <xdr:cNvPr id="15" name="Rounded Rectangle 2">
            <a:hlinkClick xmlns:r="http://schemas.openxmlformats.org/officeDocument/2006/relationships" r:id="rId4" tooltip="Go to"/>
            <a:extLst>
              <a:ext uri="{FF2B5EF4-FFF2-40B4-BE49-F238E27FC236}">
                <a16:creationId xmlns:a16="http://schemas.microsoft.com/office/drawing/2014/main" id="{8D8F8C71-029E-4E4F-04E5-8A2198808DF2}"/>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6" name="Picture 15" descr="http://swiss-delicious.com/images/1024/icons/back.png">
            <a:hlinkClick xmlns:r="http://schemas.openxmlformats.org/officeDocument/2006/relationships" r:id="rId4" tooltip="Go to"/>
            <a:extLst>
              <a:ext uri="{FF2B5EF4-FFF2-40B4-BE49-F238E27FC236}">
                <a16:creationId xmlns:a16="http://schemas.microsoft.com/office/drawing/2014/main" id="{131233FC-EDF3-8ADF-B7E9-07C4241F4053}"/>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13</xdr:col>
      <xdr:colOff>361950</xdr:colOff>
      <xdr:row>1</xdr:row>
      <xdr:rowOff>123825</xdr:rowOff>
    </xdr:from>
    <xdr:ext cx="1014221" cy="291600"/>
    <xdr:pic>
      <xdr:nvPicPr>
        <xdr:cNvPr id="101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1</xdr:row>
      <xdr:rowOff>56590</xdr:rowOff>
    </xdr:from>
    <xdr:to>
      <xdr:col>1</xdr:col>
      <xdr:colOff>527250</xdr:colOff>
      <xdr:row>2</xdr:row>
      <xdr:rowOff>240940</xdr:rowOff>
    </xdr:to>
    <xdr:pic>
      <xdr:nvPicPr>
        <xdr:cNvPr id="5" name="mainicon">
          <a:extLst>
            <a:ext uri="{FF2B5EF4-FFF2-40B4-BE49-F238E27FC236}">
              <a16:creationId xmlns:a16="http://schemas.microsoft.com/office/drawing/2014/main" id="{91DA7F62-4B2A-4DE8-83A6-D63A343A3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2900" y="142315"/>
          <a:ext cx="432000" cy="432000"/>
        </a:xfrm>
        <a:prstGeom prst="rect">
          <a:avLst/>
        </a:prstGeom>
        <a:effectLst>
          <a:outerShdw blurRad="63500" sx="102000" sy="102000" algn="ctr" rotWithShape="0">
            <a:prstClr val="black">
              <a:alpha val="40000"/>
            </a:prstClr>
          </a:outerShdw>
        </a:effectLst>
      </xdr:spPr>
    </xdr:pic>
    <xdr:clientData/>
  </xdr:twoCellAnchor>
  <xdr:twoCellAnchor editAs="oneCell">
    <xdr:from>
      <xdr:col>4</xdr:col>
      <xdr:colOff>47625</xdr:colOff>
      <xdr:row>1</xdr:row>
      <xdr:rowOff>51225</xdr:rowOff>
    </xdr:from>
    <xdr:to>
      <xdr:col>4</xdr:col>
      <xdr:colOff>1091625</xdr:colOff>
      <xdr:row>2</xdr:row>
      <xdr:rowOff>253575</xdr:rowOff>
    </xdr:to>
    <xdr:grpSp>
      <xdr:nvGrpSpPr>
        <xdr:cNvPr id="18" name="backtomenu">
          <a:hlinkClick xmlns:r="http://schemas.openxmlformats.org/officeDocument/2006/relationships" r:id="rId4" tooltip="Go to"/>
          <a:extLst>
            <a:ext uri="{FF2B5EF4-FFF2-40B4-BE49-F238E27FC236}">
              <a16:creationId xmlns:a16="http://schemas.microsoft.com/office/drawing/2014/main" id="{E1B9FF6F-E9C3-4471-A033-91984CD2EB97}"/>
            </a:ext>
          </a:extLst>
        </xdr:cNvPr>
        <xdr:cNvGrpSpPr/>
      </xdr:nvGrpSpPr>
      <xdr:grpSpPr>
        <a:xfrm>
          <a:off x="5372100" y="136950"/>
          <a:ext cx="1044000" cy="450000"/>
          <a:chOff x="6972831" y="127063"/>
          <a:chExt cx="1044000" cy="450000"/>
        </a:xfrm>
      </xdr:grpSpPr>
      <xdr:sp macro="" textlink="">
        <xdr:nvSpPr>
          <xdr:cNvPr id="19" name="Rounded Rectangle 2">
            <a:hlinkClick xmlns:r="http://schemas.openxmlformats.org/officeDocument/2006/relationships" r:id="rId4" tooltip="Go to"/>
            <a:extLst>
              <a:ext uri="{FF2B5EF4-FFF2-40B4-BE49-F238E27FC236}">
                <a16:creationId xmlns:a16="http://schemas.microsoft.com/office/drawing/2014/main" id="{697DE6FD-668F-D90C-60F6-976C9F219DCE}"/>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0" name="Picture 19" descr="http://swiss-delicious.com/images/1024/icons/back.png">
            <a:hlinkClick xmlns:r="http://schemas.openxmlformats.org/officeDocument/2006/relationships" r:id="rId4" tooltip="Go to"/>
            <a:extLst>
              <a:ext uri="{FF2B5EF4-FFF2-40B4-BE49-F238E27FC236}">
                <a16:creationId xmlns:a16="http://schemas.microsoft.com/office/drawing/2014/main" id="{B41E1CAC-C05E-24C2-9315-3365310D2E7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7</xdr:col>
      <xdr:colOff>790575</xdr:colOff>
      <xdr:row>1</xdr:row>
      <xdr:rowOff>123825</xdr:rowOff>
    </xdr:from>
    <xdr:ext cx="1014221" cy="291600"/>
    <xdr:pic>
      <xdr:nvPicPr>
        <xdr:cNvPr id="1020"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8</xdr:col>
      <xdr:colOff>0</xdr:colOff>
      <xdr:row>23</xdr:row>
      <xdr:rowOff>1</xdr:rowOff>
    </xdr:from>
    <xdr:to>
      <xdr:col>11</xdr:col>
      <xdr:colOff>0</xdr:colOff>
      <xdr:row>33</xdr:row>
      <xdr:rowOff>1</xdr:rowOff>
    </xdr:to>
    <xdr:graphicFrame macro="">
      <xdr:nvGraphicFramePr>
        <xdr:cNvPr id="2" name="Chart 1">
          <a:extLst>
            <a:ext uri="{FF2B5EF4-FFF2-40B4-BE49-F238E27FC236}">
              <a16:creationId xmlns:a16="http://schemas.microsoft.com/office/drawing/2014/main" id="{502F8651-65A0-4189-9CA2-8DB8A72D1D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1552575</xdr:colOff>
      <xdr:row>9</xdr:row>
      <xdr:rowOff>0</xdr:rowOff>
    </xdr:from>
    <xdr:to>
      <xdr:col>7</xdr:col>
      <xdr:colOff>0</xdr:colOff>
      <xdr:row>19</xdr:row>
      <xdr:rowOff>9524</xdr:rowOff>
    </xdr:to>
    <xdr:graphicFrame macro="">
      <xdr:nvGraphicFramePr>
        <xdr:cNvPr id="5" name="Chart 4">
          <a:extLst>
            <a:ext uri="{FF2B5EF4-FFF2-40B4-BE49-F238E27FC236}">
              <a16:creationId xmlns:a16="http://schemas.microsoft.com/office/drawing/2014/main" id="{2AA388BC-C421-42BF-A62B-FC82D23385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1552575</xdr:colOff>
      <xdr:row>20</xdr:row>
      <xdr:rowOff>0</xdr:rowOff>
    </xdr:from>
    <xdr:to>
      <xdr:col>7</xdr:col>
      <xdr:colOff>0</xdr:colOff>
      <xdr:row>33</xdr:row>
      <xdr:rowOff>0</xdr:rowOff>
    </xdr:to>
    <xdr:graphicFrame macro="">
      <xdr:nvGraphicFramePr>
        <xdr:cNvPr id="12" name="Chart 11">
          <a:extLst>
            <a:ext uri="{FF2B5EF4-FFF2-40B4-BE49-F238E27FC236}">
              <a16:creationId xmlns:a16="http://schemas.microsoft.com/office/drawing/2014/main" id="{106B24DA-547F-4565-9FBD-5F438F322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0</xdr:colOff>
      <xdr:row>9</xdr:row>
      <xdr:rowOff>0</xdr:rowOff>
    </xdr:from>
    <xdr:to>
      <xdr:col>11</xdr:col>
      <xdr:colOff>0</xdr:colOff>
      <xdr:row>19</xdr:row>
      <xdr:rowOff>0</xdr:rowOff>
    </xdr:to>
    <xdr:graphicFrame macro="">
      <xdr:nvGraphicFramePr>
        <xdr:cNvPr id="3" name="Chart 2">
          <a:extLst>
            <a:ext uri="{FF2B5EF4-FFF2-40B4-BE49-F238E27FC236}">
              <a16:creationId xmlns:a16="http://schemas.microsoft.com/office/drawing/2014/main" id="{5EF1D261-01B5-4602-A983-C7AF2119BA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95250</xdr:colOff>
      <xdr:row>1</xdr:row>
      <xdr:rowOff>56590</xdr:rowOff>
    </xdr:from>
    <xdr:to>
      <xdr:col>2</xdr:col>
      <xdr:colOff>279600</xdr:colOff>
      <xdr:row>2</xdr:row>
      <xdr:rowOff>240940</xdr:rowOff>
    </xdr:to>
    <xdr:pic>
      <xdr:nvPicPr>
        <xdr:cNvPr id="9" name="mainicon">
          <a:extLst>
            <a:ext uri="{FF2B5EF4-FFF2-40B4-BE49-F238E27FC236}">
              <a16:creationId xmlns:a16="http://schemas.microsoft.com/office/drawing/2014/main" id="{DA198272-9FA3-47BA-843A-50B1A2C8E1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342900" y="142315"/>
          <a:ext cx="432000" cy="432000"/>
        </a:xfrm>
        <a:prstGeom prst="rect">
          <a:avLst/>
        </a:prstGeom>
        <a:effectLst>
          <a:outerShdw blurRad="63500" sx="102000" sy="102000" algn="ctr" rotWithShape="0">
            <a:prstClr val="black">
              <a:alpha val="40000"/>
            </a:prstClr>
          </a:outerShdw>
        </a:effectLst>
      </xdr:spPr>
    </xdr:pic>
    <xdr:clientData/>
  </xdr:twoCellAnchor>
  <xdr:twoCellAnchor editAs="oneCell">
    <xdr:from>
      <xdr:col>2</xdr:col>
      <xdr:colOff>0</xdr:colOff>
      <xdr:row>8</xdr:row>
      <xdr:rowOff>190499</xdr:rowOff>
    </xdr:from>
    <xdr:to>
      <xdr:col>4</xdr:col>
      <xdr:colOff>1304925</xdr:colOff>
      <xdr:row>33</xdr:row>
      <xdr:rowOff>0</xdr:rowOff>
    </xdr:to>
    <xdr:graphicFrame macro="">
      <xdr:nvGraphicFramePr>
        <xdr:cNvPr id="4" name="Chart 3">
          <a:extLst>
            <a:ext uri="{FF2B5EF4-FFF2-40B4-BE49-F238E27FC236}">
              <a16:creationId xmlns:a16="http://schemas.microsoft.com/office/drawing/2014/main" id="{EB716DE7-9F2C-4A7F-A80E-B72F5FC9C7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6</xdr:col>
      <xdr:colOff>0</xdr:colOff>
      <xdr:row>1</xdr:row>
      <xdr:rowOff>51225</xdr:rowOff>
    </xdr:from>
    <xdr:to>
      <xdr:col>6</xdr:col>
      <xdr:colOff>1044000</xdr:colOff>
      <xdr:row>2</xdr:row>
      <xdr:rowOff>253575</xdr:rowOff>
    </xdr:to>
    <xdr:grpSp>
      <xdr:nvGrpSpPr>
        <xdr:cNvPr id="17" name="backtomenu">
          <a:hlinkClick xmlns:r="http://schemas.openxmlformats.org/officeDocument/2006/relationships" r:id="rId7" tooltip="Go to"/>
          <a:extLst>
            <a:ext uri="{FF2B5EF4-FFF2-40B4-BE49-F238E27FC236}">
              <a16:creationId xmlns:a16="http://schemas.microsoft.com/office/drawing/2014/main" id="{A017E678-8109-42CD-A42E-CBFFF16B11B3}"/>
            </a:ext>
          </a:extLst>
        </xdr:cNvPr>
        <xdr:cNvGrpSpPr/>
      </xdr:nvGrpSpPr>
      <xdr:grpSpPr>
        <a:xfrm>
          <a:off x="5372100" y="136950"/>
          <a:ext cx="1044000" cy="450000"/>
          <a:chOff x="6972831" y="127063"/>
          <a:chExt cx="1044000" cy="450000"/>
        </a:xfrm>
      </xdr:grpSpPr>
      <xdr:sp macro="" textlink="">
        <xdr:nvSpPr>
          <xdr:cNvPr id="18" name="Rounded Rectangle 2">
            <a:hlinkClick xmlns:r="http://schemas.openxmlformats.org/officeDocument/2006/relationships" r:id="rId7" tooltip="Go to"/>
            <a:extLst>
              <a:ext uri="{FF2B5EF4-FFF2-40B4-BE49-F238E27FC236}">
                <a16:creationId xmlns:a16="http://schemas.microsoft.com/office/drawing/2014/main" id="{5C2456C5-6265-343B-831A-B1393F7F17D7}"/>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9" name="Picture 18" descr="http://swiss-delicious.com/images/1024/icons/back.png">
            <a:hlinkClick xmlns:r="http://schemas.openxmlformats.org/officeDocument/2006/relationships" r:id="rId7" tooltip="Go to"/>
            <a:extLst>
              <a:ext uri="{FF2B5EF4-FFF2-40B4-BE49-F238E27FC236}">
                <a16:creationId xmlns:a16="http://schemas.microsoft.com/office/drawing/2014/main" id="{1DB180B2-6E19-FAB2-0BD8-B178C7B51E46}"/>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10</xdr:col>
      <xdr:colOff>828675</xdr:colOff>
      <xdr:row>1</xdr:row>
      <xdr:rowOff>123825</xdr:rowOff>
    </xdr:from>
    <xdr:ext cx="1014221" cy="291600"/>
    <xdr:pic>
      <xdr:nvPicPr>
        <xdr:cNvPr id="1019" name="mpkLogo">
          <a:hlinkClick xmlns:a="http://schemas.openxmlformats.org/drawingml/2006/main" xmlns:r="http://schemas.openxmlformats.org/officeDocument/2006/relationships" r:id="rId15"/>
        </xdr:cNvPr>
        <xdr:cNvPicPr>
          <a:picLocks xmlns:a="http://schemas.openxmlformats.org/drawingml/2006/main" noChangeAspect="1"/>
        </xdr:cNvPicPr>
      </xdr:nvPicPr>
      <xdr:blipFill>
        <a:blip xmlns:a="http://schemas.openxmlformats.org/drawingml/2006/main" xmlns:r="http://schemas.openxmlformats.org/officeDocument/2006/relationships" r:embed="rId14"/>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2</xdr:col>
      <xdr:colOff>250869</xdr:colOff>
      <xdr:row>1</xdr:row>
      <xdr:rowOff>51225</xdr:rowOff>
    </xdr:from>
    <xdr:to>
      <xdr:col>4</xdr:col>
      <xdr:colOff>113769</xdr:colOff>
      <xdr:row>2</xdr:row>
      <xdr:rowOff>253575</xdr:rowOff>
    </xdr:to>
    <xdr:grpSp>
      <xdr:nvGrpSpPr>
        <xdr:cNvPr id="2" name="backtomenu">
          <a:hlinkClick xmlns:r="http://schemas.openxmlformats.org/officeDocument/2006/relationships" r:id="rId1" tooltip="Go to"/>
          <a:extLst>
            <a:ext uri="{FF2B5EF4-FFF2-40B4-BE49-F238E27FC236}">
              <a16:creationId xmlns:a16="http://schemas.microsoft.com/office/drawing/2014/main" id="{8ABDEA8C-3FDF-4B87-93D3-F7BEF8D4DF6E}"/>
            </a:ext>
          </a:extLst>
        </xdr:cNvPr>
        <xdr:cNvGrpSpPr/>
      </xdr:nvGrpSpPr>
      <xdr:grpSpPr>
        <a:xfrm>
          <a:off x="10309269" y="136950"/>
          <a:ext cx="1044000" cy="450000"/>
          <a:chOff x="6972831" y="127063"/>
          <a:chExt cx="1044000" cy="450000"/>
        </a:xfrm>
      </xdr:grpSpPr>
      <xdr:sp macro="" textlink="">
        <xdr:nvSpPr>
          <xdr:cNvPr id="3" name="Rounded Rectangle 2">
            <a:hlinkClick xmlns:r="http://schemas.openxmlformats.org/officeDocument/2006/relationships" r:id="rId1" tooltip="Go to"/>
            <a:extLst>
              <a:ext uri="{FF2B5EF4-FFF2-40B4-BE49-F238E27FC236}">
                <a16:creationId xmlns:a16="http://schemas.microsoft.com/office/drawing/2014/main" id="{2E3AB3DD-7B01-8484-EE9E-A5E0110C9029}"/>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4" name="Picture 3" descr="http://swiss-delicious.com/images/1024/icons/back.png">
            <a:hlinkClick xmlns:r="http://schemas.openxmlformats.org/officeDocument/2006/relationships" r:id="rId1" tooltip="Go to"/>
            <a:extLst>
              <a:ext uri="{FF2B5EF4-FFF2-40B4-BE49-F238E27FC236}">
                <a16:creationId xmlns:a16="http://schemas.microsoft.com/office/drawing/2014/main" id="{A729F33E-7BFE-690A-8C7E-7D680F87C5D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BCB04DF-E89E-46B9-AF71-0F65C442BE5F}" name="Table2" displayName="Table2" ref="B5:I505" totalsRowShown="0" headerRowDxfId="11" headerRowBorderDxfId="10" tableBorderDxfId="9" totalsRowBorderDxfId="8">
  <autoFilter ref="B5:I505" xr:uid="{6BCB04DF-E89E-46B9-AF71-0F65C442BE5F}"/>
  <tableColumns count="8">
    <tableColumn id="1" xr3:uid="{C4F8159C-FDCC-4DC3-9DE8-545AD8EB55D0}" name="Category" dataDxfId="7">
      <calculatedColumnFormula>IFERROR(INDEX(Cal!$D$5:$D$506,MATCH(ActionList!D6,Cal!$D$7:$D$506,0)),"")</calculatedColumnFormula>
    </tableColumn>
    <tableColumn id="2" xr3:uid="{800D7F8A-8225-403D-B4AA-53D6BABD55BD}" name="Item Name" dataDxfId="6">
      <calculatedColumnFormula>IFERROR(INDEX(Cal!$D$5:$D$506,MATCH(ActionList!D6,Cal!$D$6:$D$506,0)),"")</calculatedColumnFormula>
    </tableColumn>
    <tableColumn id="3" xr3:uid="{69555940-7A7A-4D0A-AAAB-169A97AFD0C6}" name="Target Name" dataDxfId="5"/>
    <tableColumn id="4" xr3:uid="{D32DBAFC-95F0-4670-AC2C-7DD61768E7B0}" name="Action" dataDxfId="4"/>
    <tableColumn id="5" xr3:uid="{0A005E13-FF48-4E59-90EC-5AD086BDD4D0}" name="Responsible Person" dataDxfId="3"/>
    <tableColumn id="6" xr3:uid="{444194D3-3273-4842-AD7C-AC7CC5A7B8BE}" name="Due Date" dataDxfId="2"/>
    <tableColumn id="7" xr3:uid="{E08212B7-CD05-44CD-9B10-BE41A7A8BE05}" name="Progress (%)" dataDxfId="1"/>
    <tableColumn id="8" xr3:uid="{47AC9B6A-3AA3-499B-874C-A1DF10C7925A}" name="Statu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4A255-5EDC-439D-B2EC-8DF5D33EB046}">
  <sheetPr>
    <pageSetUpPr autoPageBreaks="0" fitToPage="1"/>
  </sheetPr>
  <dimension ref="A1:N40"/>
  <sheetViews>
    <sheetView showGridLines="0" showRowColHeaders="0" tabSelected="1" zoomScaleNormal="100" workbookViewId="0">
      <pane ySplit="4" topLeftCell="A5" activePane="bottomLeft" state="frozen"/>
      <selection pane="bottomLeft" activeCell="A5" sqref="A5"/>
    </sheetView>
  </sheetViews>
  <sheetFormatPr defaultRowHeight="15" outlineLevelRow="1" x14ac:dyDescent="0.25"/>
  <cols>
    <col min="1" max="1" width="3.7109375" style="15" customWidth="1"/>
    <col min="2" max="2" width="1.5703125" style="20" customWidth="1"/>
    <col min="3" max="3" width="26.5703125" style="20" customWidth="1"/>
    <col min="4" max="4" width="3.5703125" style="20" customWidth="1"/>
    <col min="5" max="5" width="26.5703125" style="20" customWidth="1"/>
    <col min="6" max="6" width="3.5703125" style="20" customWidth="1"/>
    <col min="7" max="7" width="26.5703125" style="20" customWidth="1"/>
    <col min="8" max="8" width="3.5703125" style="20" customWidth="1"/>
    <col min="9" max="9" width="26.5703125" style="20" customWidth="1"/>
    <col min="10" max="10" width="3.5703125" style="20" customWidth="1"/>
    <col min="11" max="11" width="26.5703125" style="20" customWidth="1"/>
    <col min="12" max="12" width="3.5703125" style="20" customWidth="1"/>
    <col min="13" max="13" width="26.5703125" style="20" customWidth="1"/>
    <col min="14" max="14" width="1.5703125" style="20" customWidth="1"/>
    <col min="15" max="15" width="1.7109375" style="20" customWidth="1"/>
    <col min="16" max="17" width="9.140625" style="20"/>
    <col min="18" max="18" width="10.42578125" style="20" customWidth="1"/>
    <col min="19" max="16384" width="9.140625" style="20"/>
  </cols>
  <sheetData>
    <row r="1" spans="1:14" s="3" customFormat="1" ht="6.75" customHeight="1" x14ac:dyDescent="0.25">
      <c r="C1" s="4"/>
      <c r="F1" s="5"/>
      <c r="G1" s="5"/>
      <c r="H1" s="5"/>
    </row>
    <row r="2" spans="1:14" s="6" customFormat="1" ht="20.100000000000001" customHeight="1" x14ac:dyDescent="0.25">
      <c r="B2" s="8"/>
      <c r="C2" s="23" t="s">
        <v>85</v>
      </c>
      <c r="D2" s="7"/>
      <c r="E2" s="8"/>
      <c r="F2" s="8"/>
      <c r="G2" s="8"/>
      <c r="H2" s="8"/>
      <c r="I2" s="8"/>
      <c r="J2" s="8"/>
      <c r="K2" s="8"/>
      <c r="L2" s="9"/>
      <c r="M2" s="9"/>
      <c r="N2" s="9"/>
    </row>
    <row r="3" spans="1:14" s="10" customFormat="1" ht="24" customHeight="1" x14ac:dyDescent="0.25">
      <c r="B3" s="12"/>
      <c r="C3" s="24" t="s">
        <v>81</v>
      </c>
      <c r="D3" s="11"/>
      <c r="E3" s="12"/>
      <c r="F3" s="12"/>
      <c r="G3" s="12"/>
      <c r="H3" s="12"/>
      <c r="I3" s="12"/>
      <c r="J3" s="12"/>
      <c r="K3" s="12"/>
      <c r="L3" s="13"/>
      <c r="M3" s="13"/>
      <c r="N3" s="13"/>
    </row>
    <row r="4" spans="1:14" s="15" customFormat="1" ht="4.9000000000000004" customHeight="1" x14ac:dyDescent="0.25">
      <c r="A4" s="14"/>
      <c r="B4" s="14"/>
      <c r="C4" s="14"/>
      <c r="D4" s="14"/>
      <c r="E4" s="14"/>
      <c r="F4" s="14"/>
      <c r="G4" s="14"/>
      <c r="H4" s="14"/>
      <c r="I4" s="14"/>
      <c r="J4" s="14"/>
      <c r="K4" s="14"/>
      <c r="L4" s="14"/>
      <c r="M4" s="14"/>
    </row>
    <row r="5" spans="1:14" s="15" customFormat="1" ht="4.5" customHeight="1" x14ac:dyDescent="0.25">
      <c r="A5" s="14"/>
      <c r="B5" s="14"/>
      <c r="C5" s="14"/>
      <c r="D5" s="14"/>
      <c r="E5" s="14"/>
      <c r="F5" s="14"/>
      <c r="G5" s="14"/>
      <c r="H5" s="14"/>
      <c r="I5" s="14"/>
      <c r="J5" s="14"/>
      <c r="K5" s="14"/>
      <c r="L5" s="14"/>
      <c r="M5" s="14"/>
    </row>
    <row r="6" spans="1:14" s="15" customFormat="1" ht="15" customHeight="1" x14ac:dyDescent="0.25">
      <c r="A6" s="14"/>
      <c r="B6" s="62"/>
      <c r="C6" s="63"/>
      <c r="D6" s="63"/>
      <c r="E6" s="63"/>
      <c r="F6" s="63"/>
      <c r="G6" s="63"/>
      <c r="H6" s="63"/>
      <c r="I6" s="63"/>
      <c r="J6" s="63"/>
      <c r="K6" s="63"/>
      <c r="L6" s="63"/>
      <c r="M6" s="63"/>
      <c r="N6" s="64"/>
    </row>
    <row r="7" spans="1:14" ht="30" customHeight="1" x14ac:dyDescent="0.25">
      <c r="B7" s="65"/>
      <c r="C7" s="204" t="s">
        <v>0</v>
      </c>
      <c r="D7" s="205"/>
      <c r="E7" s="205"/>
      <c r="F7" s="205"/>
      <c r="G7" s="205"/>
      <c r="H7" s="205"/>
      <c r="I7" s="205"/>
      <c r="J7" s="205"/>
      <c r="K7" s="205"/>
      <c r="L7" s="205"/>
      <c r="M7" s="206"/>
      <c r="N7" s="66"/>
    </row>
    <row r="8" spans="1:14" ht="20.100000000000001" customHeight="1" x14ac:dyDescent="0.25">
      <c r="B8" s="65"/>
      <c r="C8"/>
      <c r="D8"/>
      <c r="E8"/>
      <c r="F8"/>
      <c r="G8"/>
      <c r="H8"/>
      <c r="I8"/>
      <c r="J8"/>
      <c r="K8"/>
      <c r="L8"/>
      <c r="M8"/>
      <c r="N8" s="66"/>
    </row>
    <row r="9" spans="1:14" ht="24" customHeight="1" x14ac:dyDescent="0.25">
      <c r="B9" s="65"/>
      <c r="C9" s="95" t="s">
        <v>151</v>
      </c>
      <c r="D9"/>
      <c r="E9" s="95" t="s">
        <v>152</v>
      </c>
      <c r="F9"/>
      <c r="G9" s="95" t="s">
        <v>153</v>
      </c>
      <c r="H9"/>
      <c r="I9" s="95" t="s">
        <v>154</v>
      </c>
      <c r="J9"/>
      <c r="K9" s="95" t="s">
        <v>155</v>
      </c>
      <c r="L9"/>
      <c r="M9" s="95" t="s">
        <v>150</v>
      </c>
      <c r="N9" s="66"/>
    </row>
    <row r="10" spans="1:14" ht="34.5" customHeight="1" x14ac:dyDescent="0.25">
      <c r="B10" s="65"/>
      <c r="C10" s="96" t="s">
        <v>87</v>
      </c>
      <c r="D10"/>
      <c r="E10" s="96" t="s">
        <v>88</v>
      </c>
      <c r="F10"/>
      <c r="G10" s="96" t="s">
        <v>89</v>
      </c>
      <c r="H10"/>
      <c r="I10" s="96" t="s">
        <v>92</v>
      </c>
      <c r="J10"/>
      <c r="K10" s="194"/>
      <c r="L10"/>
      <c r="M10" s="194"/>
      <c r="N10" s="66"/>
    </row>
    <row r="11" spans="1:14" ht="20.100000000000001" customHeight="1" x14ac:dyDescent="0.25">
      <c r="B11" s="65"/>
      <c r="C11"/>
      <c r="D11"/>
      <c r="E11"/>
      <c r="F11"/>
      <c r="G11"/>
      <c r="H11"/>
      <c r="I11"/>
      <c r="J11"/>
      <c r="K11"/>
      <c r="L11"/>
      <c r="M11"/>
      <c r="N11" s="66"/>
    </row>
    <row r="12" spans="1:14" ht="30" customHeight="1" x14ac:dyDescent="0.25">
      <c r="B12" s="65"/>
      <c r="C12" s="204" t="s">
        <v>71</v>
      </c>
      <c r="D12" s="205"/>
      <c r="E12" s="205"/>
      <c r="F12" s="205"/>
      <c r="G12" s="205"/>
      <c r="H12" s="205"/>
      <c r="I12" s="206"/>
      <c r="J12"/>
      <c r="K12" s="204" t="s">
        <v>54</v>
      </c>
      <c r="L12" s="205"/>
      <c r="M12" s="206"/>
      <c r="N12" s="66"/>
    </row>
    <row r="13" spans="1:14" x14ac:dyDescent="0.25">
      <c r="B13" s="65"/>
      <c r="C13"/>
      <c r="D13"/>
      <c r="E13"/>
      <c r="F13"/>
      <c r="G13"/>
      <c r="H13"/>
      <c r="I13"/>
      <c r="J13"/>
      <c r="K13"/>
      <c r="L13"/>
      <c r="M13"/>
      <c r="N13" s="66"/>
    </row>
    <row r="14" spans="1:14" ht="25.5" customHeight="1" x14ac:dyDescent="0.25">
      <c r="B14" s="65"/>
      <c r="C14" s="165" t="s">
        <v>148</v>
      </c>
      <c r="D14" s="166"/>
      <c r="E14" s="166"/>
      <c r="F14" s="166"/>
      <c r="G14" s="167"/>
      <c r="H14"/>
      <c r="I14" s="164" t="s">
        <v>149</v>
      </c>
      <c r="J14"/>
      <c r="K14" s="138" t="s">
        <v>86</v>
      </c>
      <c r="L14"/>
      <c r="M14" s="138" t="s">
        <v>56</v>
      </c>
      <c r="N14" s="66"/>
    </row>
    <row r="15" spans="1:14" ht="20.100000000000001" customHeight="1" x14ac:dyDescent="0.25">
      <c r="B15" s="65"/>
      <c r="C15" s="154"/>
      <c r="D15" s="148"/>
      <c r="E15" s="148"/>
      <c r="F15" s="148"/>
      <c r="G15" s="155"/>
      <c r="H15"/>
      <c r="I15" s="161"/>
      <c r="J15"/>
      <c r="K15" s="89" t="s">
        <v>104</v>
      </c>
      <c r="L15"/>
      <c r="M15" s="89" t="s">
        <v>109</v>
      </c>
      <c r="N15" s="66"/>
    </row>
    <row r="16" spans="1:14" ht="20.100000000000001" customHeight="1" x14ac:dyDescent="0.25">
      <c r="B16" s="65"/>
      <c r="C16" s="156"/>
      <c r="G16" s="157"/>
      <c r="H16"/>
      <c r="I16" s="162"/>
      <c r="J16"/>
      <c r="K16" s="89" t="s">
        <v>105</v>
      </c>
      <c r="L16"/>
      <c r="M16" s="89" t="s">
        <v>110</v>
      </c>
      <c r="N16" s="66"/>
    </row>
    <row r="17" spans="2:14" ht="20.100000000000001" customHeight="1" x14ac:dyDescent="0.25">
      <c r="B17" s="65"/>
      <c r="C17" s="156"/>
      <c r="G17" s="157"/>
      <c r="H17"/>
      <c r="I17" s="162"/>
      <c r="J17"/>
      <c r="K17" s="89" t="s">
        <v>106</v>
      </c>
      <c r="L17"/>
      <c r="M17" s="89" t="s">
        <v>111</v>
      </c>
      <c r="N17" s="66"/>
    </row>
    <row r="18" spans="2:14" ht="20.100000000000001" customHeight="1" x14ac:dyDescent="0.25">
      <c r="B18" s="65"/>
      <c r="C18" s="156"/>
      <c r="G18" s="157"/>
      <c r="H18"/>
      <c r="I18" s="162"/>
      <c r="J18"/>
      <c r="K18" s="89" t="s">
        <v>107</v>
      </c>
      <c r="L18"/>
      <c r="M18" s="89" t="s">
        <v>112</v>
      </c>
      <c r="N18" s="66"/>
    </row>
    <row r="19" spans="2:14" ht="20.100000000000001" customHeight="1" x14ac:dyDescent="0.25">
      <c r="B19" s="65"/>
      <c r="C19" s="156"/>
      <c r="G19" s="157"/>
      <c r="H19"/>
      <c r="I19" s="162"/>
      <c r="J19"/>
      <c r="K19" s="89" t="s">
        <v>108</v>
      </c>
      <c r="L19"/>
      <c r="M19" s="89"/>
      <c r="N19" s="66"/>
    </row>
    <row r="20" spans="2:14" ht="20.100000000000001" customHeight="1" x14ac:dyDescent="0.25">
      <c r="B20" s="65"/>
      <c r="C20" s="156"/>
      <c r="G20" s="157"/>
      <c r="H20"/>
      <c r="I20" s="162"/>
      <c r="J20"/>
      <c r="K20" s="89"/>
      <c r="L20"/>
      <c r="M20" s="89"/>
      <c r="N20" s="66"/>
    </row>
    <row r="21" spans="2:14" ht="20.100000000000001" customHeight="1" x14ac:dyDescent="0.25">
      <c r="B21" s="65"/>
      <c r="C21" s="156"/>
      <c r="G21" s="157"/>
      <c r="H21"/>
      <c r="I21" s="162"/>
      <c r="J21"/>
      <c r="K21" s="89"/>
      <c r="L21"/>
      <c r="M21" s="90"/>
      <c r="N21" s="66"/>
    </row>
    <row r="22" spans="2:14" ht="20.100000000000001" customHeight="1" x14ac:dyDescent="0.25">
      <c r="B22" s="65"/>
      <c r="C22" s="156"/>
      <c r="G22" s="157"/>
      <c r="H22"/>
      <c r="I22" s="162"/>
      <c r="J22"/>
      <c r="K22" s="89"/>
      <c r="L22"/>
      <c r="M22"/>
      <c r="N22" s="66"/>
    </row>
    <row r="23" spans="2:14" ht="20.100000000000001" customHeight="1" x14ac:dyDescent="0.25">
      <c r="B23" s="65"/>
      <c r="C23" s="158"/>
      <c r="D23" s="159"/>
      <c r="E23" s="159"/>
      <c r="F23" s="159"/>
      <c r="G23" s="160"/>
      <c r="H23"/>
      <c r="I23" s="163"/>
      <c r="J23"/>
      <c r="K23" s="89"/>
      <c r="L23"/>
      <c r="M23"/>
      <c r="N23" s="66"/>
    </row>
    <row r="24" spans="2:14" ht="20.100000000000001" hidden="1" customHeight="1" outlineLevel="1" x14ac:dyDescent="0.25">
      <c r="B24" s="65"/>
      <c r="C24"/>
      <c r="D24"/>
      <c r="E24"/>
      <c r="F24"/>
      <c r="G24"/>
      <c r="H24"/>
      <c r="I24"/>
      <c r="J24"/>
      <c r="K24" s="89"/>
      <c r="L24"/>
      <c r="M24"/>
      <c r="N24" s="66"/>
    </row>
    <row r="25" spans="2:14" ht="20.100000000000001" hidden="1" customHeight="1" outlineLevel="1" x14ac:dyDescent="0.25">
      <c r="B25" s="65"/>
      <c r="C25"/>
      <c r="D25"/>
      <c r="E25"/>
      <c r="F25"/>
      <c r="G25"/>
      <c r="H25"/>
      <c r="I25"/>
      <c r="J25"/>
      <c r="K25" s="89"/>
      <c r="L25"/>
      <c r="M25"/>
      <c r="N25" s="66"/>
    </row>
    <row r="26" spans="2:14" ht="20.100000000000001" hidden="1" customHeight="1" outlineLevel="1" x14ac:dyDescent="0.25">
      <c r="B26" s="65"/>
      <c r="C26"/>
      <c r="D26"/>
      <c r="E26"/>
      <c r="F26"/>
      <c r="G26"/>
      <c r="H26"/>
      <c r="I26"/>
      <c r="J26"/>
      <c r="K26" s="89"/>
      <c r="L26"/>
      <c r="M26"/>
      <c r="N26" s="66"/>
    </row>
    <row r="27" spans="2:14" ht="20.100000000000001" hidden="1" customHeight="1" outlineLevel="1" x14ac:dyDescent="0.25">
      <c r="B27" s="65"/>
      <c r="C27"/>
      <c r="D27"/>
      <c r="E27"/>
      <c r="F27"/>
      <c r="G27"/>
      <c r="H27"/>
      <c r="I27"/>
      <c r="J27"/>
      <c r="K27" s="89"/>
      <c r="L27"/>
      <c r="M27"/>
      <c r="N27" s="66"/>
    </row>
    <row r="28" spans="2:14" ht="19.5" hidden="1" customHeight="1" outlineLevel="1" x14ac:dyDescent="0.25">
      <c r="B28" s="65"/>
      <c r="C28"/>
      <c r="D28"/>
      <c r="E28"/>
      <c r="F28"/>
      <c r="G28"/>
      <c r="H28"/>
      <c r="I28"/>
      <c r="J28"/>
      <c r="K28" s="89"/>
      <c r="L28"/>
      <c r="M28"/>
      <c r="N28" s="66"/>
    </row>
    <row r="29" spans="2:14" ht="20.100000000000001" hidden="1" customHeight="1" outlineLevel="1" x14ac:dyDescent="0.25">
      <c r="B29" s="65"/>
      <c r="C29"/>
      <c r="D29"/>
      <c r="E29"/>
      <c r="F29"/>
      <c r="G29"/>
      <c r="H29"/>
      <c r="I29"/>
      <c r="J29"/>
      <c r="K29" s="143"/>
      <c r="L29"/>
      <c r="M29"/>
      <c r="N29" s="66"/>
    </row>
    <row r="30" spans="2:14" ht="20.100000000000001" customHeight="1" collapsed="1" x14ac:dyDescent="0.25">
      <c r="B30" s="67"/>
      <c r="C30" s="68"/>
      <c r="D30" s="68"/>
      <c r="E30" s="68"/>
      <c r="F30" s="68"/>
      <c r="G30" s="68"/>
      <c r="H30" s="68"/>
      <c r="I30" s="68"/>
      <c r="J30" s="68"/>
      <c r="K30" s="149"/>
      <c r="L30" s="68"/>
      <c r="M30" s="68"/>
      <c r="N30" s="69"/>
    </row>
    <row r="31" spans="2:14" s="15" customFormat="1" ht="7.15" customHeight="1" x14ac:dyDescent="0.25"/>
    <row r="32" spans="2:14" s="27" customFormat="1" ht="22.9" customHeight="1" x14ac:dyDescent="0.25">
      <c r="B32" s="55"/>
      <c r="C32" s="55"/>
      <c r="D32" s="56"/>
      <c r="E32" s="57"/>
      <c r="F32" s="57"/>
      <c r="G32" s="57"/>
      <c r="H32" s="55"/>
      <c r="I32" s="55"/>
      <c r="J32" s="55"/>
      <c r="K32" s="55"/>
      <c r="L32" s="55"/>
      <c r="M32" s="55"/>
      <c r="N32" s="55"/>
    </row>
    <row r="33" spans="1:5" ht="20.100000000000001" customHeight="1" x14ac:dyDescent="0.25"/>
    <row r="34" spans="1:5" ht="20.100000000000001" customHeight="1" x14ac:dyDescent="0.25"/>
    <row r="36" spans="1:5" x14ac:dyDescent="0.25">
      <c r="A36" s="27"/>
    </row>
    <row r="40" spans="1:5" x14ac:dyDescent="0.25">
      <c r="E40" s="20" t="s">
        <v>125</v>
      </c>
    </row>
  </sheetData>
  <sheetProtection algorithmName="SHA-512" hashValue="6FSlO0GEtVk9z1clTRSEwoNJbBSo2Tgc/46tUwywQjZhYu9eZMB6a7dBzo8sTQZL6X9a5vVi8fMIXn3d0uNMmQ==" saltValue="bXv5o3xJswnFNRCutzPIDg==" spinCount="100000" sheet="1" objects="1" scenarios="1"/>
  <mergeCells count="3">
    <mergeCell ref="C7:M7"/>
    <mergeCell ref="C12:I12"/>
    <mergeCell ref="K12:M12"/>
  </mergeCells>
  <phoneticPr fontId="11" type="noConversion"/>
  <printOptions horizontalCentered="1"/>
  <pageMargins left="0.31496062992125984" right="0.31496062992125984" top="0.31496062992125984" bottom="0.31496062992125984" header="0.31496062992125984" footer="0.31496062992125984"/>
  <pageSetup paperSize="9" scale="7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D3ED-03CF-4EC5-80AE-8E4E6FD8F75F}">
  <sheetPr>
    <pageSetUpPr fitToPage="1"/>
  </sheetPr>
  <dimension ref="A1:M39"/>
  <sheetViews>
    <sheetView showGridLines="0" showRowColHeaders="0" zoomScaleNormal="100" workbookViewId="0">
      <pane ySplit="6" topLeftCell="A7" activePane="bottomLeft" state="frozen"/>
      <selection pane="bottomLeft" activeCell="A7" sqref="A7"/>
    </sheetView>
  </sheetViews>
  <sheetFormatPr defaultRowHeight="15" outlineLevelRow="1" x14ac:dyDescent="0.25"/>
  <cols>
    <col min="1" max="1" width="3.7109375" style="15" customWidth="1"/>
    <col min="2" max="2" width="26.140625" style="20" customWidth="1"/>
    <col min="3" max="8" width="25.7109375" style="20" customWidth="1"/>
    <col min="9" max="9" width="1.7109375" style="20" customWidth="1"/>
    <col min="10" max="10" width="9.5703125" style="20" customWidth="1"/>
    <col min="11" max="16384" width="9.140625" style="20"/>
  </cols>
  <sheetData>
    <row r="1" spans="1:8" s="3" customFormat="1" ht="6.75" customHeight="1" x14ac:dyDescent="0.25">
      <c r="B1" s="4"/>
      <c r="D1" s="5"/>
    </row>
    <row r="2" spans="1:8" s="6" customFormat="1" ht="20.100000000000001" customHeight="1" x14ac:dyDescent="0.25">
      <c r="B2" s="25" t="s">
        <v>85</v>
      </c>
      <c r="C2" s="8"/>
      <c r="D2" s="8"/>
      <c r="E2" s="8"/>
      <c r="F2" s="8"/>
      <c r="G2" s="9"/>
      <c r="H2" s="9"/>
    </row>
    <row r="3" spans="1:8" s="10" customFormat="1" ht="24" customHeight="1" x14ac:dyDescent="0.25">
      <c r="B3" s="26" t="s">
        <v>82</v>
      </c>
      <c r="C3" s="12"/>
      <c r="D3" s="12"/>
      <c r="E3" s="12"/>
      <c r="F3" s="12"/>
      <c r="G3" s="13"/>
      <c r="H3" s="13"/>
    </row>
    <row r="4" spans="1:8" s="15" customFormat="1" ht="4.9000000000000004" customHeight="1" x14ac:dyDescent="0.25">
      <c r="A4" s="14"/>
      <c r="B4" s="14"/>
      <c r="C4" s="14"/>
      <c r="D4" s="14"/>
      <c r="E4" s="14"/>
      <c r="F4" s="14"/>
      <c r="G4" s="14"/>
      <c r="H4" s="14"/>
    </row>
    <row r="5" spans="1:8" s="15" customFormat="1" ht="4.5" customHeight="1" x14ac:dyDescent="0.25">
      <c r="A5" s="14"/>
      <c r="B5" s="14"/>
      <c r="C5" s="14"/>
      <c r="D5" s="14"/>
      <c r="E5" s="14"/>
      <c r="F5" s="14"/>
      <c r="G5" s="14"/>
      <c r="H5" s="14"/>
    </row>
    <row r="6" spans="1:8" ht="36" customHeight="1" x14ac:dyDescent="0.25">
      <c r="A6" s="14"/>
      <c r="B6" s="178" t="s">
        <v>121</v>
      </c>
      <c r="C6" s="177" t="str">
        <f>IFERROR(IF(LEN(Cond!W21)=0,"",Cond!W21),"")</f>
        <v>Customer goes to the queue</v>
      </c>
      <c r="D6" s="177" t="str">
        <f>IFERROR(IF(LEN(Cond!W22)=0,"",Cond!W22),"")</f>
        <v>Customer orders the coffee</v>
      </c>
      <c r="E6" s="177" t="str">
        <f>IFERROR(IF(LEN(Cond!W23)=0,"",Cond!W23),"")</f>
        <v>Preparation of coffee</v>
      </c>
      <c r="F6" s="177" t="str">
        <f>IFERROR(IF(LEN(Cond!W24)=0,"",Cond!W24),"")</f>
        <v>Serving the order</v>
      </c>
      <c r="G6" s="177" t="str">
        <f>IFERROR(IF(LEN(Cond!W25)=0,"",Cond!W25),"")</f>
        <v/>
      </c>
      <c r="H6" s="177" t="str">
        <f>IFERROR(IF(LEN(Cond!W21)=0,"",Cond!W26),"")</f>
        <v/>
      </c>
    </row>
    <row r="7" spans="1:8" ht="8.1" customHeight="1" x14ac:dyDescent="0.25">
      <c r="A7" s="14"/>
      <c r="B7" s="97"/>
      <c r="C7" s="97"/>
      <c r="D7" s="97"/>
      <c r="E7" s="97"/>
      <c r="F7" s="97"/>
      <c r="G7" s="97"/>
      <c r="H7" s="97"/>
    </row>
    <row r="8" spans="1:8" ht="24" customHeight="1" x14ac:dyDescent="0.25">
      <c r="A8" s="14"/>
      <c r="B8" s="207" t="s">
        <v>143</v>
      </c>
      <c r="C8" s="207"/>
      <c r="D8" s="207"/>
      <c r="E8" s="207"/>
      <c r="F8" s="207"/>
      <c r="G8" s="207"/>
      <c r="H8" s="207"/>
    </row>
    <row r="9" spans="1:8" ht="8.1" customHeight="1" thickBot="1" x14ac:dyDescent="0.3"/>
    <row r="10" spans="1:8" ht="20.100000000000001" customHeight="1" thickTop="1" x14ac:dyDescent="0.25">
      <c r="B10" s="187" t="s">
        <v>144</v>
      </c>
      <c r="C10" s="209" t="s">
        <v>146</v>
      </c>
      <c r="D10" s="209"/>
      <c r="E10" s="209"/>
      <c r="F10" s="209"/>
      <c r="G10" s="209"/>
      <c r="H10" s="209"/>
    </row>
    <row r="11" spans="1:8" ht="24" customHeight="1" x14ac:dyDescent="0.25">
      <c r="B11" s="188" t="s">
        <v>96</v>
      </c>
      <c r="C11" s="179" t="s">
        <v>87</v>
      </c>
      <c r="D11" s="98"/>
      <c r="E11" s="98"/>
      <c r="F11" s="98"/>
      <c r="G11" s="98"/>
      <c r="H11" s="99"/>
    </row>
    <row r="12" spans="1:8" ht="27.75" customHeight="1" x14ac:dyDescent="0.25">
      <c r="B12" s="188" t="s">
        <v>168</v>
      </c>
      <c r="C12" s="77" t="s">
        <v>88</v>
      </c>
      <c r="D12" s="78"/>
      <c r="E12" s="78"/>
      <c r="F12" s="78"/>
      <c r="G12" s="78"/>
      <c r="H12" s="79"/>
    </row>
    <row r="13" spans="1:8" ht="24" customHeight="1" x14ac:dyDescent="0.25">
      <c r="B13" s="203" t="s">
        <v>170</v>
      </c>
      <c r="C13" s="77" t="s">
        <v>89</v>
      </c>
      <c r="D13" s="78"/>
      <c r="E13" s="78"/>
      <c r="F13" s="78"/>
      <c r="G13" s="78"/>
      <c r="H13" s="79"/>
    </row>
    <row r="14" spans="1:8" ht="24" customHeight="1" thickBot="1" x14ac:dyDescent="0.3">
      <c r="B14" s="188" t="s">
        <v>169</v>
      </c>
      <c r="C14" s="77" t="s">
        <v>89</v>
      </c>
      <c r="D14" s="78"/>
      <c r="E14" s="78"/>
      <c r="F14" s="78"/>
      <c r="G14" s="78"/>
      <c r="H14" s="79"/>
    </row>
    <row r="15" spans="1:8" ht="24" customHeight="1" thickBot="1" x14ac:dyDescent="0.3">
      <c r="B15" s="211" t="s">
        <v>91</v>
      </c>
      <c r="C15" s="212" t="s">
        <v>92</v>
      </c>
      <c r="D15" s="78"/>
      <c r="E15" s="78"/>
      <c r="F15" s="78"/>
      <c r="G15" s="78"/>
      <c r="H15" s="79"/>
    </row>
    <row r="16" spans="1:8" ht="24" customHeight="1" thickBot="1" x14ac:dyDescent="0.3">
      <c r="B16" s="188" t="s">
        <v>162</v>
      </c>
      <c r="C16" s="77" t="s">
        <v>92</v>
      </c>
      <c r="D16" s="78"/>
      <c r="E16" s="78"/>
      <c r="F16" s="78"/>
      <c r="G16" s="78"/>
      <c r="H16" s="79"/>
    </row>
    <row r="17" spans="2:8" ht="24" hidden="1" customHeight="1" outlineLevel="1" x14ac:dyDescent="0.25">
      <c r="B17" s="189"/>
      <c r="C17" s="77"/>
      <c r="D17" s="78"/>
      <c r="E17" s="78"/>
      <c r="F17" s="78"/>
      <c r="G17" s="78"/>
      <c r="H17" s="79"/>
    </row>
    <row r="18" spans="2:8" ht="24" hidden="1" customHeight="1" outlineLevel="1" x14ac:dyDescent="0.25">
      <c r="B18" s="189"/>
      <c r="C18" s="77"/>
      <c r="D18" s="78"/>
      <c r="E18" s="78"/>
      <c r="F18" s="78"/>
      <c r="G18" s="78"/>
      <c r="H18" s="79"/>
    </row>
    <row r="19" spans="2:8" ht="24" hidden="1" customHeight="1" outlineLevel="1" x14ac:dyDescent="0.25">
      <c r="B19" s="189"/>
      <c r="C19" s="77"/>
      <c r="D19" s="78"/>
      <c r="E19" s="78"/>
      <c r="F19" s="78"/>
      <c r="G19" s="78"/>
      <c r="H19" s="79"/>
    </row>
    <row r="20" spans="2:8" ht="24" hidden="1" customHeight="1" outlineLevel="1" thickBot="1" x14ac:dyDescent="0.3">
      <c r="B20" s="190"/>
      <c r="C20" s="80"/>
      <c r="D20" s="81"/>
      <c r="E20" s="81"/>
      <c r="F20" s="81"/>
      <c r="G20" s="81"/>
      <c r="H20" s="82"/>
    </row>
    <row r="21" spans="2:8" ht="15.75" collapsed="1" thickTop="1" x14ac:dyDescent="0.25">
      <c r="B21" s="186"/>
      <c r="C21" s="148"/>
      <c r="D21" s="148"/>
      <c r="E21" s="148"/>
      <c r="F21" s="148"/>
      <c r="G21" s="148"/>
      <c r="H21" s="148"/>
    </row>
    <row r="22" spans="2:8" ht="24" customHeight="1" x14ac:dyDescent="0.25">
      <c r="B22" s="207" t="s">
        <v>171</v>
      </c>
      <c r="C22" s="207"/>
      <c r="D22" s="207"/>
      <c r="E22" s="207"/>
      <c r="F22" s="207"/>
      <c r="G22" s="207"/>
      <c r="H22" s="207"/>
    </row>
    <row r="23" spans="2:8" ht="8.1" customHeight="1" thickBot="1" x14ac:dyDescent="0.3"/>
    <row r="24" spans="2:8" ht="20.100000000000001" customHeight="1" thickTop="1" x14ac:dyDescent="0.25">
      <c r="B24" s="191" t="s">
        <v>145</v>
      </c>
      <c r="C24" s="208" t="s">
        <v>147</v>
      </c>
      <c r="D24" s="208"/>
      <c r="E24" s="208"/>
      <c r="F24" s="208"/>
      <c r="G24" s="208"/>
      <c r="H24" s="208"/>
    </row>
    <row r="25" spans="2:8" ht="24" customHeight="1" x14ac:dyDescent="0.25">
      <c r="B25" s="181" t="s">
        <v>9</v>
      </c>
      <c r="C25" s="102" t="s">
        <v>168</v>
      </c>
      <c r="D25" s="100" t="s">
        <v>96</v>
      </c>
      <c r="E25" s="100"/>
      <c r="F25" s="100"/>
      <c r="G25" s="100"/>
      <c r="H25" s="101"/>
    </row>
    <row r="26" spans="2:8" ht="24" customHeight="1" x14ac:dyDescent="0.25">
      <c r="B26" s="181" t="s">
        <v>94</v>
      </c>
      <c r="C26" s="83" t="s">
        <v>168</v>
      </c>
      <c r="D26" s="84"/>
      <c r="E26" s="84"/>
      <c r="F26" s="84"/>
      <c r="G26" s="84"/>
      <c r="H26" s="85"/>
    </row>
    <row r="27" spans="2:8" ht="24" customHeight="1" x14ac:dyDescent="0.25">
      <c r="B27" s="181" t="s">
        <v>100</v>
      </c>
      <c r="C27" s="83" t="s">
        <v>170</v>
      </c>
      <c r="D27" s="84" t="s">
        <v>91</v>
      </c>
      <c r="E27" s="84" t="s">
        <v>162</v>
      </c>
      <c r="F27" s="84" t="s">
        <v>169</v>
      </c>
      <c r="G27" s="84"/>
      <c r="H27" s="85"/>
    </row>
    <row r="28" spans="2:8" ht="24" customHeight="1" x14ac:dyDescent="0.25">
      <c r="B28" s="181"/>
      <c r="C28" s="83"/>
      <c r="D28" s="84"/>
      <c r="E28" s="84"/>
      <c r="F28" s="84"/>
      <c r="G28" s="84"/>
      <c r="H28" s="85"/>
    </row>
    <row r="29" spans="2:8" ht="24" customHeight="1" x14ac:dyDescent="0.25">
      <c r="B29" s="181"/>
      <c r="C29" s="83"/>
      <c r="D29" s="84"/>
      <c r="E29" s="84"/>
      <c r="F29" s="84"/>
      <c r="G29" s="84"/>
      <c r="H29" s="85"/>
    </row>
    <row r="30" spans="2:8" ht="24" customHeight="1" thickBot="1" x14ac:dyDescent="0.3">
      <c r="B30" s="181"/>
      <c r="C30" s="83"/>
      <c r="D30" s="84"/>
      <c r="E30" s="84"/>
      <c r="F30" s="84"/>
      <c r="G30" s="84"/>
      <c r="H30" s="85"/>
    </row>
    <row r="31" spans="2:8" ht="24" hidden="1" customHeight="1" outlineLevel="1" x14ac:dyDescent="0.25">
      <c r="B31" s="192"/>
      <c r="C31" s="83"/>
      <c r="D31" s="84"/>
      <c r="E31" s="84"/>
      <c r="F31" s="84"/>
      <c r="G31" s="84"/>
      <c r="H31" s="85"/>
    </row>
    <row r="32" spans="2:8" ht="24" hidden="1" customHeight="1" outlineLevel="1" x14ac:dyDescent="0.25">
      <c r="B32" s="192"/>
      <c r="C32" s="83"/>
      <c r="D32" s="84"/>
      <c r="E32" s="84"/>
      <c r="F32" s="84"/>
      <c r="G32" s="84"/>
      <c r="H32" s="85"/>
    </row>
    <row r="33" spans="1:13" ht="24" hidden="1" customHeight="1" outlineLevel="1" x14ac:dyDescent="0.25">
      <c r="B33" s="192"/>
      <c r="C33" s="83"/>
      <c r="D33" s="84"/>
      <c r="E33" s="84"/>
      <c r="F33" s="84"/>
      <c r="G33" s="84"/>
      <c r="H33" s="85"/>
    </row>
    <row r="34" spans="1:13" ht="24" hidden="1" customHeight="1" outlineLevel="1" thickBot="1" x14ac:dyDescent="0.3">
      <c r="B34" s="193"/>
      <c r="C34" s="86"/>
      <c r="D34" s="87"/>
      <c r="E34" s="87"/>
      <c r="F34" s="87"/>
      <c r="G34" s="87"/>
      <c r="H34" s="88"/>
    </row>
    <row r="35" spans="1:13" ht="15.75" collapsed="1" thickTop="1" x14ac:dyDescent="0.25">
      <c r="B35" s="186"/>
      <c r="C35" s="148"/>
      <c r="D35" s="148"/>
      <c r="E35" s="148"/>
      <c r="F35" s="148"/>
      <c r="G35" s="148"/>
      <c r="H35" s="148"/>
    </row>
    <row r="36" spans="1:13" s="27" customFormat="1" ht="22.9" customHeight="1" x14ac:dyDescent="0.25">
      <c r="B36" s="55"/>
      <c r="C36" s="55"/>
      <c r="D36" s="56"/>
      <c r="E36" s="57"/>
      <c r="F36" s="57"/>
      <c r="G36" s="57"/>
      <c r="H36" s="55"/>
      <c r="I36" s="20"/>
      <c r="J36" s="20"/>
      <c r="K36" s="20"/>
      <c r="L36" s="20"/>
      <c r="M36" s="20"/>
    </row>
    <row r="39" spans="1:13" x14ac:dyDescent="0.25">
      <c r="A39" s="27"/>
    </row>
  </sheetData>
  <sheetProtection algorithmName="SHA-512" hashValue="Za31vnyy1B3/ZH2wLzQ5RGhx4O6RRE+8tCJsIbYpsavhWoBp+jYYYMV54t2bqCdV30V3dv/bkAT5f1IxS6PDbA==" saltValue="isucXUkHAglzRxpCdXdQWg==" spinCount="100000" sheet="1" objects="1" scenarios="1"/>
  <mergeCells count="4">
    <mergeCell ref="B8:H8"/>
    <mergeCell ref="B22:H22"/>
    <mergeCell ref="C24:H24"/>
    <mergeCell ref="C10:H10"/>
  </mergeCells>
  <phoneticPr fontId="11" type="noConversion"/>
  <conditionalFormatting sqref="C6:H6">
    <cfRule type="expression" dxfId="43" priority="1">
      <formula>LEN(C6)&gt;0</formula>
    </cfRule>
  </conditionalFormatting>
  <printOptions horizontalCentered="1"/>
  <pageMargins left="0.31496062992125984" right="0.31496062992125984" top="0.31496062992125984" bottom="0.31496062992125984" header="0.31496062992125984" footer="0.31496062992125984"/>
  <pageSetup paperSize="9" scale="78"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3" id="{B090C5E3-00EF-410A-97B7-F5196B6F4086}">
            <xm:f>Cond!V33&gt;1</xm:f>
            <x14:dxf>
              <fill>
                <patternFill>
                  <bgColor rgb="FFEE6C4D"/>
                </patternFill>
              </fill>
            </x14:dxf>
          </x14:cfRule>
          <xm:sqref>B11:B20</xm:sqref>
        </x14:conditionalFormatting>
        <x14:conditionalFormatting xmlns:xm="http://schemas.microsoft.com/office/excel/2006/main">
          <x14:cfRule type="expression" priority="2" id="{42A6DB7E-3ED2-4589-A67D-B4080E6A57AF}">
            <xm:f>Cond!U33&gt;1</xm:f>
            <x14:dxf>
              <fill>
                <patternFill>
                  <bgColor rgb="FFEE6C4D"/>
                </patternFill>
              </fill>
            </x14:dxf>
          </x14:cfRule>
          <xm:sqref>B25:B34</xm:sqref>
        </x14:conditionalFormatting>
      </x14:conditionalFormattings>
    </ext>
    <ext xmlns:x14="http://schemas.microsoft.com/office/spreadsheetml/2009/9/main" uri="{CCE6A557-97BC-4b89-ADB6-D9C93CAAB3DF}">
      <x14:dataValidations xmlns:xm="http://schemas.microsoft.com/office/excel/2006/main" disablePrompts="1" count="2">
        <x14:dataValidation type="list" allowBlank="1" showInputMessage="1" showErrorMessage="1" xr:uid="{997F8370-129D-42F9-A5C5-7EDF33F0BE3F}">
          <x14:formula1>
            <xm:f>OFFSET(Cond!$W$21,,,Cond!$W$19)</xm:f>
          </x14:formula1>
          <xm:sqref>D11:H20 C11:C14 C16:C20</xm:sqref>
        </x14:dataValidation>
        <x14:dataValidation type="list" allowBlank="1" showInputMessage="1" showErrorMessage="1" xr:uid="{D1C0BE44-44E7-4379-845A-4BA1A6F503E2}">
          <x14:formula1>
            <xm:f>OFFSET(Cond!$V$21,,,Cond!$V$19)</xm:f>
          </x14:formula1>
          <xm:sqref>C25:H34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ABC8-CA62-44DE-BA25-A542078010AF}">
  <sheetPr>
    <pageSetUpPr fitToPage="1"/>
  </sheetPr>
  <dimension ref="A1:M39"/>
  <sheetViews>
    <sheetView showGridLines="0" showRowColHeaders="0" workbookViewId="0">
      <pane ySplit="6" topLeftCell="A7" activePane="bottomLeft" state="frozen"/>
      <selection pane="bottomLeft" activeCell="A7" sqref="A7"/>
    </sheetView>
  </sheetViews>
  <sheetFormatPr defaultRowHeight="15" outlineLevelRow="1" x14ac:dyDescent="0.25"/>
  <cols>
    <col min="1" max="1" width="3.7109375" style="15" customWidth="1"/>
    <col min="2" max="2" width="26.140625" style="20" customWidth="1"/>
    <col min="3" max="8" width="25.7109375" style="20" customWidth="1"/>
    <col min="9" max="9" width="1.7109375" style="20" customWidth="1"/>
    <col min="10" max="10" width="9.5703125" style="20" customWidth="1"/>
    <col min="11" max="16384" width="9.140625" style="20"/>
  </cols>
  <sheetData>
    <row r="1" spans="1:8" s="3" customFormat="1" ht="6.75" customHeight="1" x14ac:dyDescent="0.25">
      <c r="B1" s="4"/>
      <c r="D1" s="5"/>
    </row>
    <row r="2" spans="1:8" s="6" customFormat="1" ht="20.100000000000001" customHeight="1" x14ac:dyDescent="0.25">
      <c r="B2" s="25" t="s">
        <v>85</v>
      </c>
      <c r="C2" s="8"/>
      <c r="D2" s="8"/>
      <c r="E2" s="8"/>
      <c r="F2" s="8"/>
      <c r="G2" s="9"/>
      <c r="H2" s="9"/>
    </row>
    <row r="3" spans="1:8" s="10" customFormat="1" ht="24" customHeight="1" x14ac:dyDescent="0.25">
      <c r="B3" s="26" t="s">
        <v>156</v>
      </c>
      <c r="C3" s="12"/>
      <c r="D3" s="12"/>
      <c r="E3" s="12"/>
      <c r="F3" s="12"/>
      <c r="G3" s="13"/>
      <c r="H3" s="13"/>
    </row>
    <row r="4" spans="1:8" s="15" customFormat="1" ht="4.9000000000000004" customHeight="1" x14ac:dyDescent="0.25">
      <c r="A4" s="14"/>
      <c r="B4" s="14"/>
      <c r="C4" s="14"/>
      <c r="D4" s="14"/>
      <c r="E4" s="14"/>
      <c r="F4" s="14"/>
      <c r="G4" s="14"/>
      <c r="H4" s="14"/>
    </row>
    <row r="5" spans="1:8" s="15" customFormat="1" ht="4.5" customHeight="1" x14ac:dyDescent="0.25">
      <c r="A5" s="14"/>
      <c r="B5" s="14"/>
      <c r="C5" s="14"/>
      <c r="D5" s="14"/>
      <c r="E5" s="14"/>
      <c r="F5" s="14"/>
      <c r="G5" s="14"/>
      <c r="H5" s="14"/>
    </row>
    <row r="6" spans="1:8" ht="36" customHeight="1" x14ac:dyDescent="0.25">
      <c r="A6" s="14"/>
      <c r="B6" s="178" t="s">
        <v>121</v>
      </c>
      <c r="C6" s="177" t="str">
        <f>IFERROR(IF(LEN(Cond!W21)=0,"",Cond!W21),"")</f>
        <v>Customer goes to the queue</v>
      </c>
      <c r="D6" s="177" t="str">
        <f>IFERROR(IF(LEN(Cond!W22)=0,"",Cond!W22),"")</f>
        <v>Customer orders the coffee</v>
      </c>
      <c r="E6" s="177" t="str">
        <f>IFERROR(IF(LEN(Cond!W23)=0,"",Cond!W23),"")</f>
        <v>Preparation of coffee</v>
      </c>
      <c r="F6" s="177" t="str">
        <f>IFERROR(IF(LEN(Cond!W24)=0,"",Cond!W24),"")</f>
        <v>Serving the order</v>
      </c>
      <c r="G6" s="177" t="str">
        <f>IFERROR(IF(LEN(Cond!W25)=0,"",Cond!W25),"")</f>
        <v/>
      </c>
      <c r="H6" s="177" t="str">
        <f>IFERROR(IF(LEN(Cond!W21)=0,"",Cond!W26),"")</f>
        <v/>
      </c>
    </row>
    <row r="7" spans="1:8" ht="8.1" customHeight="1" x14ac:dyDescent="0.25">
      <c r="A7" s="14"/>
      <c r="B7" s="97"/>
      <c r="C7" s="97"/>
      <c r="D7" s="97"/>
      <c r="E7" s="97"/>
      <c r="F7" s="97"/>
      <c r="G7" s="97"/>
      <c r="H7" s="97"/>
    </row>
    <row r="8" spans="1:8" ht="24" customHeight="1" x14ac:dyDescent="0.25">
      <c r="A8" s="14"/>
      <c r="B8" s="207" t="s">
        <v>123</v>
      </c>
      <c r="C8" s="207"/>
      <c r="D8" s="207"/>
      <c r="E8" s="207"/>
      <c r="F8" s="207"/>
      <c r="G8" s="207"/>
      <c r="H8" s="207"/>
    </row>
    <row r="9" spans="1:8" ht="8.1" customHeight="1" thickBot="1" x14ac:dyDescent="0.3"/>
    <row r="10" spans="1:8" ht="20.100000000000001" customHeight="1" thickTop="1" x14ac:dyDescent="0.25">
      <c r="B10" s="180" t="s">
        <v>157</v>
      </c>
      <c r="C10" s="209" t="s">
        <v>160</v>
      </c>
      <c r="D10" s="209"/>
      <c r="E10" s="209"/>
      <c r="F10" s="209"/>
      <c r="G10" s="209"/>
      <c r="H10" s="209"/>
    </row>
    <row r="11" spans="1:8" ht="24" customHeight="1" x14ac:dyDescent="0.25">
      <c r="B11" s="181" t="s">
        <v>98</v>
      </c>
      <c r="C11" s="179" t="s">
        <v>87</v>
      </c>
      <c r="D11" s="98"/>
      <c r="E11" s="98"/>
      <c r="F11" s="98"/>
      <c r="G11" s="98"/>
      <c r="H11" s="99"/>
    </row>
    <row r="12" spans="1:8" ht="27.75" customHeight="1" x14ac:dyDescent="0.25">
      <c r="B12" s="181" t="s">
        <v>97</v>
      </c>
      <c r="C12" s="77" t="s">
        <v>88</v>
      </c>
      <c r="D12" s="78"/>
      <c r="E12" s="78"/>
      <c r="F12" s="78"/>
      <c r="G12" s="78"/>
      <c r="H12" s="79"/>
    </row>
    <row r="13" spans="1:8" ht="24" customHeight="1" x14ac:dyDescent="0.25">
      <c r="B13" s="181" t="s">
        <v>99</v>
      </c>
      <c r="C13" s="77" t="s">
        <v>88</v>
      </c>
      <c r="D13" s="78"/>
      <c r="E13" s="78"/>
      <c r="F13" s="78"/>
      <c r="G13" s="78"/>
      <c r="H13" s="79"/>
    </row>
    <row r="14" spans="1:8" ht="24" customHeight="1" x14ac:dyDescent="0.25">
      <c r="B14" s="181" t="s">
        <v>90</v>
      </c>
      <c r="C14" s="77" t="s">
        <v>89</v>
      </c>
      <c r="D14" s="78"/>
      <c r="E14" s="78"/>
      <c r="F14" s="78"/>
      <c r="G14" s="78"/>
      <c r="H14" s="79"/>
    </row>
    <row r="15" spans="1:8" ht="24" customHeight="1" x14ac:dyDescent="0.25">
      <c r="B15" s="181" t="s">
        <v>95</v>
      </c>
      <c r="C15" s="77" t="s">
        <v>92</v>
      </c>
      <c r="D15" s="78"/>
      <c r="E15" s="78"/>
      <c r="F15" s="78"/>
      <c r="G15" s="78"/>
      <c r="H15" s="79"/>
    </row>
    <row r="16" spans="1:8" ht="24" customHeight="1" thickBot="1" x14ac:dyDescent="0.3">
      <c r="B16" s="181"/>
      <c r="C16" s="77"/>
      <c r="D16" s="78"/>
      <c r="E16" s="78"/>
      <c r="F16" s="78"/>
      <c r="G16" s="78"/>
      <c r="H16" s="79"/>
    </row>
    <row r="17" spans="2:8" ht="24" hidden="1" customHeight="1" outlineLevel="1" x14ac:dyDescent="0.25">
      <c r="B17" s="181"/>
      <c r="C17" s="77"/>
      <c r="D17" s="78"/>
      <c r="E17" s="78"/>
      <c r="F17" s="78"/>
      <c r="G17" s="78"/>
      <c r="H17" s="79"/>
    </row>
    <row r="18" spans="2:8" ht="24" hidden="1" customHeight="1" outlineLevel="1" x14ac:dyDescent="0.25">
      <c r="B18" s="181"/>
      <c r="C18" s="77"/>
      <c r="D18" s="78"/>
      <c r="E18" s="78"/>
      <c r="F18" s="78"/>
      <c r="G18" s="78"/>
      <c r="H18" s="79"/>
    </row>
    <row r="19" spans="2:8" ht="24" hidden="1" customHeight="1" outlineLevel="1" x14ac:dyDescent="0.25">
      <c r="B19" s="181"/>
      <c r="C19" s="77"/>
      <c r="D19" s="78"/>
      <c r="E19" s="78"/>
      <c r="F19" s="78"/>
      <c r="G19" s="78"/>
      <c r="H19" s="79"/>
    </row>
    <row r="20" spans="2:8" ht="24" hidden="1" customHeight="1" outlineLevel="1" thickBot="1" x14ac:dyDescent="0.3">
      <c r="B20" s="182"/>
      <c r="C20" s="80"/>
      <c r="D20" s="81"/>
      <c r="E20" s="81"/>
      <c r="F20" s="81"/>
      <c r="G20" s="81"/>
      <c r="H20" s="82"/>
    </row>
    <row r="21" spans="2:8" ht="15.75" collapsed="1" thickTop="1" x14ac:dyDescent="0.25">
      <c r="B21" s="186"/>
      <c r="C21" s="148"/>
      <c r="D21" s="148"/>
      <c r="E21" s="148"/>
      <c r="F21" s="148"/>
      <c r="G21" s="148"/>
      <c r="H21" s="148"/>
    </row>
    <row r="22" spans="2:8" ht="24" customHeight="1" x14ac:dyDescent="0.25">
      <c r="B22" s="207" t="s">
        <v>122</v>
      </c>
      <c r="C22" s="207"/>
      <c r="D22" s="207"/>
      <c r="E22" s="207"/>
      <c r="F22" s="207"/>
      <c r="G22" s="207"/>
      <c r="H22" s="207"/>
    </row>
    <row r="23" spans="2:8" ht="8.1" customHeight="1" thickBot="1" x14ac:dyDescent="0.3"/>
    <row r="24" spans="2:8" ht="20.100000000000001" customHeight="1" thickTop="1" x14ac:dyDescent="0.25">
      <c r="B24" s="183" t="s">
        <v>158</v>
      </c>
      <c r="C24" s="210" t="s">
        <v>159</v>
      </c>
      <c r="D24" s="210"/>
      <c r="E24" s="210"/>
      <c r="F24" s="210"/>
      <c r="G24" s="210"/>
      <c r="H24" s="210"/>
    </row>
    <row r="25" spans="2:8" ht="24" customHeight="1" x14ac:dyDescent="0.25">
      <c r="B25" s="181" t="s">
        <v>9</v>
      </c>
      <c r="C25" s="102" t="s">
        <v>98</v>
      </c>
      <c r="D25" s="100" t="s">
        <v>97</v>
      </c>
      <c r="E25" s="100" t="s">
        <v>90</v>
      </c>
      <c r="F25" s="100" t="s">
        <v>95</v>
      </c>
      <c r="G25" s="100"/>
      <c r="H25" s="101"/>
    </row>
    <row r="26" spans="2:8" ht="24" customHeight="1" x14ac:dyDescent="0.25">
      <c r="B26" s="181" t="s">
        <v>93</v>
      </c>
      <c r="C26" s="83" t="s">
        <v>99</v>
      </c>
      <c r="D26" s="84"/>
      <c r="E26" s="84"/>
      <c r="F26" s="84"/>
      <c r="G26" s="84"/>
      <c r="H26" s="85"/>
    </row>
    <row r="27" spans="2:8" ht="24" customHeight="1" x14ac:dyDescent="0.25">
      <c r="B27" s="181"/>
      <c r="C27" s="83"/>
      <c r="D27" s="84"/>
      <c r="E27" s="84"/>
      <c r="F27" s="84"/>
      <c r="G27" s="84"/>
      <c r="H27" s="85"/>
    </row>
    <row r="28" spans="2:8" ht="24" customHeight="1" x14ac:dyDescent="0.25">
      <c r="B28" s="181"/>
      <c r="C28" s="83"/>
      <c r="D28" s="84"/>
      <c r="E28" s="84"/>
      <c r="F28" s="84"/>
      <c r="G28" s="84"/>
      <c r="H28" s="85"/>
    </row>
    <row r="29" spans="2:8" ht="24" customHeight="1" x14ac:dyDescent="0.25">
      <c r="B29" s="181"/>
      <c r="C29" s="83"/>
      <c r="D29" s="84"/>
      <c r="E29" s="84"/>
      <c r="F29" s="84"/>
      <c r="G29" s="84"/>
      <c r="H29" s="85"/>
    </row>
    <row r="30" spans="2:8" ht="24" customHeight="1" thickBot="1" x14ac:dyDescent="0.3">
      <c r="B30" s="181"/>
      <c r="C30" s="83"/>
      <c r="D30" s="84"/>
      <c r="E30" s="84"/>
      <c r="F30" s="84"/>
      <c r="G30" s="84"/>
      <c r="H30" s="85"/>
    </row>
    <row r="31" spans="2:8" ht="24" hidden="1" customHeight="1" outlineLevel="1" x14ac:dyDescent="0.25">
      <c r="B31" s="184"/>
      <c r="C31" s="83"/>
      <c r="D31" s="84"/>
      <c r="E31" s="84"/>
      <c r="F31" s="84"/>
      <c r="G31" s="84"/>
      <c r="H31" s="85"/>
    </row>
    <row r="32" spans="2:8" ht="24" hidden="1" customHeight="1" outlineLevel="1" x14ac:dyDescent="0.25">
      <c r="B32" s="184"/>
      <c r="C32" s="83"/>
      <c r="D32" s="84"/>
      <c r="E32" s="84"/>
      <c r="F32" s="84"/>
      <c r="G32" s="84"/>
      <c r="H32" s="85"/>
    </row>
    <row r="33" spans="1:13" ht="24" hidden="1" customHeight="1" outlineLevel="1" x14ac:dyDescent="0.25">
      <c r="B33" s="184"/>
      <c r="C33" s="83"/>
      <c r="D33" s="84"/>
      <c r="E33" s="84"/>
      <c r="F33" s="84"/>
      <c r="G33" s="84"/>
      <c r="H33" s="85"/>
    </row>
    <row r="34" spans="1:13" ht="24" hidden="1" customHeight="1" outlineLevel="1" thickBot="1" x14ac:dyDescent="0.3">
      <c r="B34" s="185"/>
      <c r="C34" s="86"/>
      <c r="D34" s="87"/>
      <c r="E34" s="87"/>
      <c r="F34" s="87"/>
      <c r="G34" s="87"/>
      <c r="H34" s="88"/>
    </row>
    <row r="35" spans="1:13" ht="15.75" collapsed="1" thickTop="1" x14ac:dyDescent="0.25">
      <c r="B35" s="186"/>
      <c r="C35" s="148"/>
      <c r="D35" s="148"/>
      <c r="E35" s="148"/>
      <c r="F35" s="148"/>
      <c r="G35" s="148"/>
      <c r="H35" s="148"/>
    </row>
    <row r="36" spans="1:13" s="27" customFormat="1" ht="22.9" customHeight="1" x14ac:dyDescent="0.25">
      <c r="B36" s="55"/>
      <c r="C36" s="55"/>
      <c r="D36" s="56"/>
      <c r="E36" s="57"/>
      <c r="F36" s="57"/>
      <c r="G36" s="57"/>
      <c r="H36" s="55"/>
      <c r="I36" s="20"/>
      <c r="J36" s="20"/>
      <c r="K36" s="20"/>
      <c r="L36" s="20"/>
      <c r="M36" s="20"/>
    </row>
    <row r="39" spans="1:13" x14ac:dyDescent="0.25">
      <c r="A39" s="27"/>
    </row>
  </sheetData>
  <sheetProtection algorithmName="SHA-512" hashValue="ats4z+NwscPgtGNRGrXpRLaBOKJDZ3u1t74aTM3IMIXPgJZrcQCRo2BzwioK0NAqSqb1G+o9OkdgUL4XxEGaJw==" saltValue="TwwmMUfddv5jKsQ+M8JsMA==" spinCount="100000" sheet="1" objects="1" scenarios="1"/>
  <mergeCells count="4">
    <mergeCell ref="B8:H8"/>
    <mergeCell ref="B22:H22"/>
    <mergeCell ref="C10:H10"/>
    <mergeCell ref="C24:H24"/>
  </mergeCells>
  <conditionalFormatting sqref="C6:H6">
    <cfRule type="expression" dxfId="40" priority="1">
      <formula>LEN(C6)&gt;0</formula>
    </cfRule>
  </conditionalFormatting>
  <printOptions horizontalCentered="1"/>
  <pageMargins left="0.31496062992125984" right="0.31496062992125984" top="0.31496062992125984" bottom="0.31496062992125984" header="0.31496062992125984" footer="0.31496062992125984"/>
  <pageSetup paperSize="9" scale="78"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4" id="{DFDBA169-8D26-40C2-880E-2C77929D1AE2}">
            <xm:f>Cond!X33&gt;1</xm:f>
            <x14:dxf>
              <fill>
                <patternFill>
                  <bgColor rgb="FFEE6C4D"/>
                </patternFill>
              </fill>
            </x14:dxf>
          </x14:cfRule>
          <xm:sqref>B11:B20</xm:sqref>
        </x14:conditionalFormatting>
        <x14:conditionalFormatting xmlns:xm="http://schemas.microsoft.com/office/excel/2006/main">
          <x14:cfRule type="expression" priority="3" id="{7FC96F44-AC73-43D3-81E4-807FDD5C7935}">
            <xm:f>Cond!Y33&gt;1</xm:f>
            <x14:dxf>
              <fill>
                <patternFill>
                  <bgColor rgb="FFEE6C4D"/>
                </patternFill>
              </fill>
            </x14:dxf>
          </x14:cfRule>
          <xm:sqref>B25:B34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A3B8D09-0454-461F-AC26-C5CF6ABFE96E}">
          <x14:formula1>
            <xm:f>OFFSET(Cond!$W$21,,,Cond!$W$19)</xm:f>
          </x14:formula1>
          <xm:sqref>C11:H20</xm:sqref>
        </x14:dataValidation>
        <x14:dataValidation type="list" allowBlank="1" showInputMessage="1" showErrorMessage="1" xr:uid="{E784F929-2017-480D-87A2-30B2B035ECF7}">
          <x14:formula1>
            <xm:f>OFFSET(Cond!$X$21,,,Cond!$X$19)</xm:f>
          </x14:formula1>
          <xm:sqref>C25:H34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707D-0237-427D-A93F-754F494A8655}">
  <sheetPr>
    <pageSetUpPr fitToPage="1"/>
  </sheetPr>
  <dimension ref="A1:AZ128"/>
  <sheetViews>
    <sheetView showGridLines="0" showRowColHeaders="0" zoomScaleNormal="100" workbookViewId="0">
      <pane ySplit="6" topLeftCell="A7" activePane="bottomLeft" state="frozen"/>
      <selection pane="bottomLeft" activeCell="A7" sqref="A7"/>
    </sheetView>
  </sheetViews>
  <sheetFormatPr defaultRowHeight="15" x14ac:dyDescent="0.25"/>
  <cols>
    <col min="1" max="1" width="3.7109375" style="15" customWidth="1"/>
    <col min="2" max="2" width="1.7109375" style="168" customWidth="1"/>
    <col min="3" max="3" width="26.5703125" customWidth="1"/>
    <col min="4" max="14" width="1.140625" customWidth="1"/>
    <col min="15" max="15" width="26.5703125" customWidth="1"/>
    <col min="16" max="26" width="1.140625" customWidth="1"/>
    <col min="27" max="27" width="26.5703125" customWidth="1"/>
    <col min="28" max="38" width="1.140625" customWidth="1"/>
    <col min="39" max="39" width="26.7109375" customWidth="1"/>
    <col min="40" max="50" width="1.140625" customWidth="1"/>
    <col min="51" max="51" width="26.42578125" customWidth="1"/>
    <col min="52" max="52" width="1.7109375" style="170" customWidth="1"/>
    <col min="53" max="16384" width="9.140625" style="20"/>
  </cols>
  <sheetData>
    <row r="1" spans="1:52" s="3" customFormat="1" ht="6.75" customHeight="1" x14ac:dyDescent="0.25">
      <c r="D1" s="5"/>
      <c r="E1" s="5"/>
      <c r="F1" s="5"/>
    </row>
    <row r="2" spans="1:52" s="6" customFormat="1" ht="20.100000000000001" customHeight="1" x14ac:dyDescent="0.25">
      <c r="B2" s="9"/>
      <c r="C2" s="23" t="s">
        <v>85</v>
      </c>
      <c r="D2" s="8"/>
      <c r="E2" s="8"/>
      <c r="F2" s="8"/>
      <c r="G2" s="8"/>
      <c r="H2" s="8"/>
      <c r="I2" s="8"/>
      <c r="J2" s="8"/>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s="10" customFormat="1" ht="24" customHeight="1" x14ac:dyDescent="0.25">
      <c r="B3" s="13"/>
      <c r="C3" s="24" t="s">
        <v>83</v>
      </c>
      <c r="D3" s="12"/>
      <c r="E3" s="12"/>
      <c r="F3" s="12"/>
      <c r="G3" s="12"/>
      <c r="H3" s="12"/>
      <c r="I3" s="12"/>
      <c r="J3" s="12"/>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row>
    <row r="4" spans="1:52" s="15" customFormat="1" ht="4.9000000000000004" customHeight="1" x14ac:dyDescent="0.25">
      <c r="A4" s="14"/>
      <c r="B4" s="176"/>
      <c r="C4" s="140"/>
      <c r="D4" s="140"/>
      <c r="E4" s="140"/>
      <c r="F4" s="140"/>
      <c r="G4" s="140"/>
      <c r="H4" s="140"/>
      <c r="I4" s="140"/>
      <c r="J4" s="140"/>
      <c r="K4" s="140"/>
      <c r="L4" s="140"/>
      <c r="M4" s="140"/>
      <c r="N4" s="140"/>
      <c r="O4" s="140"/>
      <c r="P4" s="140"/>
      <c r="Q4" s="140"/>
      <c r="R4" s="140"/>
      <c r="S4" s="140"/>
      <c r="T4" s="140"/>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c r="AX4" s="141"/>
      <c r="AY4" s="141"/>
      <c r="AZ4" s="176"/>
    </row>
    <row r="5" spans="1:52" s="15" customFormat="1" ht="4.9000000000000004" customHeight="1" x14ac:dyDescent="0.25">
      <c r="A5" s="14"/>
      <c r="B5" s="172"/>
      <c r="C5" s="173"/>
      <c r="D5" s="173"/>
      <c r="E5" s="173"/>
      <c r="F5" s="173"/>
      <c r="G5" s="173"/>
      <c r="H5" s="173"/>
      <c r="I5" s="173"/>
      <c r="J5" s="173"/>
      <c r="K5" s="173"/>
      <c r="L5" s="173"/>
      <c r="M5" s="173"/>
      <c r="N5" s="173"/>
      <c r="O5" s="173"/>
      <c r="P5" s="173"/>
      <c r="Q5" s="173"/>
      <c r="R5" s="173"/>
      <c r="S5" s="173"/>
      <c r="T5" s="173"/>
      <c r="U5" s="174"/>
      <c r="V5" s="174"/>
      <c r="W5" s="174"/>
      <c r="X5" s="174"/>
      <c r="Y5" s="174"/>
      <c r="Z5" s="174"/>
      <c r="AA5" s="174"/>
      <c r="AB5" s="174"/>
      <c r="AC5" s="174"/>
      <c r="AD5" s="174"/>
      <c r="AE5" s="174"/>
      <c r="AF5" s="174"/>
      <c r="AG5" s="174"/>
      <c r="AH5" s="174"/>
      <c r="AI5" s="174"/>
      <c r="AJ5" s="174"/>
      <c r="AK5" s="174"/>
      <c r="AL5" s="174"/>
      <c r="AM5" s="174"/>
      <c r="AN5" s="174"/>
      <c r="AO5" s="174"/>
      <c r="AP5" s="174"/>
      <c r="AQ5" s="174"/>
      <c r="AR5" s="174"/>
      <c r="AS5" s="174"/>
      <c r="AT5" s="174"/>
      <c r="AU5" s="174"/>
      <c r="AV5" s="174"/>
      <c r="AW5" s="174"/>
      <c r="AX5" s="174"/>
      <c r="AY5" s="174"/>
      <c r="AZ5" s="175"/>
    </row>
    <row r="6" spans="1:52" ht="42" customHeight="1" x14ac:dyDescent="0.25">
      <c r="A6" s="14"/>
      <c r="C6" s="128" t="s">
        <v>24</v>
      </c>
      <c r="O6" s="142" t="s">
        <v>25</v>
      </c>
      <c r="AA6" s="150" t="s">
        <v>26</v>
      </c>
      <c r="AM6" s="129" t="s">
        <v>27</v>
      </c>
      <c r="AY6" s="130" t="s">
        <v>28</v>
      </c>
    </row>
    <row r="7" spans="1:52" ht="9" customHeight="1" x14ac:dyDescent="0.25">
      <c r="A7" s="14"/>
    </row>
    <row r="8" spans="1:52" ht="24" customHeight="1" x14ac:dyDescent="0.25">
      <c r="C8" s="139" t="str">
        <f>IF(ISNUMBER(MATCH(Cond!AJ7,Cond!$AH$7:$AH$16,0)),Cond!AK7,"")</f>
        <v/>
      </c>
      <c r="D8" s="139"/>
      <c r="E8" s="139"/>
      <c r="F8" s="139"/>
      <c r="G8" s="139"/>
      <c r="H8" s="139"/>
      <c r="I8" s="139"/>
      <c r="J8" s="139"/>
      <c r="K8" s="139"/>
      <c r="L8" s="139"/>
      <c r="M8" s="139"/>
      <c r="N8" s="139"/>
      <c r="O8" s="139" t="str">
        <f>IF(ISNUMBER(MATCH(Cond!AJ7,Cond!$AH$19:$AH$28,0)),Cond!AO7,"")</f>
        <v>Queue</v>
      </c>
      <c r="P8" s="139"/>
      <c r="Q8" s="139"/>
      <c r="R8" s="139"/>
      <c r="S8" s="139"/>
      <c r="T8" s="139"/>
      <c r="U8" s="139"/>
      <c r="V8" s="139"/>
      <c r="W8" s="139"/>
      <c r="X8" s="139"/>
      <c r="Y8" s="139"/>
      <c r="Z8" s="139"/>
      <c r="AA8" s="139" t="str">
        <f>IF(ISNUMBER(MATCH(Cond!AJ7,Cond!$AH$31:$AH$40,0)),Cond!AS7,"")</f>
        <v>Customer goes to the queue</v>
      </c>
      <c r="AB8" s="139"/>
      <c r="AC8" s="139"/>
      <c r="AD8" s="139"/>
      <c r="AE8" s="139"/>
      <c r="AF8" s="139"/>
      <c r="AG8" s="139"/>
      <c r="AH8" s="139"/>
      <c r="AI8" s="139"/>
      <c r="AJ8" s="139"/>
      <c r="AK8" s="139"/>
      <c r="AL8" s="139"/>
      <c r="AM8" s="139" t="str">
        <f>IF(ISNUMBER(MATCH(Cond!AJ7,Cond!$AH$43:$AH$52,0)),Cond!AW7,"")</f>
        <v>Giving a queue number</v>
      </c>
      <c r="AN8" s="139"/>
      <c r="AO8" s="139"/>
      <c r="AP8" s="139"/>
      <c r="AQ8" s="139"/>
      <c r="AR8" s="139"/>
      <c r="AS8" s="139"/>
      <c r="AT8" s="139"/>
      <c r="AU8" s="139"/>
      <c r="AV8" s="139"/>
      <c r="AW8" s="139"/>
      <c r="AX8" s="139"/>
      <c r="AY8" s="139" t="str">
        <f>IF(ISNUMBER(MATCH(Cond!AJ7,Cond!$AH$55:$AH$64,0)),Cond!BA7,"")</f>
        <v/>
      </c>
    </row>
    <row r="9" spans="1:52" ht="24" customHeight="1" x14ac:dyDescent="0.25">
      <c r="C9" s="139" t="str">
        <f>IF(ISNUMBER(MATCH(Cond!AJ8,Cond!$AH$7:$AH$16,0)),Cond!AK8,"")</f>
        <v>Customer</v>
      </c>
      <c r="D9" s="139"/>
      <c r="E9" s="139"/>
      <c r="F9" s="139"/>
      <c r="G9" s="139"/>
      <c r="H9" s="139"/>
      <c r="I9" s="139"/>
      <c r="J9" s="139"/>
      <c r="K9" s="139"/>
      <c r="L9" s="139"/>
      <c r="M9" s="139"/>
      <c r="N9" s="139"/>
      <c r="O9" s="139" t="str">
        <f>IF(ISNUMBER(MATCH(Cond!AJ8,Cond!$AH$19:$AH$28,0)),Cond!AO8,"")</f>
        <v/>
      </c>
      <c r="P9" s="139"/>
      <c r="Q9" s="139"/>
      <c r="R9" s="139"/>
      <c r="S9" s="139"/>
      <c r="T9" s="139"/>
      <c r="U9" s="139"/>
      <c r="V9" s="139"/>
      <c r="W9" s="139"/>
      <c r="X9" s="139"/>
      <c r="Y9" s="139"/>
      <c r="Z9" s="139"/>
      <c r="AA9" s="139" t="str">
        <f>IF(ISNUMBER(MATCH(Cond!AJ8,Cond!$AH$31:$AH$40,0)),Cond!AS8,"")</f>
        <v/>
      </c>
      <c r="AB9" s="139"/>
      <c r="AC9" s="139"/>
      <c r="AD9" s="139"/>
      <c r="AE9" s="139"/>
      <c r="AF9" s="139"/>
      <c r="AG9" s="139"/>
      <c r="AH9" s="139"/>
      <c r="AI9" s="139"/>
      <c r="AJ9" s="139"/>
      <c r="AK9" s="139"/>
      <c r="AL9" s="139"/>
      <c r="AM9" s="139" t="str">
        <f>IF(ISNUMBER(MATCH(Cond!AJ8,Cond!$AH$43:$AH$52,0)),Cond!AW8,"")</f>
        <v/>
      </c>
      <c r="AN9" s="139"/>
      <c r="AO9" s="139"/>
      <c r="AP9" s="139"/>
      <c r="AQ9" s="139"/>
      <c r="AR9" s="139"/>
      <c r="AS9" s="139"/>
      <c r="AT9" s="139"/>
      <c r="AU9" s="139"/>
      <c r="AV9" s="139"/>
      <c r="AW9" s="139"/>
      <c r="AX9" s="139"/>
      <c r="AY9" s="139" t="str">
        <f>IF(ISNUMBER(MATCH(Cond!AJ8,Cond!$AH$55:$AH$64,0)),Cond!BA8,"")</f>
        <v/>
      </c>
    </row>
    <row r="10" spans="1:52" ht="24" customHeight="1" x14ac:dyDescent="0.25">
      <c r="C10" s="139" t="str">
        <f>IF(ISNUMBER(MATCH(Cond!AJ9,Cond!$AH$7:$AH$16,0)),Cond!AK9,"")</f>
        <v/>
      </c>
      <c r="D10" s="139"/>
      <c r="E10" s="139"/>
      <c r="F10" s="139"/>
      <c r="G10" s="139"/>
      <c r="H10" s="139"/>
      <c r="I10" s="139"/>
      <c r="J10" s="139"/>
      <c r="K10" s="139"/>
      <c r="L10" s="139"/>
      <c r="M10" s="139"/>
      <c r="N10" s="139"/>
      <c r="O10" s="139" t="str">
        <f>IF(ISNUMBER(MATCH(Cond!AJ9,Cond!$AH$19:$AH$28,0)),Cond!AO9,"")</f>
        <v/>
      </c>
      <c r="P10" s="139"/>
      <c r="Q10" s="139"/>
      <c r="R10" s="139"/>
      <c r="S10" s="139"/>
      <c r="T10" s="139"/>
      <c r="U10" s="139"/>
      <c r="V10" s="139"/>
      <c r="W10" s="139"/>
      <c r="X10" s="139"/>
      <c r="Y10" s="139"/>
      <c r="Z10" s="139"/>
      <c r="AA10" s="139" t="str">
        <f>IF(ISNUMBER(MATCH(Cond!AJ9,Cond!$AH$31:$AH$40,0)),Cond!AS9,"")</f>
        <v/>
      </c>
      <c r="AB10" s="139"/>
      <c r="AC10" s="139"/>
      <c r="AD10" s="139"/>
      <c r="AE10" s="139"/>
      <c r="AF10" s="139"/>
      <c r="AG10" s="139"/>
      <c r="AH10" s="139"/>
      <c r="AI10" s="139"/>
      <c r="AJ10" s="139"/>
      <c r="AK10" s="139"/>
      <c r="AL10" s="139"/>
      <c r="AM10" s="139" t="str">
        <f>IF(ISNUMBER(MATCH(Cond!AJ9,Cond!$AH$43:$AH$52,0)),Cond!AW9,"")</f>
        <v/>
      </c>
      <c r="AN10" s="139"/>
      <c r="AO10" s="139"/>
      <c r="AP10" s="139"/>
      <c r="AQ10" s="139"/>
      <c r="AR10" s="139"/>
      <c r="AS10" s="139"/>
      <c r="AT10" s="139"/>
      <c r="AU10" s="139"/>
      <c r="AV10" s="139"/>
      <c r="AW10" s="139"/>
      <c r="AX10" s="139"/>
      <c r="AY10" s="139" t="str">
        <f>IF(ISNUMBER(MATCH(Cond!AJ9,Cond!$AH$55:$AH$64,0)),Cond!BA9,"")</f>
        <v>Customer</v>
      </c>
    </row>
    <row r="11" spans="1:52" ht="24" customHeight="1" x14ac:dyDescent="0.25">
      <c r="C11" s="139" t="str">
        <f>IF(ISNUMBER(MATCH(Cond!AJ10,Cond!$AH$7:$AH$16,0)),Cond!AK10,"")</f>
        <v/>
      </c>
      <c r="D11" s="139"/>
      <c r="E11" s="139"/>
      <c r="F11" s="139"/>
      <c r="G11" s="139"/>
      <c r="H11" s="139"/>
      <c r="I11" s="139"/>
      <c r="J11" s="139"/>
      <c r="K11" s="139"/>
      <c r="L11" s="139"/>
      <c r="M11" s="139"/>
      <c r="N11" s="139"/>
      <c r="O11" s="139" t="str">
        <f>IF(ISNUMBER(MATCH(Cond!AJ10,Cond!$AH$19:$AH$28,0)),Cond!AO10,"")</f>
        <v/>
      </c>
      <c r="P11" s="139"/>
      <c r="Q11" s="139"/>
      <c r="R11" s="139"/>
      <c r="S11" s="139"/>
      <c r="T11" s="139"/>
      <c r="U11" s="139"/>
      <c r="V11" s="139"/>
      <c r="W11" s="139"/>
      <c r="X11" s="139"/>
      <c r="Y11" s="139"/>
      <c r="Z11" s="139"/>
      <c r="AA11" s="139" t="str">
        <f>IF(ISNUMBER(MATCH(Cond!AJ10,Cond!$AH$31:$AH$40,0)),Cond!AS10,"")</f>
        <v/>
      </c>
      <c r="AB11" s="139"/>
      <c r="AC11" s="139"/>
      <c r="AD11" s="139"/>
      <c r="AE11" s="139"/>
      <c r="AF11" s="139"/>
      <c r="AG11" s="139"/>
      <c r="AH11" s="139"/>
      <c r="AI11" s="139"/>
      <c r="AJ11" s="139"/>
      <c r="AK11" s="139"/>
      <c r="AL11" s="139"/>
      <c r="AM11" s="139" t="str">
        <f>IF(ISNUMBER(MATCH(Cond!AJ10,Cond!$AH$43:$AH$52,0)),Cond!AW10,"")</f>
        <v>Bill</v>
      </c>
      <c r="AN11" s="139"/>
      <c r="AO11" s="139"/>
      <c r="AP11" s="139"/>
      <c r="AQ11" s="139"/>
      <c r="AR11" s="139"/>
      <c r="AS11" s="139"/>
      <c r="AT11" s="139"/>
      <c r="AU11" s="139"/>
      <c r="AV11" s="139"/>
      <c r="AW11" s="139"/>
      <c r="AX11" s="139"/>
      <c r="AY11" s="139" t="str">
        <f>IF(ISNUMBER(MATCH(Cond!AJ10,Cond!$AH$55:$AH$64,0)),Cond!BA10,"")</f>
        <v/>
      </c>
    </row>
    <row r="12" spans="1:52" ht="24" customHeight="1" x14ac:dyDescent="0.25">
      <c r="C12" s="139" t="str">
        <f>IF(ISNUMBER(MATCH(Cond!AJ11,Cond!$AH$7:$AH$16,0)),Cond!AK11,"")</f>
        <v>Cashier</v>
      </c>
      <c r="D12" s="139"/>
      <c r="E12" s="139"/>
      <c r="F12" s="139"/>
      <c r="G12" s="139"/>
      <c r="H12" s="139"/>
      <c r="I12" s="139"/>
      <c r="J12" s="139"/>
      <c r="K12" s="139"/>
      <c r="L12" s="139"/>
      <c r="M12" s="139"/>
      <c r="N12" s="139"/>
      <c r="O12" s="139" t="str">
        <f>IF(ISNUMBER(MATCH(Cond!AJ11,Cond!$AH$19:$AH$28,0)),Cond!AO11,"")</f>
        <v>Money</v>
      </c>
      <c r="P12" s="139"/>
      <c r="Q12" s="139"/>
      <c r="R12" s="139"/>
      <c r="S12" s="139"/>
      <c r="T12" s="139"/>
      <c r="U12" s="139"/>
      <c r="V12" s="139"/>
      <c r="W12" s="139"/>
      <c r="X12" s="139"/>
      <c r="Y12" s="139"/>
      <c r="Z12" s="139"/>
      <c r="AA12" s="139" t="str">
        <f>IF(ISNUMBER(MATCH(Cond!AJ11,Cond!$AH$31:$AH$40,0)),Cond!AS11,"")</f>
        <v>Customer orders the coffee</v>
      </c>
      <c r="AB12" s="139"/>
      <c r="AC12" s="139"/>
      <c r="AD12" s="139"/>
      <c r="AE12" s="139"/>
      <c r="AF12" s="139"/>
      <c r="AG12" s="139"/>
      <c r="AH12" s="139"/>
      <c r="AI12" s="139"/>
      <c r="AJ12" s="139"/>
      <c r="AK12" s="139"/>
      <c r="AL12" s="139"/>
      <c r="AM12" s="139" t="str">
        <f>IF(ISNUMBER(MATCH(Cond!AJ11,Cond!$AH$43:$AH$52,0)),Cond!AW11,"")</f>
        <v/>
      </c>
      <c r="AN12" s="139"/>
      <c r="AO12" s="139"/>
      <c r="AP12" s="139"/>
      <c r="AQ12" s="139"/>
      <c r="AR12" s="139"/>
      <c r="AS12" s="139"/>
      <c r="AT12" s="139"/>
      <c r="AU12" s="139"/>
      <c r="AV12" s="139"/>
      <c r="AW12" s="139"/>
      <c r="AX12" s="139"/>
      <c r="AY12" s="139" t="str">
        <f>IF(ISNUMBER(MATCH(Cond!AJ11,Cond!$AH$55:$AH$64,0)),Cond!BA11,"")</f>
        <v/>
      </c>
    </row>
    <row r="13" spans="1:52" ht="24" customHeight="1" x14ac:dyDescent="0.25">
      <c r="C13" s="139" t="str">
        <f>IF(ISNUMBER(MATCH(Cond!AJ12,Cond!$AH$7:$AH$16,0)),Cond!AK12,"")</f>
        <v/>
      </c>
      <c r="D13" s="139"/>
      <c r="E13" s="139"/>
      <c r="F13" s="139"/>
      <c r="G13" s="139"/>
      <c r="H13" s="139"/>
      <c r="I13" s="139"/>
      <c r="J13" s="139"/>
      <c r="K13" s="139"/>
      <c r="L13" s="139"/>
      <c r="M13" s="139"/>
      <c r="N13" s="139"/>
      <c r="O13" s="139" t="str">
        <f>IF(ISNUMBER(MATCH(Cond!AJ12,Cond!$AH$19:$AH$28,0)),Cond!AO12,"")</f>
        <v/>
      </c>
      <c r="P13" s="139"/>
      <c r="Q13" s="139"/>
      <c r="R13" s="139"/>
      <c r="S13" s="139"/>
      <c r="T13" s="139"/>
      <c r="U13" s="139"/>
      <c r="V13" s="139"/>
      <c r="W13" s="139"/>
      <c r="X13" s="139"/>
      <c r="Y13" s="139"/>
      <c r="Z13" s="139"/>
      <c r="AA13" s="139" t="str">
        <f>IF(ISNUMBER(MATCH(Cond!AJ12,Cond!$AH$31:$AH$40,0)),Cond!AS12,"")</f>
        <v/>
      </c>
      <c r="AB13" s="139"/>
      <c r="AC13" s="139"/>
      <c r="AD13" s="139"/>
      <c r="AE13" s="139"/>
      <c r="AF13" s="139"/>
      <c r="AG13" s="139"/>
      <c r="AH13" s="139"/>
      <c r="AI13" s="139"/>
      <c r="AJ13" s="139"/>
      <c r="AK13" s="139"/>
      <c r="AL13" s="139"/>
      <c r="AM13" s="139" t="str">
        <f>IF(ISNUMBER(MATCH(Cond!AJ12,Cond!$AH$43:$AH$52,0)),Cond!AW12,"")</f>
        <v/>
      </c>
      <c r="AN13" s="139"/>
      <c r="AO13" s="139"/>
      <c r="AP13" s="139"/>
      <c r="AQ13" s="139"/>
      <c r="AR13" s="139"/>
      <c r="AS13" s="139"/>
      <c r="AT13" s="139"/>
      <c r="AU13" s="139"/>
      <c r="AV13" s="139"/>
      <c r="AW13" s="139"/>
      <c r="AX13" s="139"/>
      <c r="AY13" s="139" t="str">
        <f>IF(ISNUMBER(MATCH(Cond!AJ12,Cond!$AH$55:$AH$64,0)),Cond!BA12,"")</f>
        <v/>
      </c>
    </row>
    <row r="14" spans="1:52" ht="24" customHeight="1" x14ac:dyDescent="0.25">
      <c r="C14" s="139" t="str">
        <f>IF(ISNUMBER(MATCH(Cond!AJ13,Cond!$AH$7:$AH$16,0)),Cond!AK13,"")</f>
        <v/>
      </c>
      <c r="D14" s="139"/>
      <c r="E14" s="139"/>
      <c r="F14" s="139"/>
      <c r="G14" s="139"/>
      <c r="H14" s="139"/>
      <c r="I14" s="139"/>
      <c r="J14" s="139"/>
      <c r="K14" s="139"/>
      <c r="L14" s="139"/>
      <c r="M14" s="139"/>
      <c r="N14" s="139"/>
      <c r="O14" s="139" t="str">
        <f>IF(ISNUMBER(MATCH(Cond!AJ13,Cond!$AH$19:$AH$28,0)),Cond!AO13,"")</f>
        <v/>
      </c>
      <c r="P14" s="139"/>
      <c r="Q14" s="139"/>
      <c r="R14" s="139"/>
      <c r="S14" s="139"/>
      <c r="T14" s="139"/>
      <c r="U14" s="139"/>
      <c r="V14" s="139"/>
      <c r="W14" s="139"/>
      <c r="X14" s="139"/>
      <c r="Y14" s="139"/>
      <c r="Z14" s="139"/>
      <c r="AA14" s="139" t="str">
        <f>IF(ISNUMBER(MATCH(Cond!AJ13,Cond!$AH$31:$AH$40,0)),Cond!AS13,"")</f>
        <v/>
      </c>
      <c r="AB14" s="139"/>
      <c r="AC14" s="139"/>
      <c r="AD14" s="139"/>
      <c r="AE14" s="139"/>
      <c r="AF14" s="139"/>
      <c r="AG14" s="139"/>
      <c r="AH14" s="139"/>
      <c r="AI14" s="139"/>
      <c r="AJ14" s="139"/>
      <c r="AK14" s="139"/>
      <c r="AL14" s="139"/>
      <c r="AM14" s="139" t="str">
        <f>IF(ISNUMBER(MATCH(Cond!AJ13,Cond!$AH$43:$AH$52,0)),Cond!AW13,"")</f>
        <v>Order details</v>
      </c>
      <c r="AN14" s="139"/>
      <c r="AO14" s="139"/>
      <c r="AP14" s="139"/>
      <c r="AQ14" s="139"/>
      <c r="AR14" s="139"/>
      <c r="AS14" s="139"/>
      <c r="AT14" s="139"/>
      <c r="AU14" s="139"/>
      <c r="AV14" s="139"/>
      <c r="AW14" s="139"/>
      <c r="AX14" s="139"/>
      <c r="AY14" s="139" t="str">
        <f>IF(ISNUMBER(MATCH(Cond!AJ13,Cond!$AH$55:$AH$64,0)),Cond!BA13,"")</f>
        <v>Barista</v>
      </c>
    </row>
    <row r="15" spans="1:52" ht="24" customHeight="1" x14ac:dyDescent="0.25">
      <c r="C15" s="139" t="str">
        <f>IF(ISNUMBER(MATCH(Cond!AJ14,Cond!$AH$7:$AH$16,0)),Cond!AK14,"")</f>
        <v/>
      </c>
      <c r="D15" s="139"/>
      <c r="E15" s="139"/>
      <c r="F15" s="139"/>
      <c r="G15" s="139"/>
      <c r="H15" s="139"/>
      <c r="I15" s="139"/>
      <c r="J15" s="139"/>
      <c r="K15" s="139"/>
      <c r="L15" s="139"/>
      <c r="M15" s="139"/>
      <c r="N15" s="139"/>
      <c r="O15" s="139" t="str">
        <f>IF(ISNUMBER(MATCH(Cond!AJ14,Cond!$AH$19:$AH$28,0)),Cond!AO14,"")</f>
        <v>Coffee beans</v>
      </c>
      <c r="P15" s="139"/>
      <c r="Q15" s="139"/>
      <c r="R15" s="139"/>
      <c r="S15" s="139"/>
      <c r="T15" s="139"/>
      <c r="U15" s="139"/>
      <c r="V15" s="139"/>
      <c r="W15" s="139"/>
      <c r="X15" s="139"/>
      <c r="Y15" s="139"/>
      <c r="Z15" s="139"/>
      <c r="AA15" s="139" t="str">
        <f>IF(ISNUMBER(MATCH(Cond!AJ14,Cond!$AH$31:$AH$40,0)),Cond!AS14,"")</f>
        <v/>
      </c>
      <c r="AB15" s="139"/>
      <c r="AC15" s="139"/>
      <c r="AD15" s="139"/>
      <c r="AE15" s="139"/>
      <c r="AF15" s="139"/>
      <c r="AG15" s="139"/>
      <c r="AH15" s="139"/>
      <c r="AI15" s="139"/>
      <c r="AJ15" s="139"/>
      <c r="AK15" s="139"/>
      <c r="AL15" s="139"/>
      <c r="AM15" s="139" t="str">
        <f>IF(ISNUMBER(MATCH(Cond!AJ14,Cond!$AH$43:$AH$52,0)),Cond!AW14,"")</f>
        <v/>
      </c>
      <c r="AN15" s="139"/>
      <c r="AO15" s="139"/>
      <c r="AP15" s="139"/>
      <c r="AQ15" s="139"/>
      <c r="AR15" s="139"/>
      <c r="AS15" s="139"/>
      <c r="AT15" s="139"/>
      <c r="AU15" s="139"/>
      <c r="AV15" s="139"/>
      <c r="AW15" s="139"/>
      <c r="AX15" s="139"/>
      <c r="AY15" s="139" t="str">
        <f>IF(ISNUMBER(MATCH(Cond!AJ14,Cond!$AH$55:$AH$64,0)),Cond!BA14,"")</f>
        <v/>
      </c>
    </row>
    <row r="16" spans="1:52" ht="24" customHeight="1" x14ac:dyDescent="0.25">
      <c r="C16" s="139" t="str">
        <f>IF(ISNUMBER(MATCH(Cond!AJ15,Cond!$AH$7:$AH$16,0)),Cond!AK15,"")</f>
        <v/>
      </c>
      <c r="D16" s="139"/>
      <c r="E16" s="139"/>
      <c r="F16" s="139"/>
      <c r="G16" s="139"/>
      <c r="H16" s="139"/>
      <c r="I16" s="139"/>
      <c r="J16" s="139"/>
      <c r="K16" s="139"/>
      <c r="L16" s="139"/>
      <c r="M16" s="139"/>
      <c r="N16" s="139"/>
      <c r="O16" s="139" t="str">
        <f>IF(ISNUMBER(MATCH(Cond!AJ15,Cond!$AH$19:$AH$28,0)),Cond!AO15,"")</f>
        <v/>
      </c>
      <c r="P16" s="139"/>
      <c r="Q16" s="139"/>
      <c r="R16" s="139"/>
      <c r="S16" s="139"/>
      <c r="T16" s="139"/>
      <c r="U16" s="139"/>
      <c r="V16" s="139"/>
      <c r="W16" s="139"/>
      <c r="X16" s="139"/>
      <c r="Y16" s="139"/>
      <c r="Z16" s="139"/>
      <c r="AA16" s="139" t="str">
        <f>IF(ISNUMBER(MATCH(Cond!AJ15,Cond!$AH$31:$AH$40,0)),Cond!AS15,"")</f>
        <v>Preparation of coffee</v>
      </c>
      <c r="AB16" s="139"/>
      <c r="AC16" s="139"/>
      <c r="AD16" s="139"/>
      <c r="AE16" s="139"/>
      <c r="AF16" s="139"/>
      <c r="AG16" s="139"/>
      <c r="AH16" s="139"/>
      <c r="AI16" s="139"/>
      <c r="AJ16" s="139"/>
      <c r="AK16" s="139"/>
      <c r="AL16" s="139"/>
      <c r="AM16" s="139" t="str">
        <f>IF(ISNUMBER(MATCH(Cond!AJ15,Cond!$AH$43:$AH$52,0)),Cond!AW15,"")</f>
        <v/>
      </c>
      <c r="AN16" s="139"/>
      <c r="AO16" s="139"/>
      <c r="AP16" s="139"/>
      <c r="AQ16" s="139"/>
      <c r="AR16" s="139"/>
      <c r="AS16" s="139"/>
      <c r="AT16" s="139"/>
      <c r="AU16" s="139"/>
      <c r="AV16" s="139"/>
      <c r="AW16" s="139"/>
      <c r="AX16" s="139"/>
      <c r="AY16" s="139" t="str">
        <f>IF(ISNUMBER(MATCH(Cond!AJ15,Cond!$AH$55:$AH$64,0)),Cond!BA15,"")</f>
        <v/>
      </c>
    </row>
    <row r="17" spans="3:51" ht="24" customHeight="1" x14ac:dyDescent="0.25">
      <c r="C17" s="139" t="str">
        <f>IF(ISNUMBER(MATCH(Cond!AJ16,Cond!$AH$7:$AH$16,0)),Cond!AK16,"")</f>
        <v>Manufacturer</v>
      </c>
      <c r="D17" s="139"/>
      <c r="E17" s="139"/>
      <c r="F17" s="139"/>
      <c r="G17" s="139"/>
      <c r="H17" s="139"/>
      <c r="I17" s="139"/>
      <c r="J17" s="139"/>
      <c r="K17" s="139"/>
      <c r="L17" s="139"/>
      <c r="M17" s="139"/>
      <c r="N17" s="139"/>
      <c r="O17" s="139" t="str">
        <f>IF(ISNUMBER(MATCH(Cond!AJ16,Cond!$AH$19:$AH$28,0)),Cond!AO16,"")</f>
        <v/>
      </c>
      <c r="P17" s="139"/>
      <c r="Q17" s="139"/>
      <c r="R17" s="139"/>
      <c r="S17" s="139"/>
      <c r="T17" s="139"/>
      <c r="U17" s="139"/>
      <c r="V17" s="139"/>
      <c r="W17" s="139"/>
      <c r="X17" s="139"/>
      <c r="Y17" s="139"/>
      <c r="Z17" s="139"/>
      <c r="AA17" s="139" t="str">
        <f>IF(ISNUMBER(MATCH(Cond!AJ16,Cond!$AH$31:$AH$40,0)),Cond!AS16,"")</f>
        <v/>
      </c>
      <c r="AB17" s="139"/>
      <c r="AC17" s="139"/>
      <c r="AD17" s="139"/>
      <c r="AE17" s="139"/>
      <c r="AF17" s="139"/>
      <c r="AG17" s="139"/>
      <c r="AH17" s="139"/>
      <c r="AI17" s="139"/>
      <c r="AJ17" s="139"/>
      <c r="AK17" s="139"/>
      <c r="AL17" s="139"/>
      <c r="AM17" s="139" t="str">
        <f>IF(ISNUMBER(MATCH(Cond!AJ16,Cond!$AH$43:$AH$52,0)),Cond!AW16,"")</f>
        <v>Coffee</v>
      </c>
      <c r="AN17" s="139"/>
      <c r="AO17" s="139"/>
      <c r="AP17" s="139"/>
      <c r="AQ17" s="139"/>
      <c r="AR17" s="139"/>
      <c r="AS17" s="139"/>
      <c r="AT17" s="139"/>
      <c r="AU17" s="139"/>
      <c r="AV17" s="139"/>
      <c r="AW17" s="139"/>
      <c r="AX17" s="139"/>
      <c r="AY17" s="139" t="str">
        <f>IF(ISNUMBER(MATCH(Cond!AJ16,Cond!$AH$55:$AH$64,0)),Cond!BA16,"")</f>
        <v/>
      </c>
    </row>
    <row r="18" spans="3:51" ht="24" customHeight="1" x14ac:dyDescent="0.25">
      <c r="C18" s="139" t="str">
        <f>IF(ISNUMBER(MATCH(Cond!AJ17,Cond!$AH$7:$AH$16,0)),Cond!AK17,"")</f>
        <v/>
      </c>
      <c r="D18" s="139"/>
      <c r="E18" s="139"/>
      <c r="F18" s="139"/>
      <c r="G18" s="139"/>
      <c r="H18" s="139"/>
      <c r="I18" s="139"/>
      <c r="J18" s="139"/>
      <c r="K18" s="139"/>
      <c r="L18" s="139"/>
      <c r="M18" s="139"/>
      <c r="N18" s="139"/>
      <c r="O18" s="139" t="str">
        <f>IF(ISNUMBER(MATCH(Cond!AJ17,Cond!$AH$19:$AH$28,0)),Cond!AO17,"")</f>
        <v>Ingredients ( Milk, Sugar, Chocolate etc.)</v>
      </c>
      <c r="P18" s="139"/>
      <c r="Q18" s="139"/>
      <c r="R18" s="139"/>
      <c r="S18" s="139"/>
      <c r="T18" s="139"/>
      <c r="U18" s="139"/>
      <c r="V18" s="139"/>
      <c r="W18" s="139"/>
      <c r="X18" s="139"/>
      <c r="Y18" s="139"/>
      <c r="Z18" s="139"/>
      <c r="AA18" s="139" t="str">
        <f>IF(ISNUMBER(MATCH(Cond!AJ17,Cond!$AH$31:$AH$40,0)),Cond!AS17,"")</f>
        <v/>
      </c>
      <c r="AB18" s="139"/>
      <c r="AC18" s="139"/>
      <c r="AD18" s="139"/>
      <c r="AE18" s="139"/>
      <c r="AF18" s="139"/>
      <c r="AG18" s="139"/>
      <c r="AH18" s="139"/>
      <c r="AI18" s="139"/>
      <c r="AJ18" s="139"/>
      <c r="AK18" s="139"/>
      <c r="AL18" s="139"/>
      <c r="AM18" s="139" t="str">
        <f>IF(ISNUMBER(MATCH(Cond!AJ17,Cond!$AH$43:$AH$52,0)),Cond!AW17,"")</f>
        <v/>
      </c>
      <c r="AN18" s="139"/>
      <c r="AO18" s="139"/>
      <c r="AP18" s="139"/>
      <c r="AQ18" s="139"/>
      <c r="AR18" s="139"/>
      <c r="AS18" s="139"/>
      <c r="AT18" s="139"/>
      <c r="AU18" s="139"/>
      <c r="AV18" s="139"/>
      <c r="AW18" s="139"/>
      <c r="AX18" s="139"/>
      <c r="AY18" s="139" t="str">
        <f>IF(ISNUMBER(MATCH(Cond!AJ17,Cond!$AH$55:$AH$64,0)),Cond!BA17,"")</f>
        <v/>
      </c>
    </row>
    <row r="19" spans="3:51" ht="24" customHeight="1" x14ac:dyDescent="0.25">
      <c r="C19" s="139" t="str">
        <f>IF(ISNUMBER(MATCH(Cond!AJ18,Cond!$AH$7:$AH$16,0)),Cond!AK18,"")</f>
        <v/>
      </c>
      <c r="D19" s="139"/>
      <c r="E19" s="139"/>
      <c r="F19" s="139"/>
      <c r="G19" s="139"/>
      <c r="H19" s="139"/>
      <c r="I19" s="139"/>
      <c r="J19" s="139"/>
      <c r="K19" s="139"/>
      <c r="L19" s="139"/>
      <c r="M19" s="139"/>
      <c r="N19" s="139"/>
      <c r="O19" s="139" t="str">
        <f>IF(ISNUMBER(MATCH(Cond!AJ18,Cond!$AH$19:$AH$28,0)),Cond!AO18,"")</f>
        <v/>
      </c>
      <c r="P19" s="139"/>
      <c r="Q19" s="139"/>
      <c r="R19" s="139"/>
      <c r="S19" s="139"/>
      <c r="T19" s="139"/>
      <c r="U19" s="139"/>
      <c r="V19" s="139"/>
      <c r="W19" s="139"/>
      <c r="X19" s="139"/>
      <c r="Y19" s="139"/>
      <c r="Z19" s="139"/>
      <c r="AA19" s="139" t="str">
        <f>IF(ISNUMBER(MATCH(Cond!AJ18,Cond!$AH$31:$AH$40,0)),Cond!AS18,"")</f>
        <v/>
      </c>
      <c r="AB19" s="139"/>
      <c r="AC19" s="139"/>
      <c r="AD19" s="139"/>
      <c r="AE19" s="139"/>
      <c r="AF19" s="139"/>
      <c r="AG19" s="139"/>
      <c r="AH19" s="139"/>
      <c r="AI19" s="139"/>
      <c r="AJ19" s="139"/>
      <c r="AK19" s="139"/>
      <c r="AL19" s="139"/>
      <c r="AM19" s="139" t="str">
        <f>IF(ISNUMBER(MATCH(Cond!AJ18,Cond!$AH$43:$AH$52,0)),Cond!AW18,"")</f>
        <v/>
      </c>
      <c r="AN19" s="139"/>
      <c r="AO19" s="139"/>
      <c r="AP19" s="139"/>
      <c r="AQ19" s="139"/>
      <c r="AR19" s="139"/>
      <c r="AS19" s="139"/>
      <c r="AT19" s="139"/>
      <c r="AU19" s="139"/>
      <c r="AV19" s="139"/>
      <c r="AW19" s="139"/>
      <c r="AX19" s="139"/>
      <c r="AY19" s="139" t="str">
        <f>IF(ISNUMBER(MATCH(Cond!AJ18,Cond!$AH$55:$AH$64,0)),Cond!BA18,"")</f>
        <v/>
      </c>
    </row>
    <row r="20" spans="3:51" ht="24" customHeight="1" x14ac:dyDescent="0.25">
      <c r="C20" s="139" t="str">
        <f>IF(ISNUMBER(MATCH(Cond!AJ19,Cond!$AH$7:$AH$16,0)),Cond!AK19,"")</f>
        <v/>
      </c>
      <c r="D20" s="139"/>
      <c r="E20" s="139"/>
      <c r="F20" s="139"/>
      <c r="G20" s="139"/>
      <c r="H20" s="139"/>
      <c r="I20" s="139"/>
      <c r="J20" s="139"/>
      <c r="K20" s="139"/>
      <c r="L20" s="139"/>
      <c r="M20" s="139"/>
      <c r="N20" s="139"/>
      <c r="O20" s="139" t="str">
        <f>IF(ISNUMBER(MATCH(Cond!AJ19,Cond!$AH$19:$AH$28,0)),Cond!AO19,"")</f>
        <v/>
      </c>
      <c r="P20" s="139"/>
      <c r="Q20" s="139"/>
      <c r="R20" s="139"/>
      <c r="S20" s="139"/>
      <c r="T20" s="139"/>
      <c r="U20" s="139"/>
      <c r="V20" s="139"/>
      <c r="W20" s="139"/>
      <c r="X20" s="139"/>
      <c r="Y20" s="139"/>
      <c r="Z20" s="139"/>
      <c r="AA20" s="139" t="str">
        <f>IF(ISNUMBER(MATCH(Cond!AJ19,Cond!$AH$31:$AH$40,0)),Cond!AS19,"")</f>
        <v>Serving the order</v>
      </c>
      <c r="AB20" s="139"/>
      <c r="AC20" s="139"/>
      <c r="AD20" s="139"/>
      <c r="AE20" s="139"/>
      <c r="AF20" s="139"/>
      <c r="AG20" s="139"/>
      <c r="AH20" s="139"/>
      <c r="AI20" s="139"/>
      <c r="AJ20" s="139"/>
      <c r="AK20" s="139"/>
      <c r="AL20" s="139"/>
      <c r="AM20" s="139" t="str">
        <f>IF(ISNUMBER(MATCH(Cond!AJ19,Cond!$AH$43:$AH$52,0)),Cond!AW19,"")</f>
        <v>Order</v>
      </c>
      <c r="AN20" s="139"/>
      <c r="AO20" s="139"/>
      <c r="AP20" s="139"/>
      <c r="AQ20" s="139"/>
      <c r="AR20" s="139"/>
      <c r="AS20" s="139"/>
      <c r="AT20" s="139"/>
      <c r="AU20" s="139"/>
      <c r="AV20" s="139"/>
      <c r="AW20" s="139"/>
      <c r="AX20" s="139"/>
      <c r="AY20" s="139" t="str">
        <f>IF(ISNUMBER(MATCH(Cond!AJ19,Cond!$AH$55:$AH$64,0)),Cond!BA19,"")</f>
        <v/>
      </c>
    </row>
    <row r="21" spans="3:51" ht="24" customHeight="1" x14ac:dyDescent="0.25">
      <c r="C21" s="139" t="str">
        <f>IF(ISNUMBER(MATCH(Cond!AJ20,Cond!$AH$7:$AH$16,0)),Cond!AK20,"")</f>
        <v/>
      </c>
      <c r="D21" s="139"/>
      <c r="E21" s="139"/>
      <c r="F21" s="139"/>
      <c r="G21" s="139"/>
      <c r="H21" s="139"/>
      <c r="I21" s="139"/>
      <c r="J21" s="139"/>
      <c r="K21" s="139"/>
      <c r="L21" s="139"/>
      <c r="M21" s="139"/>
      <c r="N21" s="139"/>
      <c r="O21" s="139" t="str">
        <f>IF(ISNUMBER(MATCH(Cond!AJ20,Cond!$AH$19:$AH$28,0)),Cond!AO20,"")</f>
        <v>Cookie</v>
      </c>
      <c r="P21" s="139"/>
      <c r="Q21" s="139"/>
      <c r="R21" s="139"/>
      <c r="S21" s="139"/>
      <c r="T21" s="139"/>
      <c r="U21" s="139"/>
      <c r="V21" s="139"/>
      <c r="W21" s="139"/>
      <c r="X21" s="139"/>
      <c r="Y21" s="139"/>
      <c r="Z21" s="139"/>
      <c r="AA21" s="139" t="str">
        <f>IF(ISNUMBER(MATCH(Cond!AJ20,Cond!$AH$31:$AH$40,0)),Cond!AS20,"")</f>
        <v/>
      </c>
      <c r="AB21" s="139"/>
      <c r="AC21" s="139"/>
      <c r="AD21" s="139"/>
      <c r="AE21" s="139"/>
      <c r="AF21" s="139"/>
      <c r="AG21" s="139"/>
      <c r="AH21" s="139"/>
      <c r="AI21" s="139"/>
      <c r="AJ21" s="139"/>
      <c r="AK21" s="139"/>
      <c r="AL21" s="139"/>
      <c r="AM21" s="139" t="str">
        <f>IF(ISNUMBER(MATCH(Cond!AJ20,Cond!$AH$43:$AH$52,0)),Cond!AW20,"")</f>
        <v/>
      </c>
      <c r="AN21" s="139"/>
      <c r="AO21" s="139"/>
      <c r="AP21" s="139"/>
      <c r="AQ21" s="139"/>
      <c r="AR21" s="139"/>
      <c r="AS21" s="139"/>
      <c r="AT21" s="139"/>
      <c r="AU21" s="139"/>
      <c r="AV21" s="139"/>
      <c r="AW21" s="139"/>
      <c r="AX21" s="139"/>
      <c r="AY21" s="139" t="str">
        <f>IF(ISNUMBER(MATCH(Cond!AJ20,Cond!$AH$55:$AH$64,0)),Cond!BA20,"")</f>
        <v/>
      </c>
    </row>
    <row r="22" spans="3:51" ht="24" customHeight="1" x14ac:dyDescent="0.25">
      <c r="C22" s="139" t="str">
        <f>IF(ISNUMBER(MATCH(Cond!AJ21,Cond!$AH$7:$AH$16,0)),Cond!AK21,"")</f>
        <v/>
      </c>
      <c r="D22" s="139"/>
      <c r="E22" s="139"/>
      <c r="F22" s="139"/>
      <c r="G22" s="139"/>
      <c r="H22" s="139"/>
      <c r="I22" s="139"/>
      <c r="J22" s="139"/>
      <c r="K22" s="139"/>
      <c r="L22" s="139"/>
      <c r="M22" s="139"/>
      <c r="N22" s="139"/>
      <c r="O22" s="139" t="str">
        <f>IF(ISNUMBER(MATCH(Cond!AJ21,Cond!$AH$19:$AH$28,0)),Cond!AO21,"")</f>
        <v/>
      </c>
      <c r="P22" s="139"/>
      <c r="Q22" s="139"/>
      <c r="R22" s="139"/>
      <c r="S22" s="139"/>
      <c r="T22" s="139"/>
      <c r="U22" s="139"/>
      <c r="V22" s="139"/>
      <c r="W22" s="139"/>
      <c r="X22" s="139"/>
      <c r="Y22" s="139"/>
      <c r="Z22" s="139"/>
      <c r="AA22" s="139" t="str">
        <f>IF(ISNUMBER(MATCH(Cond!AJ21,Cond!$AH$31:$AH$40,0)),Cond!AS21,"")</f>
        <v/>
      </c>
      <c r="AB22" s="139"/>
      <c r="AC22" s="139"/>
      <c r="AD22" s="139"/>
      <c r="AE22" s="139"/>
      <c r="AF22" s="139"/>
      <c r="AG22" s="139"/>
      <c r="AH22" s="139"/>
      <c r="AI22" s="139"/>
      <c r="AJ22" s="139"/>
      <c r="AK22" s="139"/>
      <c r="AL22" s="139"/>
      <c r="AM22" s="139" t="str">
        <f>IF(ISNUMBER(MATCH(Cond!AJ21,Cond!$AH$43:$AH$52,0)),Cond!AW21,"")</f>
        <v/>
      </c>
      <c r="AN22" s="139"/>
      <c r="AO22" s="139"/>
      <c r="AP22" s="139"/>
      <c r="AQ22" s="139"/>
      <c r="AR22" s="139"/>
      <c r="AS22" s="139"/>
      <c r="AT22" s="139"/>
      <c r="AU22" s="139"/>
      <c r="AV22" s="139"/>
      <c r="AW22" s="139"/>
      <c r="AX22" s="139"/>
      <c r="AY22" s="139" t="str">
        <f>IF(ISNUMBER(MATCH(Cond!AJ21,Cond!$AH$55:$AH$64,0)),Cond!BA21,"")</f>
        <v/>
      </c>
    </row>
    <row r="23" spans="3:51" ht="24" customHeight="1" x14ac:dyDescent="0.25">
      <c r="C23" s="139" t="str">
        <f>IF(ISNUMBER(MATCH(Cond!AJ22,Cond!$AH$7:$AH$16,0)),Cond!AK22,"")</f>
        <v/>
      </c>
      <c r="D23" s="139"/>
      <c r="E23" s="139"/>
      <c r="F23" s="139"/>
      <c r="G23" s="139"/>
      <c r="H23" s="139"/>
      <c r="I23" s="139"/>
      <c r="J23" s="139"/>
      <c r="K23" s="139"/>
      <c r="L23" s="139"/>
      <c r="M23" s="139"/>
      <c r="N23" s="139"/>
      <c r="O23" s="139" t="str">
        <f>IF(ISNUMBER(MATCH(Cond!AJ22,Cond!$AH$19:$AH$28,0)),Cond!AO22,"")</f>
        <v/>
      </c>
      <c r="P23" s="139"/>
      <c r="Q23" s="139"/>
      <c r="R23" s="139"/>
      <c r="S23" s="139"/>
      <c r="T23" s="139"/>
      <c r="U23" s="139"/>
      <c r="V23" s="139"/>
      <c r="W23" s="139"/>
      <c r="X23" s="139"/>
      <c r="Y23" s="139"/>
      <c r="Z23" s="139"/>
      <c r="AA23" s="139" t="str">
        <f>IF(ISNUMBER(MATCH(Cond!AJ22,Cond!$AH$31:$AH$40,0)),Cond!AS22,"")</f>
        <v/>
      </c>
      <c r="AB23" s="139"/>
      <c r="AC23" s="139"/>
      <c r="AD23" s="139"/>
      <c r="AE23" s="139"/>
      <c r="AF23" s="139"/>
      <c r="AG23" s="139"/>
      <c r="AH23" s="139"/>
      <c r="AI23" s="139"/>
      <c r="AJ23" s="139"/>
      <c r="AK23" s="139"/>
      <c r="AL23" s="139"/>
      <c r="AM23" s="139" t="str">
        <f>IF(ISNUMBER(MATCH(Cond!AJ22,Cond!$AH$43:$AH$52,0)),Cond!AW22,"")</f>
        <v/>
      </c>
      <c r="AN23" s="139"/>
      <c r="AO23" s="139"/>
      <c r="AP23" s="139"/>
      <c r="AQ23" s="139"/>
      <c r="AR23" s="139"/>
      <c r="AS23" s="139"/>
      <c r="AT23" s="139"/>
      <c r="AU23" s="139"/>
      <c r="AV23" s="139"/>
      <c r="AW23" s="139"/>
      <c r="AX23" s="139"/>
      <c r="AY23" s="139" t="str">
        <f>IF(ISNUMBER(MATCH(Cond!AJ22,Cond!$AH$55:$AH$64,0)),Cond!BA22,"")</f>
        <v/>
      </c>
    </row>
    <row r="24" spans="3:51" ht="24" customHeight="1" x14ac:dyDescent="0.25">
      <c r="C24" s="139" t="str">
        <f>IF(ISNUMBER(MATCH(Cond!AJ23,Cond!$AH$7:$AH$16,0)),Cond!AK23,"")</f>
        <v/>
      </c>
      <c r="D24" s="139"/>
      <c r="E24" s="139"/>
      <c r="F24" s="139"/>
      <c r="G24" s="139"/>
      <c r="H24" s="139"/>
      <c r="I24" s="139"/>
      <c r="J24" s="139"/>
      <c r="K24" s="139"/>
      <c r="L24" s="139"/>
      <c r="M24" s="139"/>
      <c r="N24" s="139"/>
      <c r="O24" s="139" t="str">
        <f>IF(ISNUMBER(MATCH(Cond!AJ23,Cond!$AH$19:$AH$28,0)),Cond!AO23,"")</f>
        <v>Supplies(Cup, tissue, straw etc.)</v>
      </c>
      <c r="P24" s="139"/>
      <c r="Q24" s="139"/>
      <c r="R24" s="139"/>
      <c r="S24" s="139"/>
      <c r="T24" s="139"/>
      <c r="U24" s="139"/>
      <c r="V24" s="139"/>
      <c r="W24" s="139"/>
      <c r="X24" s="139"/>
      <c r="Y24" s="139"/>
      <c r="Z24" s="139"/>
      <c r="AA24" s="139" t="str">
        <f>IF(ISNUMBER(MATCH(Cond!AJ23,Cond!$AH$31:$AH$40,0)),Cond!AS23,"")</f>
        <v/>
      </c>
      <c r="AB24" s="139"/>
      <c r="AC24" s="139"/>
      <c r="AD24" s="139"/>
      <c r="AE24" s="139"/>
      <c r="AF24" s="139"/>
      <c r="AG24" s="139"/>
      <c r="AH24" s="139"/>
      <c r="AI24" s="139"/>
      <c r="AJ24" s="139"/>
      <c r="AK24" s="139"/>
      <c r="AL24" s="139"/>
      <c r="AM24" s="139" t="str">
        <f>IF(ISNUMBER(MATCH(Cond!AJ23,Cond!$AH$43:$AH$52,0)),Cond!AW23,"")</f>
        <v/>
      </c>
      <c r="AN24" s="139"/>
      <c r="AO24" s="139"/>
      <c r="AP24" s="139"/>
      <c r="AQ24" s="139"/>
      <c r="AR24" s="139"/>
      <c r="AS24" s="139"/>
      <c r="AT24" s="139"/>
      <c r="AU24" s="139"/>
      <c r="AV24" s="139"/>
      <c r="AW24" s="139"/>
      <c r="AX24" s="139"/>
      <c r="AY24" s="139" t="str">
        <f>IF(ISNUMBER(MATCH(Cond!AJ23,Cond!$AH$55:$AH$64,0)),Cond!BA23,"")</f>
        <v/>
      </c>
    </row>
    <row r="25" spans="3:51" ht="24" customHeight="1" x14ac:dyDescent="0.25">
      <c r="C25" s="139" t="str">
        <f>IF(ISNUMBER(MATCH(Cond!AJ24,Cond!$AH$7:$AH$16,0)),Cond!AK24,"")</f>
        <v/>
      </c>
      <c r="D25" s="139"/>
      <c r="E25" s="139"/>
      <c r="F25" s="139"/>
      <c r="G25" s="139"/>
      <c r="H25" s="139"/>
      <c r="I25" s="139"/>
      <c r="J25" s="139"/>
      <c r="K25" s="139"/>
      <c r="L25" s="139"/>
      <c r="M25" s="139"/>
      <c r="N25" s="139"/>
      <c r="O25" s="139" t="str">
        <f>IF(ISNUMBER(MATCH(Cond!AJ24,Cond!$AH$19:$AH$28,0)),Cond!AO24,"")</f>
        <v/>
      </c>
      <c r="P25" s="139"/>
      <c r="Q25" s="139"/>
      <c r="R25" s="139"/>
      <c r="S25" s="139"/>
      <c r="T25" s="139"/>
      <c r="U25" s="139"/>
      <c r="V25" s="139"/>
      <c r="W25" s="139"/>
      <c r="X25" s="139"/>
      <c r="Y25" s="139"/>
      <c r="Z25" s="139"/>
      <c r="AA25" s="139" t="str">
        <f>IF(ISNUMBER(MATCH(Cond!AJ24,Cond!$AH$31:$AH$40,0)),Cond!AS24,"")</f>
        <v/>
      </c>
      <c r="AB25" s="139"/>
      <c r="AC25" s="139"/>
      <c r="AD25" s="139"/>
      <c r="AE25" s="139"/>
      <c r="AF25" s="139"/>
      <c r="AG25" s="139"/>
      <c r="AH25" s="139"/>
      <c r="AI25" s="139"/>
      <c r="AJ25" s="139"/>
      <c r="AK25" s="139"/>
      <c r="AL25" s="139"/>
      <c r="AM25" s="139" t="str">
        <f>IF(ISNUMBER(MATCH(Cond!AJ24,Cond!$AH$43:$AH$52,0)),Cond!AW24,"")</f>
        <v/>
      </c>
      <c r="AN25" s="139"/>
      <c r="AO25" s="139"/>
      <c r="AP25" s="139"/>
      <c r="AQ25" s="139"/>
      <c r="AR25" s="139"/>
      <c r="AS25" s="139"/>
      <c r="AT25" s="139"/>
      <c r="AU25" s="139"/>
      <c r="AV25" s="139"/>
      <c r="AW25" s="139"/>
      <c r="AX25" s="139"/>
      <c r="AY25" s="139" t="str">
        <f>IF(ISNUMBER(MATCH(Cond!AJ24,Cond!$AH$55:$AH$64,0)),Cond!BA24,"")</f>
        <v/>
      </c>
    </row>
    <row r="26" spans="3:51" ht="24" customHeight="1" x14ac:dyDescent="0.25">
      <c r="C26" s="139" t="str">
        <f>IF(ISNUMBER(MATCH(Cond!AJ25,Cond!$AH$7:$AH$16,0)),Cond!AK25,"")</f>
        <v/>
      </c>
      <c r="D26" s="139"/>
      <c r="E26" s="139"/>
      <c r="F26" s="139"/>
      <c r="G26" s="139"/>
      <c r="H26" s="139"/>
      <c r="I26" s="139"/>
      <c r="J26" s="139"/>
      <c r="K26" s="139"/>
      <c r="L26" s="139"/>
      <c r="M26" s="139"/>
      <c r="N26" s="139"/>
      <c r="O26" s="139" t="str">
        <f>IF(ISNUMBER(MATCH(Cond!AJ25,Cond!$AH$19:$AH$28,0)),Cond!AO25,"")</f>
        <v/>
      </c>
      <c r="P26" s="139"/>
      <c r="Q26" s="139"/>
      <c r="R26" s="139"/>
      <c r="S26" s="139"/>
      <c r="T26" s="139"/>
      <c r="U26" s="139"/>
      <c r="V26" s="139"/>
      <c r="W26" s="139"/>
      <c r="X26" s="139"/>
      <c r="Y26" s="139"/>
      <c r="Z26" s="139"/>
      <c r="AA26" s="139" t="str">
        <f>IF(ISNUMBER(MATCH(Cond!AJ25,Cond!$AH$31:$AH$40,0)),Cond!AS25,"")</f>
        <v/>
      </c>
      <c r="AB26" s="139"/>
      <c r="AC26" s="139"/>
      <c r="AD26" s="139"/>
      <c r="AE26" s="139"/>
      <c r="AF26" s="139"/>
      <c r="AG26" s="139"/>
      <c r="AH26" s="139"/>
      <c r="AI26" s="139"/>
      <c r="AJ26" s="139"/>
      <c r="AK26" s="139"/>
      <c r="AL26" s="139"/>
      <c r="AM26" s="139" t="str">
        <f>IF(ISNUMBER(MATCH(Cond!AJ25,Cond!$AH$43:$AH$52,0)),Cond!AW25,"")</f>
        <v/>
      </c>
      <c r="AN26" s="139"/>
      <c r="AO26" s="139"/>
      <c r="AP26" s="139"/>
      <c r="AQ26" s="139"/>
      <c r="AR26" s="139"/>
      <c r="AS26" s="139"/>
      <c r="AT26" s="139"/>
      <c r="AU26" s="139"/>
      <c r="AV26" s="139"/>
      <c r="AW26" s="139"/>
      <c r="AX26" s="139"/>
      <c r="AY26" s="139" t="str">
        <f>IF(ISNUMBER(MATCH(Cond!AJ25,Cond!$AH$55:$AH$64,0)),Cond!BA25,"")</f>
        <v/>
      </c>
    </row>
    <row r="27" spans="3:51" ht="24" customHeight="1" x14ac:dyDescent="0.25">
      <c r="C27" s="139" t="str">
        <f>IF(ISNUMBER(MATCH(Cond!AJ26,Cond!$AH$7:$AH$16,0)),Cond!AK26,"")</f>
        <v/>
      </c>
      <c r="D27" s="139"/>
      <c r="E27" s="139"/>
      <c r="F27" s="139"/>
      <c r="G27" s="139"/>
      <c r="H27" s="139"/>
      <c r="I27" s="139"/>
      <c r="J27" s="139"/>
      <c r="K27" s="139"/>
      <c r="L27" s="139"/>
      <c r="M27" s="139"/>
      <c r="N27" s="139"/>
      <c r="O27" s="139" t="str">
        <f>IF(ISNUMBER(MATCH(Cond!AJ26,Cond!$AH$19:$AH$28,0)),Cond!AO26,"")</f>
        <v/>
      </c>
      <c r="P27" s="139"/>
      <c r="Q27" s="139"/>
      <c r="R27" s="139"/>
      <c r="S27" s="139"/>
      <c r="T27" s="139"/>
      <c r="U27" s="139"/>
      <c r="V27" s="139"/>
      <c r="W27" s="139"/>
      <c r="X27" s="139"/>
      <c r="Y27" s="139"/>
      <c r="Z27" s="139"/>
      <c r="AA27" s="139" t="str">
        <f>IF(ISNUMBER(MATCH(Cond!AJ26,Cond!$AH$31:$AH$40,0)),Cond!AS26,"")</f>
        <v/>
      </c>
      <c r="AB27" s="139"/>
      <c r="AC27" s="139"/>
      <c r="AD27" s="139"/>
      <c r="AE27" s="139"/>
      <c r="AF27" s="139"/>
      <c r="AG27" s="139"/>
      <c r="AH27" s="139"/>
      <c r="AI27" s="139"/>
      <c r="AJ27" s="139"/>
      <c r="AK27" s="139"/>
      <c r="AL27" s="139"/>
      <c r="AM27" s="139" t="str">
        <f>IF(ISNUMBER(MATCH(Cond!AJ26,Cond!$AH$43:$AH$52,0)),Cond!AW26,"")</f>
        <v/>
      </c>
      <c r="AN27" s="139"/>
      <c r="AO27" s="139"/>
      <c r="AP27" s="139"/>
      <c r="AQ27" s="139"/>
      <c r="AR27" s="139"/>
      <c r="AS27" s="139"/>
      <c r="AT27" s="139"/>
      <c r="AU27" s="139"/>
      <c r="AV27" s="139"/>
      <c r="AW27" s="139"/>
      <c r="AX27" s="139"/>
      <c r="AY27" s="139" t="str">
        <f>IF(ISNUMBER(MATCH(Cond!AJ26,Cond!$AH$55:$AH$64,0)),Cond!BA26,"")</f>
        <v/>
      </c>
    </row>
    <row r="28" spans="3:51" ht="24" customHeight="1" x14ac:dyDescent="0.25">
      <c r="C28" s="139" t="str">
        <f>IF(ISNUMBER(MATCH(Cond!AJ27,Cond!$AH$7:$AH$16,0)),Cond!AK27,"")</f>
        <v/>
      </c>
      <c r="D28" s="139"/>
      <c r="E28" s="139"/>
      <c r="F28" s="139"/>
      <c r="G28" s="139"/>
      <c r="H28" s="139"/>
      <c r="I28" s="139"/>
      <c r="J28" s="139"/>
      <c r="K28" s="139"/>
      <c r="L28" s="139"/>
      <c r="M28" s="139"/>
      <c r="N28" s="139"/>
      <c r="O28" s="139" t="str">
        <f>IF(ISNUMBER(MATCH(Cond!AJ27,Cond!$AH$19:$AH$28,0)),Cond!AO27,"")</f>
        <v/>
      </c>
      <c r="P28" s="139"/>
      <c r="Q28" s="139"/>
      <c r="R28" s="139"/>
      <c r="S28" s="139"/>
      <c r="T28" s="139"/>
      <c r="U28" s="139"/>
      <c r="V28" s="139"/>
      <c r="W28" s="139"/>
      <c r="X28" s="139"/>
      <c r="Y28" s="139"/>
      <c r="Z28" s="139"/>
      <c r="AA28" s="139" t="str">
        <f>IF(ISNUMBER(MATCH(Cond!AJ27,Cond!$AH$31:$AH$40,0)),Cond!AS27,"")</f>
        <v/>
      </c>
      <c r="AB28" s="139"/>
      <c r="AC28" s="139"/>
      <c r="AD28" s="139"/>
      <c r="AE28" s="139"/>
      <c r="AF28" s="139"/>
      <c r="AG28" s="139"/>
      <c r="AH28" s="139"/>
      <c r="AI28" s="139"/>
      <c r="AJ28" s="139"/>
      <c r="AK28" s="139"/>
      <c r="AL28" s="139"/>
      <c r="AM28" s="139" t="str">
        <f>IF(ISNUMBER(MATCH(Cond!AJ27,Cond!$AH$43:$AH$52,0)),Cond!AW27,"")</f>
        <v/>
      </c>
      <c r="AN28" s="139"/>
      <c r="AO28" s="139"/>
      <c r="AP28" s="139"/>
      <c r="AQ28" s="139"/>
      <c r="AR28" s="139"/>
      <c r="AS28" s="139"/>
      <c r="AT28" s="139"/>
      <c r="AU28" s="139"/>
      <c r="AV28" s="139"/>
      <c r="AW28" s="139"/>
      <c r="AX28" s="139"/>
      <c r="AY28" s="139" t="str">
        <f>IF(ISNUMBER(MATCH(Cond!AJ27,Cond!$AH$55:$AH$64,0)),Cond!BA27,"")</f>
        <v/>
      </c>
    </row>
    <row r="29" spans="3:51" ht="24" customHeight="1" x14ac:dyDescent="0.25">
      <c r="C29" s="139" t="str">
        <f>IF(ISNUMBER(MATCH(Cond!AJ28,Cond!$AH$7:$AH$16,0)),Cond!AK28,"")</f>
        <v/>
      </c>
      <c r="D29" s="139"/>
      <c r="E29" s="139"/>
      <c r="F29" s="139"/>
      <c r="G29" s="139"/>
      <c r="H29" s="139"/>
      <c r="I29" s="139"/>
      <c r="J29" s="139"/>
      <c r="K29" s="139"/>
      <c r="L29" s="139"/>
      <c r="M29" s="139"/>
      <c r="N29" s="139"/>
      <c r="O29" s="139" t="str">
        <f>IF(ISNUMBER(MATCH(Cond!AJ28,Cond!$AH$19:$AH$28,0)),Cond!AO28,"")</f>
        <v/>
      </c>
      <c r="P29" s="139"/>
      <c r="Q29" s="139"/>
      <c r="R29" s="139"/>
      <c r="S29" s="139"/>
      <c r="T29" s="139"/>
      <c r="U29" s="139"/>
      <c r="V29" s="139"/>
      <c r="W29" s="139"/>
      <c r="X29" s="139"/>
      <c r="Y29" s="139"/>
      <c r="Z29" s="139"/>
      <c r="AA29" s="139" t="str">
        <f>IF(ISNUMBER(MATCH(Cond!AJ28,Cond!$AH$31:$AH$40,0)),Cond!AS28,"")</f>
        <v/>
      </c>
      <c r="AB29" s="139"/>
      <c r="AC29" s="139"/>
      <c r="AD29" s="139"/>
      <c r="AE29" s="139"/>
      <c r="AF29" s="139"/>
      <c r="AG29" s="139"/>
      <c r="AH29" s="139"/>
      <c r="AI29" s="139"/>
      <c r="AJ29" s="139"/>
      <c r="AK29" s="139"/>
      <c r="AL29" s="139"/>
      <c r="AM29" s="139" t="str">
        <f>IF(ISNUMBER(MATCH(Cond!AJ28,Cond!$AH$43:$AH$52,0)),Cond!AW28,"")</f>
        <v/>
      </c>
      <c r="AN29" s="139"/>
      <c r="AO29" s="139"/>
      <c r="AP29" s="139"/>
      <c r="AQ29" s="139"/>
      <c r="AR29" s="139"/>
      <c r="AS29" s="139"/>
      <c r="AT29" s="139"/>
      <c r="AU29" s="139"/>
      <c r="AV29" s="139"/>
      <c r="AW29" s="139"/>
      <c r="AX29" s="139"/>
      <c r="AY29" s="139" t="str">
        <f>IF(ISNUMBER(MATCH(Cond!AJ28,Cond!$AH$55:$AH$64,0)),Cond!BA28,"")</f>
        <v/>
      </c>
    </row>
    <row r="30" spans="3:51" ht="24" customHeight="1" x14ac:dyDescent="0.25">
      <c r="C30" s="139" t="str">
        <f>IF(ISNUMBER(MATCH(Cond!AJ29,Cond!$AH$7:$AH$16,0)),Cond!AK29,"")</f>
        <v/>
      </c>
      <c r="D30" s="139"/>
      <c r="E30" s="139"/>
      <c r="F30" s="139"/>
      <c r="G30" s="139"/>
      <c r="H30" s="139"/>
      <c r="I30" s="139"/>
      <c r="J30" s="139"/>
      <c r="K30" s="139"/>
      <c r="L30" s="139"/>
      <c r="M30" s="139"/>
      <c r="N30" s="139"/>
      <c r="O30" s="139" t="str">
        <f>IF(ISNUMBER(MATCH(Cond!AJ29,Cond!$AH$19:$AH$28,0)),Cond!AO29,"")</f>
        <v/>
      </c>
      <c r="P30" s="139"/>
      <c r="Q30" s="139"/>
      <c r="R30" s="139"/>
      <c r="S30" s="139"/>
      <c r="T30" s="139"/>
      <c r="U30" s="139"/>
      <c r="V30" s="139"/>
      <c r="W30" s="139"/>
      <c r="X30" s="139"/>
      <c r="Y30" s="139"/>
      <c r="Z30" s="139"/>
      <c r="AA30" s="139" t="str">
        <f>IF(ISNUMBER(MATCH(Cond!AJ29,Cond!$AH$31:$AH$40,0)),Cond!AS29,"")</f>
        <v/>
      </c>
      <c r="AB30" s="139"/>
      <c r="AC30" s="139"/>
      <c r="AD30" s="139"/>
      <c r="AE30" s="139"/>
      <c r="AF30" s="139"/>
      <c r="AG30" s="139"/>
      <c r="AH30" s="139"/>
      <c r="AI30" s="139"/>
      <c r="AJ30" s="139"/>
      <c r="AK30" s="139"/>
      <c r="AL30" s="139"/>
      <c r="AM30" s="139" t="str">
        <f>IF(ISNUMBER(MATCH(Cond!AJ29,Cond!$AH$43:$AH$52,0)),Cond!AW29,"")</f>
        <v/>
      </c>
      <c r="AN30" s="139"/>
      <c r="AO30" s="139"/>
      <c r="AP30" s="139"/>
      <c r="AQ30" s="139"/>
      <c r="AR30" s="139"/>
      <c r="AS30" s="139"/>
      <c r="AT30" s="139"/>
      <c r="AU30" s="139"/>
      <c r="AV30" s="139"/>
      <c r="AW30" s="139"/>
      <c r="AX30" s="139"/>
      <c r="AY30" s="139" t="str">
        <f>IF(ISNUMBER(MATCH(Cond!AJ29,Cond!$AH$55:$AH$64,0)),Cond!BA29,"")</f>
        <v/>
      </c>
    </row>
    <row r="31" spans="3:51" ht="24" customHeight="1" x14ac:dyDescent="0.25">
      <c r="C31" s="139" t="str">
        <f>IF(ISNUMBER(MATCH(Cond!AJ30,Cond!$AH$7:$AH$16,0)),Cond!AK30,"")</f>
        <v/>
      </c>
      <c r="D31" s="139"/>
      <c r="E31" s="139"/>
      <c r="F31" s="139"/>
      <c r="G31" s="139"/>
      <c r="H31" s="139"/>
      <c r="I31" s="139"/>
      <c r="J31" s="139"/>
      <c r="K31" s="139"/>
      <c r="L31" s="139"/>
      <c r="M31" s="139"/>
      <c r="N31" s="139"/>
      <c r="O31" s="139" t="str">
        <f>IF(ISNUMBER(MATCH(Cond!AJ30,Cond!$AH$19:$AH$28,0)),Cond!AO30,"")</f>
        <v/>
      </c>
      <c r="P31" s="139"/>
      <c r="Q31" s="139"/>
      <c r="R31" s="139"/>
      <c r="S31" s="139"/>
      <c r="T31" s="139"/>
      <c r="U31" s="139"/>
      <c r="V31" s="139"/>
      <c r="W31" s="139"/>
      <c r="X31" s="139"/>
      <c r="Y31" s="139"/>
      <c r="Z31" s="139"/>
      <c r="AA31" s="139" t="str">
        <f>IF(ISNUMBER(MATCH(Cond!AJ30,Cond!$AH$31:$AH$40,0)),Cond!AS30,"")</f>
        <v/>
      </c>
      <c r="AB31" s="139"/>
      <c r="AC31" s="139"/>
      <c r="AD31" s="139"/>
      <c r="AE31" s="139"/>
      <c r="AF31" s="139"/>
      <c r="AG31" s="139"/>
      <c r="AH31" s="139"/>
      <c r="AI31" s="139"/>
      <c r="AJ31" s="139"/>
      <c r="AK31" s="139"/>
      <c r="AL31" s="139"/>
      <c r="AM31" s="139" t="str">
        <f>IF(ISNUMBER(MATCH(Cond!AJ30,Cond!$AH$43:$AH$52,0)),Cond!AW30,"")</f>
        <v/>
      </c>
      <c r="AN31" s="139"/>
      <c r="AO31" s="139"/>
      <c r="AP31" s="139"/>
      <c r="AQ31" s="139"/>
      <c r="AR31" s="139"/>
      <c r="AS31" s="139"/>
      <c r="AT31" s="139"/>
      <c r="AU31" s="139"/>
      <c r="AV31" s="139"/>
      <c r="AW31" s="139"/>
      <c r="AX31" s="139"/>
      <c r="AY31" s="139" t="str">
        <f>IF(ISNUMBER(MATCH(Cond!AJ30,Cond!$AH$55:$AH$64,0)),Cond!BA30,"")</f>
        <v/>
      </c>
    </row>
    <row r="32" spans="3:51" ht="24" customHeight="1" x14ac:dyDescent="0.25">
      <c r="C32" s="139" t="str">
        <f>IF(ISNUMBER(MATCH(Cond!AJ31,Cond!$AH$7:$AH$16,0)),Cond!AK31,"")</f>
        <v/>
      </c>
      <c r="D32" s="139"/>
      <c r="E32" s="139"/>
      <c r="F32" s="139"/>
      <c r="G32" s="139"/>
      <c r="H32" s="139"/>
      <c r="I32" s="139"/>
      <c r="J32" s="139"/>
      <c r="K32" s="139"/>
      <c r="L32" s="139"/>
      <c r="M32" s="139"/>
      <c r="N32" s="139"/>
      <c r="O32" s="139" t="str">
        <f>IF(ISNUMBER(MATCH(Cond!AJ31,Cond!$AH$19:$AH$28,0)),Cond!AO31,"")</f>
        <v/>
      </c>
      <c r="P32" s="139"/>
      <c r="Q32" s="139"/>
      <c r="R32" s="139"/>
      <c r="S32" s="139"/>
      <c r="T32" s="139"/>
      <c r="U32" s="139"/>
      <c r="V32" s="139"/>
      <c r="W32" s="139"/>
      <c r="X32" s="139"/>
      <c r="Y32" s="139"/>
      <c r="Z32" s="139"/>
      <c r="AA32" s="139" t="str">
        <f>IF(ISNUMBER(MATCH(Cond!AJ31,Cond!$AH$31:$AH$40,0)),Cond!AS31,"")</f>
        <v/>
      </c>
      <c r="AB32" s="139"/>
      <c r="AC32" s="139"/>
      <c r="AD32" s="139"/>
      <c r="AE32" s="139"/>
      <c r="AF32" s="139"/>
      <c r="AG32" s="139"/>
      <c r="AH32" s="139"/>
      <c r="AI32" s="139"/>
      <c r="AJ32" s="139"/>
      <c r="AK32" s="139"/>
      <c r="AL32" s="139"/>
      <c r="AM32" s="139" t="str">
        <f>IF(ISNUMBER(MATCH(Cond!AJ31,Cond!$AH$43:$AH$52,0)),Cond!AW31,"")</f>
        <v/>
      </c>
      <c r="AN32" s="139"/>
      <c r="AO32" s="139"/>
      <c r="AP32" s="139"/>
      <c r="AQ32" s="139"/>
      <c r="AR32" s="139"/>
      <c r="AS32" s="139"/>
      <c r="AT32" s="139"/>
      <c r="AU32" s="139"/>
      <c r="AV32" s="139"/>
      <c r="AW32" s="139"/>
      <c r="AX32" s="139"/>
      <c r="AY32" s="139" t="str">
        <f>IF(ISNUMBER(MATCH(Cond!AJ31,Cond!$AH$55:$AH$64,0)),Cond!BA31,"")</f>
        <v/>
      </c>
    </row>
    <row r="33" spans="1:51" ht="24" customHeight="1" x14ac:dyDescent="0.25">
      <c r="C33" s="139" t="str">
        <f>IF(ISNUMBER(MATCH(Cond!AJ32,Cond!$AH$7:$AH$16,0)),Cond!AK32,"")</f>
        <v/>
      </c>
      <c r="D33" s="139"/>
      <c r="E33" s="139"/>
      <c r="F33" s="139"/>
      <c r="G33" s="139"/>
      <c r="H33" s="139"/>
      <c r="I33" s="139"/>
      <c r="J33" s="139"/>
      <c r="K33" s="139"/>
      <c r="L33" s="139"/>
      <c r="M33" s="139"/>
      <c r="N33" s="139"/>
      <c r="O33" s="139" t="str">
        <f>IF(ISNUMBER(MATCH(Cond!AJ32,Cond!$AH$19:$AH$28,0)),Cond!AO32,"")</f>
        <v/>
      </c>
      <c r="P33" s="139"/>
      <c r="Q33" s="139"/>
      <c r="R33" s="139"/>
      <c r="S33" s="139"/>
      <c r="T33" s="139"/>
      <c r="U33" s="139"/>
      <c r="V33" s="139"/>
      <c r="W33" s="139"/>
      <c r="X33" s="139"/>
      <c r="Y33" s="139"/>
      <c r="Z33" s="139"/>
      <c r="AA33" s="139" t="str">
        <f>IF(ISNUMBER(MATCH(Cond!AJ32,Cond!$AH$31:$AH$40,0)),Cond!AS32,"")</f>
        <v/>
      </c>
      <c r="AB33" s="139"/>
      <c r="AC33" s="139"/>
      <c r="AD33" s="139"/>
      <c r="AE33" s="139"/>
      <c r="AF33" s="139"/>
      <c r="AG33" s="139"/>
      <c r="AH33" s="139"/>
      <c r="AI33" s="139"/>
      <c r="AJ33" s="139"/>
      <c r="AK33" s="139"/>
      <c r="AL33" s="139"/>
      <c r="AM33" s="139" t="str">
        <f>IF(ISNUMBER(MATCH(Cond!AJ32,Cond!$AH$43:$AH$52,0)),Cond!AW32,"")</f>
        <v/>
      </c>
      <c r="AN33" s="139"/>
      <c r="AO33" s="139"/>
      <c r="AP33" s="139"/>
      <c r="AQ33" s="139"/>
      <c r="AR33" s="139"/>
      <c r="AS33" s="139"/>
      <c r="AT33" s="139"/>
      <c r="AU33" s="139"/>
      <c r="AV33" s="139"/>
      <c r="AW33" s="139"/>
      <c r="AX33" s="139"/>
      <c r="AY33" s="139" t="str">
        <f>IF(ISNUMBER(MATCH(Cond!AJ32,Cond!$AH$55:$AH$64,0)),Cond!BA32,"")</f>
        <v/>
      </c>
    </row>
    <row r="34" spans="1:51" ht="24" customHeight="1" x14ac:dyDescent="0.25">
      <c r="C34" s="139" t="str">
        <f>IF(ISNUMBER(MATCH(Cond!AJ33,Cond!$AH$7:$AH$16,0)),Cond!AK33,"")</f>
        <v/>
      </c>
      <c r="D34" s="139"/>
      <c r="E34" s="139"/>
      <c r="F34" s="139"/>
      <c r="G34" s="139"/>
      <c r="H34" s="139"/>
      <c r="I34" s="139"/>
      <c r="J34" s="139"/>
      <c r="K34" s="139"/>
      <c r="L34" s="139"/>
      <c r="M34" s="139"/>
      <c r="N34" s="139"/>
      <c r="O34" s="139" t="str">
        <f>IF(ISNUMBER(MATCH(Cond!AJ33,Cond!$AH$19:$AH$28,0)),Cond!AO33,"")</f>
        <v/>
      </c>
      <c r="P34" s="139"/>
      <c r="Q34" s="139"/>
      <c r="R34" s="139"/>
      <c r="S34" s="139"/>
      <c r="T34" s="139"/>
      <c r="U34" s="139"/>
      <c r="V34" s="139"/>
      <c r="W34" s="139"/>
      <c r="X34" s="139"/>
      <c r="Y34" s="139"/>
      <c r="Z34" s="139"/>
      <c r="AA34" s="139" t="str">
        <f>IF(ISNUMBER(MATCH(Cond!AJ33,Cond!$AH$31:$AH$40,0)),Cond!AS33,"")</f>
        <v/>
      </c>
      <c r="AB34" s="139"/>
      <c r="AC34" s="139"/>
      <c r="AD34" s="139"/>
      <c r="AE34" s="139"/>
      <c r="AF34" s="139"/>
      <c r="AG34" s="139"/>
      <c r="AH34" s="139"/>
      <c r="AI34" s="139"/>
      <c r="AJ34" s="139"/>
      <c r="AK34" s="139"/>
      <c r="AL34" s="139"/>
      <c r="AM34" s="139" t="str">
        <f>IF(ISNUMBER(MATCH(Cond!AJ33,Cond!$AH$43:$AH$52,0)),Cond!AW33,"")</f>
        <v/>
      </c>
      <c r="AN34" s="139"/>
      <c r="AO34" s="139"/>
      <c r="AP34" s="139"/>
      <c r="AQ34" s="139"/>
      <c r="AR34" s="139"/>
      <c r="AS34" s="139"/>
      <c r="AT34" s="139"/>
      <c r="AU34" s="139"/>
      <c r="AV34" s="139"/>
      <c r="AW34" s="139"/>
      <c r="AX34" s="139"/>
      <c r="AY34" s="139" t="str">
        <f>IF(ISNUMBER(MATCH(Cond!AJ33,Cond!$AH$55:$AH$64,0)),Cond!BA33,"")</f>
        <v/>
      </c>
    </row>
    <row r="35" spans="1:51" ht="24" customHeight="1" x14ac:dyDescent="0.25">
      <c r="C35" s="139" t="str">
        <f>IF(ISNUMBER(MATCH(Cond!AJ34,Cond!$AH$7:$AH$16,0)),Cond!AK34,"")</f>
        <v/>
      </c>
      <c r="D35" s="139"/>
      <c r="E35" s="139"/>
      <c r="F35" s="139"/>
      <c r="G35" s="139"/>
      <c r="H35" s="139"/>
      <c r="I35" s="139"/>
      <c r="J35" s="139"/>
      <c r="K35" s="139"/>
      <c r="L35" s="139"/>
      <c r="M35" s="139"/>
      <c r="N35" s="139"/>
      <c r="O35" s="139" t="str">
        <f>IF(ISNUMBER(MATCH(Cond!AJ34,Cond!$AH$19:$AH$28,0)),Cond!AO34,"")</f>
        <v/>
      </c>
      <c r="P35" s="139"/>
      <c r="Q35" s="139"/>
      <c r="R35" s="139"/>
      <c r="S35" s="139"/>
      <c r="T35" s="139"/>
      <c r="U35" s="139"/>
      <c r="V35" s="139"/>
      <c r="W35" s="139"/>
      <c r="X35" s="139"/>
      <c r="Y35" s="139"/>
      <c r="Z35" s="139"/>
      <c r="AA35" s="139" t="str">
        <f>IF(ISNUMBER(MATCH(Cond!AJ34,Cond!$AH$31:$AH$40,0)),Cond!AS34,"")</f>
        <v/>
      </c>
      <c r="AB35" s="139"/>
      <c r="AC35" s="139"/>
      <c r="AD35" s="139"/>
      <c r="AE35" s="139"/>
      <c r="AF35" s="139"/>
      <c r="AG35" s="139"/>
      <c r="AH35" s="139"/>
      <c r="AI35" s="139"/>
      <c r="AJ35" s="139"/>
      <c r="AK35" s="139"/>
      <c r="AL35" s="139"/>
      <c r="AM35" s="139" t="str">
        <f>IF(ISNUMBER(MATCH(Cond!AJ34,Cond!$AH$43:$AH$52,0)),Cond!AW34,"")</f>
        <v/>
      </c>
      <c r="AN35" s="139"/>
      <c r="AO35" s="139"/>
      <c r="AP35" s="139"/>
      <c r="AQ35" s="139"/>
      <c r="AR35" s="139"/>
      <c r="AS35" s="139"/>
      <c r="AT35" s="139"/>
      <c r="AU35" s="139"/>
      <c r="AV35" s="139"/>
      <c r="AW35" s="139"/>
      <c r="AX35" s="139"/>
      <c r="AY35" s="139" t="str">
        <f>IF(ISNUMBER(MATCH(Cond!AJ34,Cond!$AH$55:$AH$64,0)),Cond!BA34,"")</f>
        <v/>
      </c>
    </row>
    <row r="36" spans="1:51" ht="24" customHeight="1" x14ac:dyDescent="0.25">
      <c r="A36" s="27"/>
      <c r="C36" s="139" t="str">
        <f>IF(ISNUMBER(MATCH(Cond!AJ35,Cond!$AH$7:$AH$16,0)),Cond!AK35,"")</f>
        <v/>
      </c>
      <c r="D36" s="139"/>
      <c r="E36" s="139"/>
      <c r="F36" s="139"/>
      <c r="G36" s="139"/>
      <c r="H36" s="139"/>
      <c r="I36" s="139"/>
      <c r="J36" s="139"/>
      <c r="K36" s="139"/>
      <c r="L36" s="139"/>
      <c r="M36" s="139"/>
      <c r="N36" s="139"/>
      <c r="O36" s="139" t="str">
        <f>IF(ISNUMBER(MATCH(Cond!AJ35,Cond!$AH$19:$AH$28,0)),Cond!AO35,"")</f>
        <v/>
      </c>
      <c r="P36" s="139"/>
      <c r="Q36" s="139"/>
      <c r="R36" s="139"/>
      <c r="S36" s="139"/>
      <c r="T36" s="139"/>
      <c r="U36" s="139"/>
      <c r="V36" s="139"/>
      <c r="W36" s="139"/>
      <c r="X36" s="139"/>
      <c r="Y36" s="139"/>
      <c r="Z36" s="139"/>
      <c r="AA36" s="139" t="str">
        <f>IF(ISNUMBER(MATCH(Cond!AJ35,Cond!$AH$31:$AH$40,0)),Cond!AS35,"")</f>
        <v/>
      </c>
      <c r="AB36" s="139"/>
      <c r="AC36" s="139"/>
      <c r="AD36" s="139"/>
      <c r="AE36" s="139"/>
      <c r="AF36" s="139"/>
      <c r="AG36" s="139"/>
      <c r="AH36" s="139"/>
      <c r="AI36" s="139"/>
      <c r="AJ36" s="139"/>
      <c r="AK36" s="139"/>
      <c r="AL36" s="139"/>
      <c r="AM36" s="139" t="str">
        <f>IF(ISNUMBER(MATCH(Cond!AJ35,Cond!$AH$43:$AH$52,0)),Cond!AW35,"")</f>
        <v/>
      </c>
      <c r="AN36" s="139"/>
      <c r="AO36" s="139"/>
      <c r="AP36" s="139"/>
      <c r="AQ36" s="139"/>
      <c r="AR36" s="139"/>
      <c r="AS36" s="139"/>
      <c r="AT36" s="139"/>
      <c r="AU36" s="139"/>
      <c r="AV36" s="139"/>
      <c r="AW36" s="139"/>
      <c r="AX36" s="139"/>
      <c r="AY36" s="139" t="str">
        <f>IF(ISNUMBER(MATCH(Cond!AJ35,Cond!$AH$55:$AH$64,0)),Cond!BA35,"")</f>
        <v/>
      </c>
    </row>
    <row r="37" spans="1:51" ht="24" customHeight="1" x14ac:dyDescent="0.25">
      <c r="C37" s="139" t="str">
        <f>IF(ISNUMBER(MATCH(Cond!AJ36,Cond!$AH$7:$AH$16,0)),Cond!AK36,"")</f>
        <v/>
      </c>
      <c r="D37" s="139"/>
      <c r="E37" s="139"/>
      <c r="F37" s="139"/>
      <c r="G37" s="139"/>
      <c r="H37" s="139"/>
      <c r="I37" s="139"/>
      <c r="J37" s="139"/>
      <c r="K37" s="139"/>
      <c r="L37" s="139"/>
      <c r="M37" s="139"/>
      <c r="N37" s="139"/>
      <c r="O37" s="139" t="str">
        <f>IF(ISNUMBER(MATCH(Cond!AJ36,Cond!$AH$19:$AH$28,0)),Cond!AO36,"")</f>
        <v/>
      </c>
      <c r="P37" s="139"/>
      <c r="Q37" s="139"/>
      <c r="R37" s="139"/>
      <c r="S37" s="139"/>
      <c r="T37" s="139"/>
      <c r="U37" s="139"/>
      <c r="V37" s="139"/>
      <c r="W37" s="139"/>
      <c r="X37" s="139"/>
      <c r="Y37" s="139"/>
      <c r="Z37" s="139"/>
      <c r="AA37" s="139" t="str">
        <f>IF(ISNUMBER(MATCH(Cond!AJ36,Cond!$AH$31:$AH$40,0)),Cond!AS36,"")</f>
        <v/>
      </c>
      <c r="AB37" s="139"/>
      <c r="AC37" s="139"/>
      <c r="AD37" s="139"/>
      <c r="AE37" s="139"/>
      <c r="AF37" s="139"/>
      <c r="AG37" s="139"/>
      <c r="AH37" s="139"/>
      <c r="AI37" s="139"/>
      <c r="AJ37" s="139"/>
      <c r="AK37" s="139"/>
      <c r="AL37" s="139"/>
      <c r="AM37" s="139" t="str">
        <f>IF(ISNUMBER(MATCH(Cond!AJ36,Cond!$AH$43:$AH$52,0)),Cond!AW36,"")</f>
        <v/>
      </c>
      <c r="AN37" s="139"/>
      <c r="AO37" s="139"/>
      <c r="AP37" s="139"/>
      <c r="AQ37" s="139"/>
      <c r="AR37" s="139"/>
      <c r="AS37" s="139"/>
      <c r="AT37" s="139"/>
      <c r="AU37" s="139"/>
      <c r="AV37" s="139"/>
      <c r="AW37" s="139"/>
      <c r="AX37" s="139"/>
      <c r="AY37" s="139" t="str">
        <f>IF(ISNUMBER(MATCH(Cond!AJ36,Cond!$AH$55:$AH$64,0)),Cond!BA36,"")</f>
        <v/>
      </c>
    </row>
    <row r="38" spans="1:51" ht="24" customHeight="1" x14ac:dyDescent="0.25">
      <c r="C38" s="139" t="str">
        <f>IF(ISNUMBER(MATCH(Cond!AJ37,Cond!$AH$7:$AH$16,0)),Cond!AK37,"")</f>
        <v/>
      </c>
      <c r="D38" s="139"/>
      <c r="E38" s="139"/>
      <c r="F38" s="139"/>
      <c r="G38" s="139"/>
      <c r="H38" s="139"/>
      <c r="I38" s="139"/>
      <c r="J38" s="139"/>
      <c r="K38" s="139"/>
      <c r="L38" s="139"/>
      <c r="M38" s="139"/>
      <c r="N38" s="139"/>
      <c r="O38" s="139" t="str">
        <f>IF(ISNUMBER(MATCH(Cond!AJ37,Cond!$AH$19:$AH$28,0)),Cond!AO37,"")</f>
        <v/>
      </c>
      <c r="P38" s="139"/>
      <c r="Q38" s="139"/>
      <c r="R38" s="139"/>
      <c r="S38" s="139"/>
      <c r="T38" s="139"/>
      <c r="U38" s="139"/>
      <c r="V38" s="139"/>
      <c r="W38" s="139"/>
      <c r="X38" s="139"/>
      <c r="Y38" s="139"/>
      <c r="Z38" s="139"/>
      <c r="AA38" s="139" t="str">
        <f>IF(ISNUMBER(MATCH(Cond!AJ37,Cond!$AH$31:$AH$40,0)),Cond!AS37,"")</f>
        <v/>
      </c>
      <c r="AB38" s="139"/>
      <c r="AC38" s="139"/>
      <c r="AD38" s="139"/>
      <c r="AE38" s="139"/>
      <c r="AF38" s="139"/>
      <c r="AG38" s="139"/>
      <c r="AH38" s="139"/>
      <c r="AI38" s="139"/>
      <c r="AJ38" s="139"/>
      <c r="AK38" s="139"/>
      <c r="AL38" s="139"/>
      <c r="AM38" s="139" t="str">
        <f>IF(ISNUMBER(MATCH(Cond!AJ37,Cond!$AH$43:$AH$52,0)),Cond!AW37,"")</f>
        <v/>
      </c>
      <c r="AN38" s="139"/>
      <c r="AO38" s="139"/>
      <c r="AP38" s="139"/>
      <c r="AQ38" s="139"/>
      <c r="AR38" s="139"/>
      <c r="AS38" s="139"/>
      <c r="AT38" s="139"/>
      <c r="AU38" s="139"/>
      <c r="AV38" s="139"/>
      <c r="AW38" s="139"/>
      <c r="AX38" s="139"/>
      <c r="AY38" s="139" t="str">
        <f>IF(ISNUMBER(MATCH(Cond!AJ37,Cond!$AH$55:$AH$64,0)),Cond!BA37,"")</f>
        <v/>
      </c>
    </row>
    <row r="39" spans="1:51" ht="24" customHeight="1" x14ac:dyDescent="0.25">
      <c r="C39" s="139" t="str">
        <f>IF(ISNUMBER(MATCH(Cond!AJ38,Cond!$AH$7:$AH$16,0)),Cond!AK38,"")</f>
        <v/>
      </c>
      <c r="D39" s="139"/>
      <c r="E39" s="139"/>
      <c r="F39" s="139"/>
      <c r="G39" s="139"/>
      <c r="H39" s="139"/>
      <c r="I39" s="139"/>
      <c r="J39" s="139"/>
      <c r="K39" s="139"/>
      <c r="L39" s="139"/>
      <c r="M39" s="139"/>
      <c r="N39" s="139"/>
      <c r="O39" s="139" t="str">
        <f>IF(ISNUMBER(MATCH(Cond!AJ38,Cond!$AH$19:$AH$28,0)),Cond!AO38,"")</f>
        <v/>
      </c>
      <c r="P39" s="139"/>
      <c r="Q39" s="139"/>
      <c r="R39" s="139"/>
      <c r="S39" s="139"/>
      <c r="T39" s="139"/>
      <c r="U39" s="139"/>
      <c r="V39" s="139"/>
      <c r="W39" s="139"/>
      <c r="X39" s="139"/>
      <c r="Y39" s="139"/>
      <c r="Z39" s="139"/>
      <c r="AA39" s="139" t="str">
        <f>IF(ISNUMBER(MATCH(Cond!AJ38,Cond!$AH$31:$AH$40,0)),Cond!AS38,"")</f>
        <v/>
      </c>
      <c r="AB39" s="139"/>
      <c r="AC39" s="139"/>
      <c r="AD39" s="139"/>
      <c r="AE39" s="139"/>
      <c r="AF39" s="139"/>
      <c r="AG39" s="139"/>
      <c r="AH39" s="139"/>
      <c r="AI39" s="139"/>
      <c r="AJ39" s="139"/>
      <c r="AK39" s="139"/>
      <c r="AL39" s="139"/>
      <c r="AM39" s="139" t="str">
        <f>IF(ISNUMBER(MATCH(Cond!AJ38,Cond!$AH$43:$AH$52,0)),Cond!AW38,"")</f>
        <v/>
      </c>
      <c r="AN39" s="139"/>
      <c r="AO39" s="139"/>
      <c r="AP39" s="139"/>
      <c r="AQ39" s="139"/>
      <c r="AR39" s="139"/>
      <c r="AS39" s="139"/>
      <c r="AT39" s="139"/>
      <c r="AU39" s="139"/>
      <c r="AV39" s="139"/>
      <c r="AW39" s="139"/>
      <c r="AX39" s="139"/>
      <c r="AY39" s="139" t="str">
        <f>IF(ISNUMBER(MATCH(Cond!AJ38,Cond!$AH$55:$AH$64,0)),Cond!BA38,"")</f>
        <v/>
      </c>
    </row>
    <row r="40" spans="1:51" ht="24" customHeight="1" x14ac:dyDescent="0.25">
      <c r="C40" s="139" t="str">
        <f>IF(ISNUMBER(MATCH(Cond!AJ39,Cond!$AH$7:$AH$16,0)),Cond!AK39,"")</f>
        <v/>
      </c>
      <c r="D40" s="139"/>
      <c r="E40" s="139"/>
      <c r="F40" s="139"/>
      <c r="G40" s="139"/>
      <c r="H40" s="139"/>
      <c r="I40" s="139"/>
      <c r="J40" s="139"/>
      <c r="K40" s="139"/>
      <c r="L40" s="139"/>
      <c r="M40" s="139"/>
      <c r="N40" s="139"/>
      <c r="O40" s="139" t="str">
        <f>IF(ISNUMBER(MATCH(Cond!AJ39,Cond!$AH$19:$AH$28,0)),Cond!AO39,"")</f>
        <v/>
      </c>
      <c r="P40" s="139"/>
      <c r="Q40" s="139"/>
      <c r="R40" s="139"/>
      <c r="S40" s="139"/>
      <c r="T40" s="139"/>
      <c r="U40" s="139"/>
      <c r="V40" s="139"/>
      <c r="W40" s="139"/>
      <c r="X40" s="139"/>
      <c r="Y40" s="139"/>
      <c r="Z40" s="139"/>
      <c r="AA40" s="139" t="str">
        <f>IF(ISNUMBER(MATCH(Cond!AJ39,Cond!$AH$31:$AH$40,0)),Cond!AS39,"")</f>
        <v/>
      </c>
      <c r="AB40" s="139"/>
      <c r="AC40" s="139"/>
      <c r="AD40" s="139"/>
      <c r="AE40" s="139"/>
      <c r="AF40" s="139"/>
      <c r="AG40" s="139"/>
      <c r="AH40" s="139"/>
      <c r="AI40" s="139"/>
      <c r="AJ40" s="139"/>
      <c r="AK40" s="139"/>
      <c r="AL40" s="139"/>
      <c r="AM40" s="139" t="str">
        <f>IF(ISNUMBER(MATCH(Cond!AJ39,Cond!$AH$43:$AH$52,0)),Cond!AW39,"")</f>
        <v/>
      </c>
      <c r="AN40" s="139"/>
      <c r="AO40" s="139"/>
      <c r="AP40" s="139"/>
      <c r="AQ40" s="139"/>
      <c r="AR40" s="139"/>
      <c r="AS40" s="139"/>
      <c r="AT40" s="139"/>
      <c r="AU40" s="139"/>
      <c r="AV40" s="139"/>
      <c r="AW40" s="139"/>
      <c r="AX40" s="139"/>
      <c r="AY40" s="139" t="str">
        <f>IF(ISNUMBER(MATCH(Cond!AJ39,Cond!$AH$55:$AH$64,0)),Cond!BA39,"")</f>
        <v/>
      </c>
    </row>
    <row r="41" spans="1:51" ht="24" customHeight="1" x14ac:dyDescent="0.25">
      <c r="C41" s="139" t="str">
        <f>IF(ISNUMBER(MATCH(Cond!AJ40,Cond!$AH$7:$AH$16,0)),Cond!AK40,"")</f>
        <v/>
      </c>
      <c r="D41" s="139"/>
      <c r="E41" s="139"/>
      <c r="F41" s="139"/>
      <c r="G41" s="139"/>
      <c r="H41" s="139"/>
      <c r="I41" s="139"/>
      <c r="J41" s="139"/>
      <c r="K41" s="139"/>
      <c r="L41" s="139"/>
      <c r="M41" s="139"/>
      <c r="N41" s="139"/>
      <c r="O41" s="139" t="str">
        <f>IF(ISNUMBER(MATCH(Cond!AJ40,Cond!$AH$19:$AH$28,0)),Cond!AO40,"")</f>
        <v/>
      </c>
      <c r="P41" s="139"/>
      <c r="Q41" s="139"/>
      <c r="R41" s="139"/>
      <c r="S41" s="139"/>
      <c r="T41" s="139"/>
      <c r="U41" s="139"/>
      <c r="V41" s="139"/>
      <c r="W41" s="139"/>
      <c r="X41" s="139"/>
      <c r="Y41" s="139"/>
      <c r="Z41" s="139"/>
      <c r="AA41" s="139" t="str">
        <f>IF(ISNUMBER(MATCH(Cond!AJ40,Cond!$AH$31:$AH$40,0)),Cond!AS40,"")</f>
        <v/>
      </c>
      <c r="AB41" s="139"/>
      <c r="AC41" s="139"/>
      <c r="AD41" s="139"/>
      <c r="AE41" s="139"/>
      <c r="AF41" s="139"/>
      <c r="AG41" s="139"/>
      <c r="AH41" s="139"/>
      <c r="AI41" s="139"/>
      <c r="AJ41" s="139"/>
      <c r="AK41" s="139"/>
      <c r="AL41" s="139"/>
      <c r="AM41" s="139" t="str">
        <f>IF(ISNUMBER(MATCH(Cond!AJ40,Cond!$AH$43:$AH$52,0)),Cond!AW40,"")</f>
        <v/>
      </c>
      <c r="AN41" s="139"/>
      <c r="AO41" s="139"/>
      <c r="AP41" s="139"/>
      <c r="AQ41" s="139"/>
      <c r="AR41" s="139"/>
      <c r="AS41" s="139"/>
      <c r="AT41" s="139"/>
      <c r="AU41" s="139"/>
      <c r="AV41" s="139"/>
      <c r="AW41" s="139"/>
      <c r="AX41" s="139"/>
      <c r="AY41" s="139" t="str">
        <f>IF(ISNUMBER(MATCH(Cond!AJ40,Cond!$AH$55:$AH$64,0)),Cond!BA40,"")</f>
        <v/>
      </c>
    </row>
    <row r="42" spans="1:51" ht="24" customHeight="1" x14ac:dyDescent="0.25">
      <c r="C42" s="139" t="str">
        <f>IF(ISNUMBER(MATCH(Cond!AJ41,Cond!$AH$7:$AH$16,0)),Cond!AK41,"")</f>
        <v/>
      </c>
      <c r="D42" s="139"/>
      <c r="E42" s="139"/>
      <c r="F42" s="139"/>
      <c r="G42" s="139"/>
      <c r="H42" s="139"/>
      <c r="I42" s="139"/>
      <c r="J42" s="139"/>
      <c r="K42" s="139"/>
      <c r="L42" s="139"/>
      <c r="M42" s="139"/>
      <c r="N42" s="139"/>
      <c r="O42" s="139" t="str">
        <f>IF(ISNUMBER(MATCH(Cond!AJ41,Cond!$AH$19:$AH$28,0)),Cond!AO41,"")</f>
        <v/>
      </c>
      <c r="P42" s="139"/>
      <c r="Q42" s="139"/>
      <c r="R42" s="139"/>
      <c r="S42" s="139"/>
      <c r="T42" s="139"/>
      <c r="U42" s="139"/>
      <c r="V42" s="139"/>
      <c r="W42" s="139"/>
      <c r="X42" s="139"/>
      <c r="Y42" s="139"/>
      <c r="Z42" s="139"/>
      <c r="AA42" s="139" t="str">
        <f>IF(ISNUMBER(MATCH(Cond!AJ41,Cond!$AH$31:$AH$40,0)),Cond!AS41,"")</f>
        <v/>
      </c>
      <c r="AB42" s="139"/>
      <c r="AC42" s="139"/>
      <c r="AD42" s="139"/>
      <c r="AE42" s="139"/>
      <c r="AF42" s="139"/>
      <c r="AG42" s="139"/>
      <c r="AH42" s="139"/>
      <c r="AI42" s="139"/>
      <c r="AJ42" s="139"/>
      <c r="AK42" s="139"/>
      <c r="AL42" s="139"/>
      <c r="AM42" s="139" t="str">
        <f>IF(ISNUMBER(MATCH(Cond!AJ41,Cond!$AH$43:$AH$52,0)),Cond!AW41,"")</f>
        <v/>
      </c>
      <c r="AN42" s="139"/>
      <c r="AO42" s="139"/>
      <c r="AP42" s="139"/>
      <c r="AQ42" s="139"/>
      <c r="AR42" s="139"/>
      <c r="AS42" s="139"/>
      <c r="AT42" s="139"/>
      <c r="AU42" s="139"/>
      <c r="AV42" s="139"/>
      <c r="AW42" s="139"/>
      <c r="AX42" s="139"/>
      <c r="AY42" s="139" t="str">
        <f>IF(ISNUMBER(MATCH(Cond!AJ41,Cond!$AH$55:$AH$64,0)),Cond!BA41,"")</f>
        <v/>
      </c>
    </row>
    <row r="43" spans="1:51" ht="24" customHeight="1" x14ac:dyDescent="0.25">
      <c r="C43" s="139" t="str">
        <f>IF(ISNUMBER(MATCH(Cond!AJ42,Cond!$AH$7:$AH$16,0)),Cond!AK42,"")</f>
        <v/>
      </c>
      <c r="D43" s="139"/>
      <c r="E43" s="139"/>
      <c r="F43" s="139"/>
      <c r="G43" s="139"/>
      <c r="H43" s="139"/>
      <c r="I43" s="139"/>
      <c r="J43" s="139"/>
      <c r="K43" s="139"/>
      <c r="L43" s="139"/>
      <c r="M43" s="139"/>
      <c r="N43" s="139"/>
      <c r="O43" s="139" t="str">
        <f>IF(ISNUMBER(MATCH(Cond!AJ42,Cond!$AH$19:$AH$28,0)),Cond!AO42,"")</f>
        <v/>
      </c>
      <c r="P43" s="139"/>
      <c r="Q43" s="139"/>
      <c r="R43" s="139"/>
      <c r="S43" s="139"/>
      <c r="T43" s="139"/>
      <c r="U43" s="139"/>
      <c r="V43" s="139"/>
      <c r="W43" s="139"/>
      <c r="X43" s="139"/>
      <c r="Y43" s="139"/>
      <c r="Z43" s="139"/>
      <c r="AA43" s="139" t="str">
        <f>IF(ISNUMBER(MATCH(Cond!AJ42,Cond!$AH$31:$AH$40,0)),Cond!AS42,"")</f>
        <v/>
      </c>
      <c r="AB43" s="139"/>
      <c r="AC43" s="139"/>
      <c r="AD43" s="139"/>
      <c r="AE43" s="139"/>
      <c r="AF43" s="139"/>
      <c r="AG43" s="139"/>
      <c r="AH43" s="139"/>
      <c r="AI43" s="139"/>
      <c r="AJ43" s="139"/>
      <c r="AK43" s="139"/>
      <c r="AL43" s="139"/>
      <c r="AM43" s="139" t="str">
        <f>IF(ISNUMBER(MATCH(Cond!AJ42,Cond!$AH$43:$AH$52,0)),Cond!AW42,"")</f>
        <v/>
      </c>
      <c r="AN43" s="139"/>
      <c r="AO43" s="139"/>
      <c r="AP43" s="139"/>
      <c r="AQ43" s="139"/>
      <c r="AR43" s="139"/>
      <c r="AS43" s="139"/>
      <c r="AT43" s="139"/>
      <c r="AU43" s="139"/>
      <c r="AV43" s="139"/>
      <c r="AW43" s="139"/>
      <c r="AX43" s="139"/>
      <c r="AY43" s="139" t="str">
        <f>IF(ISNUMBER(MATCH(Cond!AJ42,Cond!$AH$55:$AH$64,0)),Cond!BA42,"")</f>
        <v/>
      </c>
    </row>
    <row r="44" spans="1:51" ht="24" customHeight="1" x14ac:dyDescent="0.25">
      <c r="C44" s="139" t="str">
        <f>IF(ISNUMBER(MATCH(Cond!AJ43,Cond!$AH$7:$AH$16,0)),Cond!AK43,"")</f>
        <v/>
      </c>
      <c r="D44" s="139"/>
      <c r="E44" s="139"/>
      <c r="F44" s="139"/>
      <c r="G44" s="139"/>
      <c r="H44" s="139"/>
      <c r="I44" s="139"/>
      <c r="J44" s="139"/>
      <c r="K44" s="139"/>
      <c r="L44" s="139"/>
      <c r="M44" s="139"/>
      <c r="N44" s="139"/>
      <c r="O44" s="139" t="str">
        <f>IF(ISNUMBER(MATCH(Cond!AJ43,Cond!$AH$19:$AH$28,0)),Cond!AO43,"")</f>
        <v/>
      </c>
      <c r="P44" s="139"/>
      <c r="Q44" s="139"/>
      <c r="R44" s="139"/>
      <c r="S44" s="139"/>
      <c r="T44" s="139"/>
      <c r="U44" s="139"/>
      <c r="V44" s="139"/>
      <c r="W44" s="139"/>
      <c r="X44" s="139"/>
      <c r="Y44" s="139"/>
      <c r="Z44" s="139"/>
      <c r="AA44" s="139" t="str">
        <f>IF(ISNUMBER(MATCH(Cond!AJ43,Cond!$AH$31:$AH$40,0)),Cond!AS43,"")</f>
        <v/>
      </c>
      <c r="AB44" s="139"/>
      <c r="AC44" s="139"/>
      <c r="AD44" s="139"/>
      <c r="AE44" s="139"/>
      <c r="AF44" s="139"/>
      <c r="AG44" s="139"/>
      <c r="AH44" s="139"/>
      <c r="AI44" s="139"/>
      <c r="AJ44" s="139"/>
      <c r="AK44" s="139"/>
      <c r="AL44" s="139"/>
      <c r="AM44" s="139" t="str">
        <f>IF(ISNUMBER(MATCH(Cond!AJ43,Cond!$AH$43:$AH$52,0)),Cond!AW43,"")</f>
        <v/>
      </c>
      <c r="AN44" s="139"/>
      <c r="AO44" s="139"/>
      <c r="AP44" s="139"/>
      <c r="AQ44" s="139"/>
      <c r="AR44" s="139"/>
      <c r="AS44" s="139"/>
      <c r="AT44" s="139"/>
      <c r="AU44" s="139"/>
      <c r="AV44" s="139"/>
      <c r="AW44" s="139"/>
      <c r="AX44" s="139"/>
      <c r="AY44" s="139" t="str">
        <f>IF(ISNUMBER(MATCH(Cond!AJ43,Cond!$AH$55:$AH$64,0)),Cond!BA43,"")</f>
        <v/>
      </c>
    </row>
    <row r="45" spans="1:51" ht="24" customHeight="1" x14ac:dyDescent="0.25">
      <c r="C45" s="139" t="str">
        <f>IF(ISNUMBER(MATCH(Cond!AJ44,Cond!$AH$7:$AH$16,0)),Cond!AK44,"")</f>
        <v/>
      </c>
      <c r="D45" s="139"/>
      <c r="E45" s="139"/>
      <c r="F45" s="139"/>
      <c r="G45" s="139"/>
      <c r="H45" s="139"/>
      <c r="I45" s="139"/>
      <c r="J45" s="139"/>
      <c r="K45" s="139"/>
      <c r="L45" s="139"/>
      <c r="M45" s="139"/>
      <c r="N45" s="139"/>
      <c r="O45" s="139" t="str">
        <f>IF(ISNUMBER(MATCH(Cond!AJ44,Cond!$AH$19:$AH$28,0)),Cond!AO44,"")</f>
        <v/>
      </c>
      <c r="P45" s="139"/>
      <c r="Q45" s="139"/>
      <c r="R45" s="139"/>
      <c r="S45" s="139"/>
      <c r="T45" s="139"/>
      <c r="U45" s="139"/>
      <c r="V45" s="139"/>
      <c r="W45" s="139"/>
      <c r="X45" s="139"/>
      <c r="Y45" s="139"/>
      <c r="Z45" s="139"/>
      <c r="AA45" s="139" t="str">
        <f>IF(ISNUMBER(MATCH(Cond!AJ44,Cond!$AH$31:$AH$40,0)),Cond!AS44,"")</f>
        <v/>
      </c>
      <c r="AB45" s="139"/>
      <c r="AC45" s="139"/>
      <c r="AD45" s="139"/>
      <c r="AE45" s="139"/>
      <c r="AF45" s="139"/>
      <c r="AG45" s="139"/>
      <c r="AH45" s="139"/>
      <c r="AI45" s="139"/>
      <c r="AJ45" s="139"/>
      <c r="AK45" s="139"/>
      <c r="AL45" s="139"/>
      <c r="AM45" s="139" t="str">
        <f>IF(ISNUMBER(MATCH(Cond!AJ44,Cond!$AH$43:$AH$52,0)),Cond!AW44,"")</f>
        <v/>
      </c>
      <c r="AN45" s="139"/>
      <c r="AO45" s="139"/>
      <c r="AP45" s="139"/>
      <c r="AQ45" s="139"/>
      <c r="AR45" s="139"/>
      <c r="AS45" s="139"/>
      <c r="AT45" s="139"/>
      <c r="AU45" s="139"/>
      <c r="AV45" s="139"/>
      <c r="AW45" s="139"/>
      <c r="AX45" s="139"/>
      <c r="AY45" s="139" t="str">
        <f>IF(ISNUMBER(MATCH(Cond!AJ44,Cond!$AH$55:$AH$64,0)),Cond!BA44,"")</f>
        <v/>
      </c>
    </row>
    <row r="46" spans="1:51" ht="24" customHeight="1" x14ac:dyDescent="0.25">
      <c r="C46" s="139" t="str">
        <f>IF(ISNUMBER(MATCH(Cond!AJ45,Cond!$AH$7:$AH$16,0)),Cond!AK45,"")</f>
        <v/>
      </c>
      <c r="D46" s="139"/>
      <c r="E46" s="139"/>
      <c r="F46" s="139"/>
      <c r="G46" s="139"/>
      <c r="H46" s="139"/>
      <c r="I46" s="139"/>
      <c r="J46" s="139"/>
      <c r="K46" s="139"/>
      <c r="L46" s="139"/>
      <c r="M46" s="139"/>
      <c r="N46" s="139"/>
      <c r="O46" s="139" t="str">
        <f>IF(ISNUMBER(MATCH(Cond!AJ45,Cond!$AH$19:$AH$28,0)),Cond!AO45,"")</f>
        <v/>
      </c>
      <c r="P46" s="139"/>
      <c r="Q46" s="139"/>
      <c r="R46" s="139"/>
      <c r="S46" s="139"/>
      <c r="T46" s="139"/>
      <c r="U46" s="139"/>
      <c r="V46" s="139"/>
      <c r="W46" s="139"/>
      <c r="X46" s="139"/>
      <c r="Y46" s="139"/>
      <c r="Z46" s="139"/>
      <c r="AA46" s="139" t="str">
        <f>IF(ISNUMBER(MATCH(Cond!AJ45,Cond!$AH$31:$AH$40,0)),Cond!AS45,"")</f>
        <v/>
      </c>
      <c r="AB46" s="139"/>
      <c r="AC46" s="139"/>
      <c r="AD46" s="139"/>
      <c r="AE46" s="139"/>
      <c r="AF46" s="139"/>
      <c r="AG46" s="139"/>
      <c r="AH46" s="139"/>
      <c r="AI46" s="139"/>
      <c r="AJ46" s="139"/>
      <c r="AK46" s="139"/>
      <c r="AL46" s="139"/>
      <c r="AM46" s="139" t="str">
        <f>IF(ISNUMBER(MATCH(Cond!AJ45,Cond!$AH$43:$AH$52,0)),Cond!AW45,"")</f>
        <v/>
      </c>
      <c r="AN46" s="139"/>
      <c r="AO46" s="139"/>
      <c r="AP46" s="139"/>
      <c r="AQ46" s="139"/>
      <c r="AR46" s="139"/>
      <c r="AS46" s="139"/>
      <c r="AT46" s="139"/>
      <c r="AU46" s="139"/>
      <c r="AV46" s="139"/>
      <c r="AW46" s="139"/>
      <c r="AX46" s="139"/>
      <c r="AY46" s="139" t="str">
        <f>IF(ISNUMBER(MATCH(Cond!AJ45,Cond!$AH$55:$AH$64,0)),Cond!BA45,"")</f>
        <v/>
      </c>
    </row>
    <row r="47" spans="1:51" ht="24" customHeight="1" x14ac:dyDescent="0.25">
      <c r="C47" s="139" t="str">
        <f>IF(ISNUMBER(MATCH(Cond!AJ46,Cond!$AH$7:$AH$16,0)),Cond!AK46,"")</f>
        <v/>
      </c>
      <c r="D47" s="139"/>
      <c r="E47" s="139"/>
      <c r="F47" s="139"/>
      <c r="G47" s="139"/>
      <c r="H47" s="139"/>
      <c r="I47" s="139"/>
      <c r="J47" s="139"/>
      <c r="K47" s="139"/>
      <c r="L47" s="139"/>
      <c r="M47" s="139"/>
      <c r="N47" s="139"/>
      <c r="O47" s="139" t="str">
        <f>IF(ISNUMBER(MATCH(Cond!AJ46,Cond!$AH$19:$AH$28,0)),Cond!AO46,"")</f>
        <v/>
      </c>
      <c r="P47" s="139"/>
      <c r="Q47" s="139"/>
      <c r="R47" s="139"/>
      <c r="S47" s="139"/>
      <c r="T47" s="139"/>
      <c r="U47" s="139"/>
      <c r="V47" s="139"/>
      <c r="W47" s="139"/>
      <c r="X47" s="139"/>
      <c r="Y47" s="139"/>
      <c r="Z47" s="139"/>
      <c r="AA47" s="139" t="str">
        <f>IF(ISNUMBER(MATCH(Cond!AJ46,Cond!$AH$31:$AH$40,0)),Cond!AS46,"")</f>
        <v/>
      </c>
      <c r="AB47" s="139"/>
      <c r="AC47" s="139"/>
      <c r="AD47" s="139"/>
      <c r="AE47" s="139"/>
      <c r="AF47" s="139"/>
      <c r="AG47" s="139"/>
      <c r="AH47" s="139"/>
      <c r="AI47" s="139"/>
      <c r="AJ47" s="139"/>
      <c r="AK47" s="139"/>
      <c r="AL47" s="139"/>
      <c r="AM47" s="139" t="str">
        <f>IF(ISNUMBER(MATCH(Cond!AJ46,Cond!$AH$43:$AH$52,0)),Cond!AW46,"")</f>
        <v/>
      </c>
      <c r="AN47" s="139"/>
      <c r="AO47" s="139"/>
      <c r="AP47" s="139"/>
      <c r="AQ47" s="139"/>
      <c r="AR47" s="139"/>
      <c r="AS47" s="139"/>
      <c r="AT47" s="139"/>
      <c r="AU47" s="139"/>
      <c r="AV47" s="139"/>
      <c r="AW47" s="139"/>
      <c r="AX47" s="139"/>
      <c r="AY47" s="139" t="str">
        <f>IF(ISNUMBER(MATCH(Cond!AJ46,Cond!$AH$55:$AH$64,0)),Cond!BA46,"")</f>
        <v/>
      </c>
    </row>
    <row r="48" spans="1:51" ht="24" customHeight="1" x14ac:dyDescent="0.25">
      <c r="C48" s="139" t="str">
        <f>IF(ISNUMBER(MATCH(Cond!AJ47,Cond!$AH$7:$AH$16,0)),Cond!AK47,"")</f>
        <v/>
      </c>
      <c r="D48" s="139"/>
      <c r="E48" s="139"/>
      <c r="F48" s="139"/>
      <c r="G48" s="139"/>
      <c r="H48" s="139"/>
      <c r="I48" s="139"/>
      <c r="J48" s="139"/>
      <c r="K48" s="139"/>
      <c r="L48" s="139"/>
      <c r="M48" s="139"/>
      <c r="N48" s="139"/>
      <c r="O48" s="139" t="str">
        <f>IF(ISNUMBER(MATCH(Cond!AJ47,Cond!$AH$19:$AH$28,0)),Cond!AO47,"")</f>
        <v/>
      </c>
      <c r="P48" s="139"/>
      <c r="Q48" s="139"/>
      <c r="R48" s="139"/>
      <c r="S48" s="139"/>
      <c r="T48" s="139"/>
      <c r="U48" s="139"/>
      <c r="V48" s="139"/>
      <c r="W48" s="139"/>
      <c r="X48" s="139"/>
      <c r="Y48" s="139"/>
      <c r="Z48" s="139"/>
      <c r="AA48" s="139" t="str">
        <f>IF(ISNUMBER(MATCH(Cond!AJ47,Cond!$AH$31:$AH$40,0)),Cond!AS47,"")</f>
        <v/>
      </c>
      <c r="AB48" s="139"/>
      <c r="AC48" s="139"/>
      <c r="AD48" s="139"/>
      <c r="AE48" s="139"/>
      <c r="AF48" s="139"/>
      <c r="AG48" s="139"/>
      <c r="AH48" s="139"/>
      <c r="AI48" s="139"/>
      <c r="AJ48" s="139"/>
      <c r="AK48" s="139"/>
      <c r="AL48" s="139"/>
      <c r="AM48" s="139" t="str">
        <f>IF(ISNUMBER(MATCH(Cond!AJ47,Cond!$AH$43:$AH$52,0)),Cond!AW47,"")</f>
        <v/>
      </c>
      <c r="AN48" s="139"/>
      <c r="AO48" s="139"/>
      <c r="AP48" s="139"/>
      <c r="AQ48" s="139"/>
      <c r="AR48" s="139"/>
      <c r="AS48" s="139"/>
      <c r="AT48" s="139"/>
      <c r="AU48" s="139"/>
      <c r="AV48" s="139"/>
      <c r="AW48" s="139"/>
      <c r="AX48" s="139"/>
      <c r="AY48" s="139" t="str">
        <f>IF(ISNUMBER(MATCH(Cond!AJ47,Cond!$AH$55:$AH$64,0)),Cond!BA47,"")</f>
        <v/>
      </c>
    </row>
    <row r="49" spans="3:51" ht="24" customHeight="1" x14ac:dyDescent="0.25">
      <c r="C49" s="139" t="str">
        <f>IF(ISNUMBER(MATCH(Cond!AJ48,Cond!$AH$7:$AH$16,0)),Cond!AK48,"")</f>
        <v/>
      </c>
      <c r="D49" s="139"/>
      <c r="E49" s="139"/>
      <c r="F49" s="139"/>
      <c r="G49" s="139"/>
      <c r="H49" s="139"/>
      <c r="I49" s="139"/>
      <c r="J49" s="139"/>
      <c r="K49" s="139"/>
      <c r="L49" s="139"/>
      <c r="M49" s="139"/>
      <c r="N49" s="139"/>
      <c r="O49" s="139" t="str">
        <f>IF(ISNUMBER(MATCH(Cond!AJ48,Cond!$AH$19:$AH$28,0)),Cond!AO48,"")</f>
        <v/>
      </c>
      <c r="P49" s="139"/>
      <c r="Q49" s="139"/>
      <c r="R49" s="139"/>
      <c r="S49" s="139"/>
      <c r="T49" s="139"/>
      <c r="U49" s="139"/>
      <c r="V49" s="139"/>
      <c r="W49" s="139"/>
      <c r="X49" s="139"/>
      <c r="Y49" s="139"/>
      <c r="Z49" s="139"/>
      <c r="AA49" s="139" t="str">
        <f>IF(ISNUMBER(MATCH(Cond!AJ48,Cond!$AH$31:$AH$40,0)),Cond!AS48,"")</f>
        <v/>
      </c>
      <c r="AB49" s="139"/>
      <c r="AC49" s="139"/>
      <c r="AD49" s="139"/>
      <c r="AE49" s="139"/>
      <c r="AF49" s="139"/>
      <c r="AG49" s="139"/>
      <c r="AH49" s="139"/>
      <c r="AI49" s="139"/>
      <c r="AJ49" s="139"/>
      <c r="AK49" s="139"/>
      <c r="AL49" s="139"/>
      <c r="AM49" s="139" t="str">
        <f>IF(ISNUMBER(MATCH(Cond!AJ48,Cond!$AH$43:$AH$52,0)),Cond!AW48,"")</f>
        <v/>
      </c>
      <c r="AN49" s="139"/>
      <c r="AO49" s="139"/>
      <c r="AP49" s="139"/>
      <c r="AQ49" s="139"/>
      <c r="AR49" s="139"/>
      <c r="AS49" s="139"/>
      <c r="AT49" s="139"/>
      <c r="AU49" s="139"/>
      <c r="AV49" s="139"/>
      <c r="AW49" s="139"/>
      <c r="AX49" s="139"/>
      <c r="AY49" s="139" t="str">
        <f>IF(ISNUMBER(MATCH(Cond!AJ48,Cond!$AH$55:$AH$64,0)),Cond!BA48,"")</f>
        <v/>
      </c>
    </row>
    <row r="50" spans="3:51" ht="24" customHeight="1" x14ac:dyDescent="0.25">
      <c r="C50" s="139" t="str">
        <f>IF(ISNUMBER(MATCH(Cond!AJ49,Cond!$AH$7:$AH$16,0)),Cond!AK49,"")</f>
        <v/>
      </c>
      <c r="D50" s="139"/>
      <c r="E50" s="139"/>
      <c r="F50" s="139"/>
      <c r="G50" s="139"/>
      <c r="H50" s="139"/>
      <c r="I50" s="139"/>
      <c r="J50" s="139"/>
      <c r="K50" s="139"/>
      <c r="L50" s="139"/>
      <c r="M50" s="139"/>
      <c r="N50" s="139"/>
      <c r="O50" s="139" t="str">
        <f>IF(ISNUMBER(MATCH(Cond!AJ49,Cond!$AH$19:$AH$28,0)),Cond!AO49,"")</f>
        <v/>
      </c>
      <c r="P50" s="139"/>
      <c r="Q50" s="139"/>
      <c r="R50" s="139"/>
      <c r="S50" s="139"/>
      <c r="T50" s="139"/>
      <c r="U50" s="139"/>
      <c r="V50" s="139"/>
      <c r="W50" s="139"/>
      <c r="X50" s="139"/>
      <c r="Y50" s="139"/>
      <c r="Z50" s="139"/>
      <c r="AA50" s="139" t="str">
        <f>IF(ISNUMBER(MATCH(Cond!AJ49,Cond!$AH$31:$AH$40,0)),Cond!AS49,"")</f>
        <v/>
      </c>
      <c r="AB50" s="139"/>
      <c r="AC50" s="139"/>
      <c r="AD50" s="139"/>
      <c r="AE50" s="139"/>
      <c r="AF50" s="139"/>
      <c r="AG50" s="139"/>
      <c r="AH50" s="139"/>
      <c r="AI50" s="139"/>
      <c r="AJ50" s="139"/>
      <c r="AK50" s="139"/>
      <c r="AL50" s="139"/>
      <c r="AM50" s="139" t="str">
        <f>IF(ISNUMBER(MATCH(Cond!AJ49,Cond!$AH$43:$AH$52,0)),Cond!AW49,"")</f>
        <v/>
      </c>
      <c r="AN50" s="139"/>
      <c r="AO50" s="139"/>
      <c r="AP50" s="139"/>
      <c r="AQ50" s="139"/>
      <c r="AR50" s="139"/>
      <c r="AS50" s="139"/>
      <c r="AT50" s="139"/>
      <c r="AU50" s="139"/>
      <c r="AV50" s="139"/>
      <c r="AW50" s="139"/>
      <c r="AX50" s="139"/>
      <c r="AY50" s="139" t="str">
        <f>IF(ISNUMBER(MATCH(Cond!AJ49,Cond!$AH$55:$AH$64,0)),Cond!BA49,"")</f>
        <v/>
      </c>
    </row>
    <row r="51" spans="3:51" ht="24" customHeight="1" x14ac:dyDescent="0.25">
      <c r="C51" s="139" t="str">
        <f>IF(ISNUMBER(MATCH(Cond!AJ50,Cond!$AH$7:$AH$16,0)),Cond!AK50,"")</f>
        <v/>
      </c>
      <c r="D51" s="139"/>
      <c r="E51" s="139"/>
      <c r="F51" s="139"/>
      <c r="G51" s="139"/>
      <c r="H51" s="139"/>
      <c r="I51" s="139"/>
      <c r="J51" s="139"/>
      <c r="K51" s="139"/>
      <c r="L51" s="139"/>
      <c r="M51" s="139"/>
      <c r="N51" s="139"/>
      <c r="O51" s="139" t="str">
        <f>IF(ISNUMBER(MATCH(Cond!AJ50,Cond!$AH$19:$AH$28,0)),Cond!AO50,"")</f>
        <v/>
      </c>
      <c r="P51" s="139"/>
      <c r="Q51" s="139"/>
      <c r="R51" s="139"/>
      <c r="S51" s="139"/>
      <c r="T51" s="139"/>
      <c r="U51" s="139"/>
      <c r="V51" s="139"/>
      <c r="W51" s="139"/>
      <c r="X51" s="139"/>
      <c r="Y51" s="139"/>
      <c r="Z51" s="139"/>
      <c r="AA51" s="139" t="str">
        <f>IF(ISNUMBER(MATCH(Cond!AJ50,Cond!$AH$31:$AH$40,0)),Cond!AS50,"")</f>
        <v/>
      </c>
      <c r="AB51" s="139"/>
      <c r="AC51" s="139"/>
      <c r="AD51" s="139"/>
      <c r="AE51" s="139"/>
      <c r="AF51" s="139"/>
      <c r="AG51" s="139"/>
      <c r="AH51" s="139"/>
      <c r="AI51" s="139"/>
      <c r="AJ51" s="139"/>
      <c r="AK51" s="139"/>
      <c r="AL51" s="139"/>
      <c r="AM51" s="139" t="str">
        <f>IF(ISNUMBER(MATCH(Cond!AJ50,Cond!$AH$43:$AH$52,0)),Cond!AW50,"")</f>
        <v/>
      </c>
      <c r="AN51" s="139"/>
      <c r="AO51" s="139"/>
      <c r="AP51" s="139"/>
      <c r="AQ51" s="139"/>
      <c r="AR51" s="139"/>
      <c r="AS51" s="139"/>
      <c r="AT51" s="139"/>
      <c r="AU51" s="139"/>
      <c r="AV51" s="139"/>
      <c r="AW51" s="139"/>
      <c r="AX51" s="139"/>
      <c r="AY51" s="139" t="str">
        <f>IF(ISNUMBER(MATCH(Cond!AJ50,Cond!$AH$55:$AH$64,0)),Cond!BA50,"")</f>
        <v/>
      </c>
    </row>
    <row r="52" spans="3:51" ht="24" customHeight="1" x14ac:dyDescent="0.25">
      <c r="C52" s="139" t="str">
        <f>IF(ISNUMBER(MATCH(Cond!AJ51,Cond!$AH$7:$AH$16,0)),Cond!AK51,"")</f>
        <v/>
      </c>
      <c r="D52" s="139"/>
      <c r="E52" s="139"/>
      <c r="F52" s="139"/>
      <c r="G52" s="139"/>
      <c r="H52" s="139"/>
      <c r="I52" s="139"/>
      <c r="J52" s="139"/>
      <c r="K52" s="139"/>
      <c r="L52" s="139"/>
      <c r="M52" s="139"/>
      <c r="N52" s="139"/>
      <c r="O52" s="139" t="str">
        <f>IF(ISNUMBER(MATCH(Cond!AJ51,Cond!$AH$19:$AH$28,0)),Cond!AO51,"")</f>
        <v/>
      </c>
      <c r="P52" s="139"/>
      <c r="Q52" s="139"/>
      <c r="R52" s="139"/>
      <c r="S52" s="139"/>
      <c r="T52" s="139"/>
      <c r="U52" s="139"/>
      <c r="V52" s="139"/>
      <c r="W52" s="139"/>
      <c r="X52" s="139"/>
      <c r="Y52" s="139"/>
      <c r="Z52" s="139"/>
      <c r="AA52" s="139" t="str">
        <f>IF(ISNUMBER(MATCH(Cond!AJ51,Cond!$AH$31:$AH$40,0)),Cond!AS51,"")</f>
        <v/>
      </c>
      <c r="AB52" s="139"/>
      <c r="AC52" s="139"/>
      <c r="AD52" s="139"/>
      <c r="AE52" s="139"/>
      <c r="AF52" s="139"/>
      <c r="AG52" s="139"/>
      <c r="AH52" s="139"/>
      <c r="AI52" s="139"/>
      <c r="AJ52" s="139"/>
      <c r="AK52" s="139"/>
      <c r="AL52" s="139"/>
      <c r="AM52" s="139" t="str">
        <f>IF(ISNUMBER(MATCH(Cond!AJ51,Cond!$AH$43:$AH$52,0)),Cond!AW51,"")</f>
        <v/>
      </c>
      <c r="AN52" s="139"/>
      <c r="AO52" s="139"/>
      <c r="AP52" s="139"/>
      <c r="AQ52" s="139"/>
      <c r="AR52" s="139"/>
      <c r="AS52" s="139"/>
      <c r="AT52" s="139"/>
      <c r="AU52" s="139"/>
      <c r="AV52" s="139"/>
      <c r="AW52" s="139"/>
      <c r="AX52" s="139"/>
      <c r="AY52" s="139" t="str">
        <f>IF(ISNUMBER(MATCH(Cond!AJ51,Cond!$AH$55:$AH$64,0)),Cond!BA51,"")</f>
        <v/>
      </c>
    </row>
    <row r="53" spans="3:51" ht="24" customHeight="1" x14ac:dyDescent="0.25">
      <c r="C53" s="139" t="str">
        <f>IF(ISNUMBER(MATCH(Cond!AJ52,Cond!$AH$7:$AH$16,0)),Cond!AK52,"")</f>
        <v/>
      </c>
      <c r="D53" s="139"/>
      <c r="E53" s="139"/>
      <c r="F53" s="139"/>
      <c r="G53" s="139"/>
      <c r="H53" s="139"/>
      <c r="I53" s="139"/>
      <c r="J53" s="139"/>
      <c r="K53" s="139"/>
      <c r="L53" s="139"/>
      <c r="M53" s="139"/>
      <c r="N53" s="139"/>
      <c r="O53" s="139" t="str">
        <f>IF(ISNUMBER(MATCH(Cond!AJ52,Cond!$AH$19:$AH$28,0)),Cond!AO52,"")</f>
        <v/>
      </c>
      <c r="P53" s="139"/>
      <c r="Q53" s="139"/>
      <c r="R53" s="139"/>
      <c r="S53" s="139"/>
      <c r="T53" s="139"/>
      <c r="U53" s="139"/>
      <c r="V53" s="139"/>
      <c r="W53" s="139"/>
      <c r="X53" s="139"/>
      <c r="Y53" s="139"/>
      <c r="Z53" s="139"/>
      <c r="AA53" s="139" t="str">
        <f>IF(ISNUMBER(MATCH(Cond!AJ52,Cond!$AH$31:$AH$40,0)),Cond!AS52,"")</f>
        <v/>
      </c>
      <c r="AB53" s="139"/>
      <c r="AC53" s="139"/>
      <c r="AD53" s="139"/>
      <c r="AE53" s="139"/>
      <c r="AF53" s="139"/>
      <c r="AG53" s="139"/>
      <c r="AH53" s="139"/>
      <c r="AI53" s="139"/>
      <c r="AJ53" s="139"/>
      <c r="AK53" s="139"/>
      <c r="AL53" s="139"/>
      <c r="AM53" s="139" t="str">
        <f>IF(ISNUMBER(MATCH(Cond!AJ52,Cond!$AH$43:$AH$52,0)),Cond!AW52,"")</f>
        <v/>
      </c>
      <c r="AN53" s="139"/>
      <c r="AO53" s="139"/>
      <c r="AP53" s="139"/>
      <c r="AQ53" s="139"/>
      <c r="AR53" s="139"/>
      <c r="AS53" s="139"/>
      <c r="AT53" s="139"/>
      <c r="AU53" s="139"/>
      <c r="AV53" s="139"/>
      <c r="AW53" s="139"/>
      <c r="AX53" s="139"/>
      <c r="AY53" s="139" t="str">
        <f>IF(ISNUMBER(MATCH(Cond!AJ52,Cond!$AH$55:$AH$64,0)),Cond!BA52,"")</f>
        <v/>
      </c>
    </row>
    <row r="54" spans="3:51" ht="24" customHeight="1" x14ac:dyDescent="0.25">
      <c r="C54" s="139" t="str">
        <f>IF(ISNUMBER(MATCH(Cond!AJ53,Cond!$AH$7:$AH$16,0)),Cond!AK53,"")</f>
        <v/>
      </c>
      <c r="D54" s="139"/>
      <c r="E54" s="139"/>
      <c r="F54" s="139"/>
      <c r="G54" s="139"/>
      <c r="H54" s="139"/>
      <c r="I54" s="139"/>
      <c r="J54" s="139"/>
      <c r="K54" s="139"/>
      <c r="L54" s="139"/>
      <c r="M54" s="139"/>
      <c r="N54" s="139"/>
      <c r="O54" s="139" t="str">
        <f>IF(ISNUMBER(MATCH(Cond!AJ53,Cond!$AH$19:$AH$28,0)),Cond!AO53,"")</f>
        <v/>
      </c>
      <c r="P54" s="139"/>
      <c r="Q54" s="139"/>
      <c r="R54" s="139"/>
      <c r="S54" s="139"/>
      <c r="T54" s="139"/>
      <c r="U54" s="139"/>
      <c r="V54" s="139"/>
      <c r="W54" s="139"/>
      <c r="X54" s="139"/>
      <c r="Y54" s="139"/>
      <c r="Z54" s="139"/>
      <c r="AA54" s="139" t="str">
        <f>IF(ISNUMBER(MATCH(Cond!AJ53,Cond!$AH$31:$AH$40,0)),Cond!AS53,"")</f>
        <v/>
      </c>
      <c r="AB54" s="139"/>
      <c r="AC54" s="139"/>
      <c r="AD54" s="139"/>
      <c r="AE54" s="139"/>
      <c r="AF54" s="139"/>
      <c r="AG54" s="139"/>
      <c r="AH54" s="139"/>
      <c r="AI54" s="139"/>
      <c r="AJ54" s="139"/>
      <c r="AK54" s="139"/>
      <c r="AL54" s="139"/>
      <c r="AM54" s="139" t="str">
        <f>IF(ISNUMBER(MATCH(Cond!AJ53,Cond!$AH$43:$AH$52,0)),Cond!AW53,"")</f>
        <v/>
      </c>
      <c r="AN54" s="139"/>
      <c r="AO54" s="139"/>
      <c r="AP54" s="139"/>
      <c r="AQ54" s="139"/>
      <c r="AR54" s="139"/>
      <c r="AS54" s="139"/>
      <c r="AT54" s="139"/>
      <c r="AU54" s="139"/>
      <c r="AV54" s="139"/>
      <c r="AW54" s="139"/>
      <c r="AX54" s="139"/>
      <c r="AY54" s="139" t="str">
        <f>IF(ISNUMBER(MATCH(Cond!AJ53,Cond!$AH$55:$AH$64,0)),Cond!BA53,"")</f>
        <v/>
      </c>
    </row>
    <row r="55" spans="3:51" ht="24" customHeight="1" x14ac:dyDescent="0.25">
      <c r="C55" s="139" t="str">
        <f>IF(ISNUMBER(MATCH(Cond!AJ54,Cond!$AH$7:$AH$16,0)),Cond!AK54,"")</f>
        <v/>
      </c>
      <c r="D55" s="139"/>
      <c r="E55" s="139"/>
      <c r="F55" s="139"/>
      <c r="G55" s="139"/>
      <c r="H55" s="139"/>
      <c r="I55" s="139"/>
      <c r="J55" s="139"/>
      <c r="K55" s="139"/>
      <c r="L55" s="139"/>
      <c r="M55" s="139"/>
      <c r="N55" s="139"/>
      <c r="O55" s="139" t="str">
        <f>IF(ISNUMBER(MATCH(Cond!AJ54,Cond!$AH$19:$AH$28,0)),Cond!AO54,"")</f>
        <v/>
      </c>
      <c r="P55" s="139"/>
      <c r="Q55" s="139"/>
      <c r="R55" s="139"/>
      <c r="S55" s="139"/>
      <c r="T55" s="139"/>
      <c r="U55" s="139"/>
      <c r="V55" s="139"/>
      <c r="W55" s="139"/>
      <c r="X55" s="139"/>
      <c r="Y55" s="139"/>
      <c r="Z55" s="139"/>
      <c r="AA55" s="139" t="str">
        <f>IF(ISNUMBER(MATCH(Cond!AJ54,Cond!$AH$31:$AH$40,0)),Cond!AS54,"")</f>
        <v/>
      </c>
      <c r="AB55" s="139"/>
      <c r="AC55" s="139"/>
      <c r="AD55" s="139"/>
      <c r="AE55" s="139"/>
      <c r="AF55" s="139"/>
      <c r="AG55" s="139"/>
      <c r="AH55" s="139"/>
      <c r="AI55" s="139"/>
      <c r="AJ55" s="139"/>
      <c r="AK55" s="139"/>
      <c r="AL55" s="139"/>
      <c r="AM55" s="139" t="str">
        <f>IF(ISNUMBER(MATCH(Cond!AJ54,Cond!$AH$43:$AH$52,0)),Cond!AW54,"")</f>
        <v/>
      </c>
      <c r="AN55" s="139"/>
      <c r="AO55" s="139"/>
      <c r="AP55" s="139"/>
      <c r="AQ55" s="139"/>
      <c r="AR55" s="139"/>
      <c r="AS55" s="139"/>
      <c r="AT55" s="139"/>
      <c r="AU55" s="139"/>
      <c r="AV55" s="139"/>
      <c r="AW55" s="139"/>
      <c r="AX55" s="139"/>
      <c r="AY55" s="139" t="str">
        <f>IF(ISNUMBER(MATCH(Cond!AJ54,Cond!$AH$55:$AH$64,0)),Cond!BA54,"")</f>
        <v/>
      </c>
    </row>
    <row r="56" spans="3:51" ht="24" customHeight="1" x14ac:dyDescent="0.25">
      <c r="C56" s="139" t="str">
        <f>IF(ISNUMBER(MATCH(Cond!AJ55,Cond!$AH$7:$AH$16,0)),Cond!AK55,"")</f>
        <v/>
      </c>
      <c r="D56" s="139"/>
      <c r="E56" s="139"/>
      <c r="F56" s="139"/>
      <c r="G56" s="139"/>
      <c r="H56" s="139"/>
      <c r="I56" s="139"/>
      <c r="J56" s="139"/>
      <c r="K56" s="139"/>
      <c r="L56" s="139"/>
      <c r="M56" s="139"/>
      <c r="N56" s="139"/>
      <c r="O56" s="139" t="str">
        <f>IF(ISNUMBER(MATCH(Cond!AJ55,Cond!$AH$19:$AH$28,0)),Cond!AO55,"")</f>
        <v/>
      </c>
      <c r="P56" s="139"/>
      <c r="Q56" s="139"/>
      <c r="R56" s="139"/>
      <c r="S56" s="139"/>
      <c r="T56" s="139"/>
      <c r="U56" s="139"/>
      <c r="V56" s="139"/>
      <c r="W56" s="139"/>
      <c r="X56" s="139"/>
      <c r="Y56" s="139"/>
      <c r="Z56" s="139"/>
      <c r="AA56" s="139" t="str">
        <f>IF(ISNUMBER(MATCH(Cond!AJ55,Cond!$AH$31:$AH$40,0)),Cond!AS55,"")</f>
        <v/>
      </c>
      <c r="AB56" s="139"/>
      <c r="AC56" s="139"/>
      <c r="AD56" s="139"/>
      <c r="AE56" s="139"/>
      <c r="AF56" s="139"/>
      <c r="AG56" s="139"/>
      <c r="AH56" s="139"/>
      <c r="AI56" s="139"/>
      <c r="AJ56" s="139"/>
      <c r="AK56" s="139"/>
      <c r="AL56" s="139"/>
      <c r="AM56" s="139" t="str">
        <f>IF(ISNUMBER(MATCH(Cond!AJ55,Cond!$AH$43:$AH$52,0)),Cond!AW55,"")</f>
        <v/>
      </c>
      <c r="AN56" s="139"/>
      <c r="AO56" s="139"/>
      <c r="AP56" s="139"/>
      <c r="AQ56" s="139"/>
      <c r="AR56" s="139"/>
      <c r="AS56" s="139"/>
      <c r="AT56" s="139"/>
      <c r="AU56" s="139"/>
      <c r="AV56" s="139"/>
      <c r="AW56" s="139"/>
      <c r="AX56" s="139"/>
      <c r="AY56" s="139" t="str">
        <f>IF(ISNUMBER(MATCH(Cond!AJ55,Cond!$AH$55:$AH$64,0)),Cond!BA55,"")</f>
        <v/>
      </c>
    </row>
    <row r="57" spans="3:51" ht="24" customHeight="1" x14ac:dyDescent="0.25">
      <c r="C57" s="139" t="str">
        <f>IF(ISNUMBER(MATCH(Cond!AJ56,Cond!$AH$7:$AH$16,0)),Cond!AK56,"")</f>
        <v/>
      </c>
      <c r="D57" s="139"/>
      <c r="E57" s="139"/>
      <c r="F57" s="139"/>
      <c r="G57" s="139"/>
      <c r="H57" s="139"/>
      <c r="I57" s="139"/>
      <c r="J57" s="139"/>
      <c r="K57" s="139"/>
      <c r="L57" s="139"/>
      <c r="M57" s="139"/>
      <c r="N57" s="139"/>
      <c r="O57" s="139" t="str">
        <f>IF(ISNUMBER(MATCH(Cond!AJ56,Cond!$AH$19:$AH$28,0)),Cond!AO56,"")</f>
        <v/>
      </c>
      <c r="P57" s="139"/>
      <c r="Q57" s="139"/>
      <c r="R57" s="139"/>
      <c r="S57" s="139"/>
      <c r="T57" s="139"/>
      <c r="U57" s="139"/>
      <c r="V57" s="139"/>
      <c r="W57" s="139"/>
      <c r="X57" s="139"/>
      <c r="Y57" s="139"/>
      <c r="Z57" s="139"/>
      <c r="AA57" s="139" t="str">
        <f>IF(ISNUMBER(MATCH(Cond!AJ56,Cond!$AH$31:$AH$40,0)),Cond!AS56,"")</f>
        <v/>
      </c>
      <c r="AB57" s="139"/>
      <c r="AC57" s="139"/>
      <c r="AD57" s="139"/>
      <c r="AE57" s="139"/>
      <c r="AF57" s="139"/>
      <c r="AG57" s="139"/>
      <c r="AH57" s="139"/>
      <c r="AI57" s="139"/>
      <c r="AJ57" s="139"/>
      <c r="AK57" s="139"/>
      <c r="AL57" s="139"/>
      <c r="AM57" s="139" t="str">
        <f>IF(ISNUMBER(MATCH(Cond!AJ56,Cond!$AH$43:$AH$52,0)),Cond!AW56,"")</f>
        <v/>
      </c>
      <c r="AN57" s="139"/>
      <c r="AO57" s="139"/>
      <c r="AP57" s="139"/>
      <c r="AQ57" s="139"/>
      <c r="AR57" s="139"/>
      <c r="AS57" s="139"/>
      <c r="AT57" s="139"/>
      <c r="AU57" s="139"/>
      <c r="AV57" s="139"/>
      <c r="AW57" s="139"/>
      <c r="AX57" s="139"/>
      <c r="AY57" s="139" t="str">
        <f>IF(ISNUMBER(MATCH(Cond!AJ56,Cond!$AH$55:$AH$64,0)),Cond!BA56,"")</f>
        <v/>
      </c>
    </row>
    <row r="58" spans="3:51" ht="24" customHeight="1" x14ac:dyDescent="0.25">
      <c r="C58" s="139" t="str">
        <f>IF(ISNUMBER(MATCH(Cond!AJ57,Cond!$AH$7:$AH$16,0)),Cond!AK57,"")</f>
        <v/>
      </c>
      <c r="D58" s="139"/>
      <c r="E58" s="139"/>
      <c r="F58" s="139"/>
      <c r="G58" s="139"/>
      <c r="H58" s="139"/>
      <c r="I58" s="139"/>
      <c r="J58" s="139"/>
      <c r="K58" s="139"/>
      <c r="L58" s="139"/>
      <c r="M58" s="139"/>
      <c r="N58" s="139"/>
      <c r="O58" s="139" t="str">
        <f>IF(ISNUMBER(MATCH(Cond!AJ57,Cond!$AH$19:$AH$28,0)),Cond!AO57,"")</f>
        <v/>
      </c>
      <c r="P58" s="139"/>
      <c r="Q58" s="139"/>
      <c r="R58" s="139"/>
      <c r="S58" s="139"/>
      <c r="T58" s="139"/>
      <c r="U58" s="139"/>
      <c r="V58" s="139"/>
      <c r="W58" s="139"/>
      <c r="X58" s="139"/>
      <c r="Y58" s="139"/>
      <c r="Z58" s="139"/>
      <c r="AA58" s="139" t="str">
        <f>IF(ISNUMBER(MATCH(Cond!AJ57,Cond!$AH$31:$AH$40,0)),Cond!AS57,"")</f>
        <v/>
      </c>
      <c r="AB58" s="139"/>
      <c r="AC58" s="139"/>
      <c r="AD58" s="139"/>
      <c r="AE58" s="139"/>
      <c r="AF58" s="139"/>
      <c r="AG58" s="139"/>
      <c r="AH58" s="139"/>
      <c r="AI58" s="139"/>
      <c r="AJ58" s="139"/>
      <c r="AK58" s="139"/>
      <c r="AL58" s="139"/>
      <c r="AM58" s="139" t="str">
        <f>IF(ISNUMBER(MATCH(Cond!AJ57,Cond!$AH$43:$AH$52,0)),Cond!AW57,"")</f>
        <v/>
      </c>
      <c r="AN58" s="139"/>
      <c r="AO58" s="139"/>
      <c r="AP58" s="139"/>
      <c r="AQ58" s="139"/>
      <c r="AR58" s="139"/>
      <c r="AS58" s="139"/>
      <c r="AT58" s="139"/>
      <c r="AU58" s="139"/>
      <c r="AV58" s="139"/>
      <c r="AW58" s="139"/>
      <c r="AX58" s="139"/>
      <c r="AY58" s="139" t="str">
        <f>IF(ISNUMBER(MATCH(Cond!AJ57,Cond!$AH$55:$AH$64,0)),Cond!BA57,"")</f>
        <v/>
      </c>
    </row>
    <row r="59" spans="3:51" ht="24" customHeight="1" x14ac:dyDescent="0.25">
      <c r="C59" s="139" t="str">
        <f>IF(ISNUMBER(MATCH(Cond!AJ58,Cond!$AH$7:$AH$16,0)),Cond!AK58,"")</f>
        <v/>
      </c>
      <c r="D59" s="139"/>
      <c r="E59" s="139"/>
      <c r="F59" s="139"/>
      <c r="G59" s="139"/>
      <c r="H59" s="139"/>
      <c r="I59" s="139"/>
      <c r="J59" s="139"/>
      <c r="K59" s="139"/>
      <c r="L59" s="139"/>
      <c r="M59" s="139"/>
      <c r="N59" s="139"/>
      <c r="O59" s="139" t="str">
        <f>IF(ISNUMBER(MATCH(Cond!AJ58,Cond!$AH$19:$AH$28,0)),Cond!AO58,"")</f>
        <v/>
      </c>
      <c r="P59" s="139"/>
      <c r="Q59" s="139"/>
      <c r="R59" s="139"/>
      <c r="S59" s="139"/>
      <c r="T59" s="139"/>
      <c r="U59" s="139"/>
      <c r="V59" s="139"/>
      <c r="W59" s="139"/>
      <c r="X59" s="139"/>
      <c r="Y59" s="139"/>
      <c r="Z59" s="139"/>
      <c r="AA59" s="139" t="str">
        <f>IF(ISNUMBER(MATCH(Cond!AJ58,Cond!$AH$31:$AH$40,0)),Cond!AS58,"")</f>
        <v/>
      </c>
      <c r="AB59" s="139"/>
      <c r="AC59" s="139"/>
      <c r="AD59" s="139"/>
      <c r="AE59" s="139"/>
      <c r="AF59" s="139"/>
      <c r="AG59" s="139"/>
      <c r="AH59" s="139"/>
      <c r="AI59" s="139"/>
      <c r="AJ59" s="139"/>
      <c r="AK59" s="139"/>
      <c r="AL59" s="139"/>
      <c r="AM59" s="139" t="str">
        <f>IF(ISNUMBER(MATCH(Cond!AJ58,Cond!$AH$43:$AH$52,0)),Cond!AW58,"")</f>
        <v/>
      </c>
      <c r="AN59" s="139"/>
      <c r="AO59" s="139"/>
      <c r="AP59" s="139"/>
      <c r="AQ59" s="139"/>
      <c r="AR59" s="139"/>
      <c r="AS59" s="139"/>
      <c r="AT59" s="139"/>
      <c r="AU59" s="139"/>
      <c r="AV59" s="139"/>
      <c r="AW59" s="139"/>
      <c r="AX59" s="139"/>
      <c r="AY59" s="139" t="str">
        <f>IF(ISNUMBER(MATCH(Cond!AJ58,Cond!$AH$55:$AH$64,0)),Cond!BA58,"")</f>
        <v/>
      </c>
    </row>
    <row r="60" spans="3:51" ht="24" customHeight="1" x14ac:dyDescent="0.25">
      <c r="C60" s="139" t="str">
        <f>IF(ISNUMBER(MATCH(Cond!AJ59,Cond!$AH$7:$AH$16,0)),Cond!AK59,"")</f>
        <v/>
      </c>
      <c r="D60" s="139"/>
      <c r="E60" s="139"/>
      <c r="F60" s="139"/>
      <c r="G60" s="139"/>
      <c r="H60" s="139"/>
      <c r="I60" s="139"/>
      <c r="J60" s="139"/>
      <c r="K60" s="139"/>
      <c r="L60" s="139"/>
      <c r="M60" s="139"/>
      <c r="N60" s="139"/>
      <c r="O60" s="139" t="str">
        <f>IF(ISNUMBER(MATCH(Cond!AJ59,Cond!$AH$19:$AH$28,0)),Cond!AO59,"")</f>
        <v/>
      </c>
      <c r="P60" s="139"/>
      <c r="Q60" s="139"/>
      <c r="R60" s="139"/>
      <c r="S60" s="139"/>
      <c r="T60" s="139"/>
      <c r="U60" s="139"/>
      <c r="V60" s="139"/>
      <c r="W60" s="139"/>
      <c r="X60" s="139"/>
      <c r="Y60" s="139"/>
      <c r="Z60" s="139"/>
      <c r="AA60" s="139" t="str">
        <f>IF(ISNUMBER(MATCH(Cond!AJ59,Cond!$AH$31:$AH$40,0)),Cond!AS59,"")</f>
        <v/>
      </c>
      <c r="AB60" s="139"/>
      <c r="AC60" s="139"/>
      <c r="AD60" s="139"/>
      <c r="AE60" s="139"/>
      <c r="AF60" s="139"/>
      <c r="AG60" s="139"/>
      <c r="AH60" s="139"/>
      <c r="AI60" s="139"/>
      <c r="AJ60" s="139"/>
      <c r="AK60" s="139"/>
      <c r="AL60" s="139"/>
      <c r="AM60" s="139" t="str">
        <f>IF(ISNUMBER(MATCH(Cond!AJ59,Cond!$AH$43:$AH$52,0)),Cond!AW59,"")</f>
        <v/>
      </c>
      <c r="AN60" s="139"/>
      <c r="AO60" s="139"/>
      <c r="AP60" s="139"/>
      <c r="AQ60" s="139"/>
      <c r="AR60" s="139"/>
      <c r="AS60" s="139"/>
      <c r="AT60" s="139"/>
      <c r="AU60" s="139"/>
      <c r="AV60" s="139"/>
      <c r="AW60" s="139"/>
      <c r="AX60" s="139"/>
      <c r="AY60" s="139" t="str">
        <f>IF(ISNUMBER(MATCH(Cond!AJ59,Cond!$AH$55:$AH$64,0)),Cond!BA59,"")</f>
        <v/>
      </c>
    </row>
    <row r="61" spans="3:51" ht="24" customHeight="1" x14ac:dyDescent="0.25">
      <c r="C61" s="139" t="str">
        <f>IF(ISNUMBER(MATCH(Cond!AJ60,Cond!$AH$7:$AH$16,0)),Cond!AK60,"")</f>
        <v/>
      </c>
      <c r="D61" s="139"/>
      <c r="E61" s="139"/>
      <c r="F61" s="139"/>
      <c r="G61" s="139"/>
      <c r="H61" s="139"/>
      <c r="I61" s="139"/>
      <c r="J61" s="139"/>
      <c r="K61" s="139"/>
      <c r="L61" s="139"/>
      <c r="M61" s="139"/>
      <c r="N61" s="139"/>
      <c r="O61" s="139" t="str">
        <f>IF(ISNUMBER(MATCH(Cond!AJ60,Cond!$AH$19:$AH$28,0)),Cond!AO60,"")</f>
        <v/>
      </c>
      <c r="P61" s="139"/>
      <c r="Q61" s="139"/>
      <c r="R61" s="139"/>
      <c r="S61" s="139"/>
      <c r="T61" s="139"/>
      <c r="U61" s="139"/>
      <c r="V61" s="139"/>
      <c r="W61" s="139"/>
      <c r="X61" s="139"/>
      <c r="Y61" s="139"/>
      <c r="Z61" s="139"/>
      <c r="AA61" s="139" t="str">
        <f>IF(ISNUMBER(MATCH(Cond!AJ60,Cond!$AH$31:$AH$40,0)),Cond!AS60,"")</f>
        <v/>
      </c>
      <c r="AB61" s="139"/>
      <c r="AC61" s="139"/>
      <c r="AD61" s="139"/>
      <c r="AE61" s="139"/>
      <c r="AF61" s="139"/>
      <c r="AG61" s="139"/>
      <c r="AH61" s="139"/>
      <c r="AI61" s="139"/>
      <c r="AJ61" s="139"/>
      <c r="AK61" s="139"/>
      <c r="AL61" s="139"/>
      <c r="AM61" s="139" t="str">
        <f>IF(ISNUMBER(MATCH(Cond!AJ60,Cond!$AH$43:$AH$52,0)),Cond!AW60,"")</f>
        <v/>
      </c>
      <c r="AN61" s="139"/>
      <c r="AO61" s="139"/>
      <c r="AP61" s="139"/>
      <c r="AQ61" s="139"/>
      <c r="AR61" s="139"/>
      <c r="AS61" s="139"/>
      <c r="AT61" s="139"/>
      <c r="AU61" s="139"/>
      <c r="AV61" s="139"/>
      <c r="AW61" s="139"/>
      <c r="AX61" s="139"/>
      <c r="AY61" s="139" t="str">
        <f>IF(ISNUMBER(MATCH(Cond!AJ60,Cond!$AH$55:$AH$64,0)),Cond!BA60,"")</f>
        <v/>
      </c>
    </row>
    <row r="62" spans="3:51" ht="24" customHeight="1" x14ac:dyDescent="0.25">
      <c r="C62" s="139" t="str">
        <f>IF(ISNUMBER(MATCH(Cond!AJ61,Cond!$AH$7:$AH$16,0)),Cond!AK61,"")</f>
        <v/>
      </c>
      <c r="D62" s="139"/>
      <c r="E62" s="139"/>
      <c r="F62" s="139"/>
      <c r="G62" s="139"/>
      <c r="H62" s="139"/>
      <c r="I62" s="139"/>
      <c r="J62" s="139"/>
      <c r="K62" s="139"/>
      <c r="L62" s="139"/>
      <c r="M62" s="139"/>
      <c r="N62" s="139"/>
      <c r="O62" s="139" t="str">
        <f>IF(ISNUMBER(MATCH(Cond!AJ61,Cond!$AH$19:$AH$28,0)),Cond!AO61,"")</f>
        <v/>
      </c>
      <c r="P62" s="139"/>
      <c r="Q62" s="139"/>
      <c r="R62" s="139"/>
      <c r="S62" s="139"/>
      <c r="T62" s="139"/>
      <c r="U62" s="139"/>
      <c r="V62" s="139"/>
      <c r="W62" s="139"/>
      <c r="X62" s="139"/>
      <c r="Y62" s="139"/>
      <c r="Z62" s="139"/>
      <c r="AA62" s="139" t="str">
        <f>IF(ISNUMBER(MATCH(Cond!AJ61,Cond!$AH$31:$AH$40,0)),Cond!AS61,"")</f>
        <v/>
      </c>
      <c r="AB62" s="139"/>
      <c r="AC62" s="139"/>
      <c r="AD62" s="139"/>
      <c r="AE62" s="139"/>
      <c r="AF62" s="139"/>
      <c r="AG62" s="139"/>
      <c r="AH62" s="139"/>
      <c r="AI62" s="139"/>
      <c r="AJ62" s="139"/>
      <c r="AK62" s="139"/>
      <c r="AL62" s="139"/>
      <c r="AM62" s="139" t="str">
        <f>IF(ISNUMBER(MATCH(Cond!AJ61,Cond!$AH$43:$AH$52,0)),Cond!AW61,"")</f>
        <v/>
      </c>
      <c r="AN62" s="139"/>
      <c r="AO62" s="139"/>
      <c r="AP62" s="139"/>
      <c r="AQ62" s="139"/>
      <c r="AR62" s="139"/>
      <c r="AS62" s="139"/>
      <c r="AT62" s="139"/>
      <c r="AU62" s="139"/>
      <c r="AV62" s="139"/>
      <c r="AW62" s="139"/>
      <c r="AX62" s="139"/>
      <c r="AY62" s="139" t="str">
        <f>IF(ISNUMBER(MATCH(Cond!AJ61,Cond!$AH$55:$AH$64,0)),Cond!BA61,"")</f>
        <v/>
      </c>
    </row>
    <row r="63" spans="3:51" ht="24" customHeight="1" x14ac:dyDescent="0.25">
      <c r="C63" s="139" t="str">
        <f>IF(ISNUMBER(MATCH(Cond!AJ62,Cond!$AH$7:$AH$16,0)),Cond!AK62,"")</f>
        <v/>
      </c>
      <c r="D63" s="139"/>
      <c r="E63" s="139"/>
      <c r="F63" s="139"/>
      <c r="G63" s="139"/>
      <c r="H63" s="139"/>
      <c r="I63" s="139"/>
      <c r="J63" s="139"/>
      <c r="K63" s="139"/>
      <c r="L63" s="139"/>
      <c r="M63" s="139"/>
      <c r="N63" s="139"/>
      <c r="O63" s="139" t="str">
        <f>IF(ISNUMBER(MATCH(Cond!AJ62,Cond!$AH$19:$AH$28,0)),Cond!AO62,"")</f>
        <v/>
      </c>
      <c r="P63" s="139"/>
      <c r="Q63" s="139"/>
      <c r="R63" s="139"/>
      <c r="S63" s="139"/>
      <c r="T63" s="139"/>
      <c r="U63" s="139"/>
      <c r="V63" s="139"/>
      <c r="W63" s="139"/>
      <c r="X63" s="139"/>
      <c r="Y63" s="139"/>
      <c r="Z63" s="139"/>
      <c r="AA63" s="139" t="str">
        <f>IF(ISNUMBER(MATCH(Cond!AJ62,Cond!$AH$31:$AH$40,0)),Cond!AS62,"")</f>
        <v/>
      </c>
      <c r="AB63" s="139"/>
      <c r="AC63" s="139"/>
      <c r="AD63" s="139"/>
      <c r="AE63" s="139"/>
      <c r="AF63" s="139"/>
      <c r="AG63" s="139"/>
      <c r="AH63" s="139"/>
      <c r="AI63" s="139"/>
      <c r="AJ63" s="139"/>
      <c r="AK63" s="139"/>
      <c r="AL63" s="139"/>
      <c r="AM63" s="139" t="str">
        <f>IF(ISNUMBER(MATCH(Cond!AJ62,Cond!$AH$43:$AH$52,0)),Cond!AW62,"")</f>
        <v/>
      </c>
      <c r="AN63" s="139"/>
      <c r="AO63" s="139"/>
      <c r="AP63" s="139"/>
      <c r="AQ63" s="139"/>
      <c r="AR63" s="139"/>
      <c r="AS63" s="139"/>
      <c r="AT63" s="139"/>
      <c r="AU63" s="139"/>
      <c r="AV63" s="139"/>
      <c r="AW63" s="139"/>
      <c r="AX63" s="139"/>
      <c r="AY63" s="139" t="str">
        <f>IF(ISNUMBER(MATCH(Cond!AJ62,Cond!$AH$55:$AH$64,0)),Cond!BA62,"")</f>
        <v/>
      </c>
    </row>
    <row r="64" spans="3:51" ht="24" customHeight="1" x14ac:dyDescent="0.25">
      <c r="C64" s="139" t="str">
        <f>IF(ISNUMBER(MATCH(Cond!AJ63,Cond!$AH$7:$AH$16,0)),Cond!AK63,"")</f>
        <v/>
      </c>
      <c r="D64" s="139"/>
      <c r="E64" s="139"/>
      <c r="F64" s="139"/>
      <c r="G64" s="139"/>
      <c r="H64" s="139"/>
      <c r="I64" s="139"/>
      <c r="J64" s="139"/>
      <c r="K64" s="139"/>
      <c r="L64" s="139"/>
      <c r="M64" s="139"/>
      <c r="N64" s="139"/>
      <c r="O64" s="139" t="str">
        <f>IF(ISNUMBER(MATCH(Cond!AJ63,Cond!$AH$19:$AH$28,0)),Cond!AO63,"")</f>
        <v/>
      </c>
      <c r="P64" s="139"/>
      <c r="Q64" s="139"/>
      <c r="R64" s="139"/>
      <c r="S64" s="139"/>
      <c r="T64" s="139"/>
      <c r="U64" s="139"/>
      <c r="V64" s="139"/>
      <c r="W64" s="139"/>
      <c r="X64" s="139"/>
      <c r="Y64" s="139"/>
      <c r="Z64" s="139"/>
      <c r="AA64" s="139" t="str">
        <f>IF(ISNUMBER(MATCH(Cond!AJ63,Cond!$AH$31:$AH$40,0)),Cond!AS63,"")</f>
        <v/>
      </c>
      <c r="AB64" s="139"/>
      <c r="AC64" s="139"/>
      <c r="AD64" s="139"/>
      <c r="AE64" s="139"/>
      <c r="AF64" s="139"/>
      <c r="AG64" s="139"/>
      <c r="AH64" s="139"/>
      <c r="AI64" s="139"/>
      <c r="AJ64" s="139"/>
      <c r="AK64" s="139"/>
      <c r="AL64" s="139"/>
      <c r="AM64" s="139" t="str">
        <f>IF(ISNUMBER(MATCH(Cond!AJ63,Cond!$AH$43:$AH$52,0)),Cond!AW63,"")</f>
        <v/>
      </c>
      <c r="AN64" s="139"/>
      <c r="AO64" s="139"/>
      <c r="AP64" s="139"/>
      <c r="AQ64" s="139"/>
      <c r="AR64" s="139"/>
      <c r="AS64" s="139"/>
      <c r="AT64" s="139"/>
      <c r="AU64" s="139"/>
      <c r="AV64" s="139"/>
      <c r="AW64" s="139"/>
      <c r="AX64" s="139"/>
      <c r="AY64" s="139" t="str">
        <f>IF(ISNUMBER(MATCH(Cond!AJ63,Cond!$AH$55:$AH$64,0)),Cond!BA63,"")</f>
        <v/>
      </c>
    </row>
    <row r="65" spans="3:51" ht="24" customHeight="1" x14ac:dyDescent="0.25">
      <c r="C65" s="139" t="str">
        <f>IF(ISNUMBER(MATCH(Cond!AJ64,Cond!$AH$7:$AH$16,0)),Cond!AK64,"")</f>
        <v/>
      </c>
      <c r="D65" s="139"/>
      <c r="E65" s="139"/>
      <c r="F65" s="139"/>
      <c r="G65" s="139"/>
      <c r="H65" s="139"/>
      <c r="I65" s="139"/>
      <c r="J65" s="139"/>
      <c r="K65" s="139"/>
      <c r="L65" s="139"/>
      <c r="M65" s="139"/>
      <c r="N65" s="139"/>
      <c r="O65" s="139" t="str">
        <f>IF(ISNUMBER(MATCH(Cond!AJ64,Cond!$AH$19:$AH$28,0)),Cond!AO64,"")</f>
        <v/>
      </c>
      <c r="P65" s="139"/>
      <c r="Q65" s="139"/>
      <c r="R65" s="139"/>
      <c r="S65" s="139"/>
      <c r="T65" s="139"/>
      <c r="U65" s="139"/>
      <c r="V65" s="139"/>
      <c r="W65" s="139"/>
      <c r="X65" s="139"/>
      <c r="Y65" s="139"/>
      <c r="Z65" s="139"/>
      <c r="AA65" s="139" t="str">
        <f>IF(ISNUMBER(MATCH(Cond!AJ64,Cond!$AH$31:$AH$40,0)),Cond!AS64,"")</f>
        <v/>
      </c>
      <c r="AB65" s="139"/>
      <c r="AC65" s="139"/>
      <c r="AD65" s="139"/>
      <c r="AE65" s="139"/>
      <c r="AF65" s="139"/>
      <c r="AG65" s="139"/>
      <c r="AH65" s="139"/>
      <c r="AI65" s="139"/>
      <c r="AJ65" s="139"/>
      <c r="AK65" s="139"/>
      <c r="AL65" s="139"/>
      <c r="AM65" s="139" t="str">
        <f>IF(ISNUMBER(MATCH(Cond!AJ64,Cond!$AH$43:$AH$52,0)),Cond!AW64,"")</f>
        <v/>
      </c>
      <c r="AN65" s="139"/>
      <c r="AO65" s="139"/>
      <c r="AP65" s="139"/>
      <c r="AQ65" s="139"/>
      <c r="AR65" s="139"/>
      <c r="AS65" s="139"/>
      <c r="AT65" s="139"/>
      <c r="AU65" s="139"/>
      <c r="AV65" s="139"/>
      <c r="AW65" s="139"/>
      <c r="AX65" s="139"/>
      <c r="AY65" s="139" t="str">
        <f>IF(ISNUMBER(MATCH(Cond!AJ64,Cond!$AH$55:$AH$64,0)),Cond!BA64,"")</f>
        <v/>
      </c>
    </row>
    <row r="66" spans="3:51" ht="24" customHeight="1" x14ac:dyDescent="0.25">
      <c r="C66" s="139" t="str">
        <f>IF(ISNUMBER(MATCH(Cond!AJ65,Cond!$AH$7:$AH$16,0)),Cond!AK65,"")</f>
        <v/>
      </c>
      <c r="D66" s="139"/>
      <c r="E66" s="139"/>
      <c r="F66" s="139"/>
      <c r="G66" s="139"/>
      <c r="H66" s="139"/>
      <c r="I66" s="139"/>
      <c r="J66" s="139"/>
      <c r="K66" s="139"/>
      <c r="L66" s="139"/>
      <c r="M66" s="139"/>
      <c r="N66" s="139"/>
      <c r="O66" s="139" t="str">
        <f>IF(ISNUMBER(MATCH(Cond!AJ65,Cond!$AH$19:$AH$28,0)),Cond!AO65,"")</f>
        <v/>
      </c>
      <c r="P66" s="139"/>
      <c r="Q66" s="139"/>
      <c r="R66" s="139"/>
      <c r="S66" s="139"/>
      <c r="T66" s="139"/>
      <c r="U66" s="139"/>
      <c r="V66" s="139"/>
      <c r="W66" s="139"/>
      <c r="X66" s="139"/>
      <c r="Y66" s="139"/>
      <c r="Z66" s="139"/>
      <c r="AA66" s="139" t="str">
        <f>IF(ISNUMBER(MATCH(Cond!AJ65,Cond!$AH$31:$AH$40,0)),Cond!AS65,"")</f>
        <v/>
      </c>
      <c r="AB66" s="139"/>
      <c r="AC66" s="139"/>
      <c r="AD66" s="139"/>
      <c r="AE66" s="139"/>
      <c r="AF66" s="139"/>
      <c r="AG66" s="139"/>
      <c r="AH66" s="139"/>
      <c r="AI66" s="139"/>
      <c r="AJ66" s="139"/>
      <c r="AK66" s="139"/>
      <c r="AL66" s="139"/>
      <c r="AM66" s="139" t="str">
        <f>IF(ISNUMBER(MATCH(Cond!AJ65,Cond!$AH$43:$AH$52,0)),Cond!AW65,"")</f>
        <v/>
      </c>
      <c r="AN66" s="139"/>
      <c r="AO66" s="139"/>
      <c r="AP66" s="139"/>
      <c r="AQ66" s="139"/>
      <c r="AR66" s="139"/>
      <c r="AS66" s="139"/>
      <c r="AT66" s="139"/>
      <c r="AU66" s="139"/>
      <c r="AV66" s="139"/>
      <c r="AW66" s="139"/>
      <c r="AX66" s="139"/>
      <c r="AY66" s="139" t="str">
        <f>IF(ISNUMBER(MATCH(Cond!AJ65,Cond!$AH$55:$AH$64,0)),Cond!BA65,"")</f>
        <v/>
      </c>
    </row>
    <row r="67" spans="3:51" ht="24" customHeight="1" x14ac:dyDescent="0.25">
      <c r="C67" s="139" t="str">
        <f>IF(ISNUMBER(MATCH(Cond!AJ66,Cond!$AH$7:$AH$16,0)),Cond!AK66,"")</f>
        <v/>
      </c>
      <c r="D67" s="139"/>
      <c r="E67" s="139"/>
      <c r="F67" s="139"/>
      <c r="G67" s="139"/>
      <c r="H67" s="139"/>
      <c r="I67" s="139"/>
      <c r="J67" s="139"/>
      <c r="K67" s="139"/>
      <c r="L67" s="139"/>
      <c r="M67" s="139"/>
      <c r="N67" s="139"/>
      <c r="O67" s="139" t="str">
        <f>IF(ISNUMBER(MATCH(Cond!AJ66,Cond!$AH$19:$AH$28,0)),Cond!AO66,"")</f>
        <v/>
      </c>
      <c r="P67" s="139"/>
      <c r="Q67" s="139"/>
      <c r="R67" s="139"/>
      <c r="S67" s="139"/>
      <c r="T67" s="139"/>
      <c r="U67" s="139"/>
      <c r="V67" s="139"/>
      <c r="W67" s="139"/>
      <c r="X67" s="139"/>
      <c r="Y67" s="139"/>
      <c r="Z67" s="139"/>
      <c r="AA67" s="139" t="str">
        <f>IF(ISNUMBER(MATCH(Cond!AJ66,Cond!$AH$31:$AH$40,0)),Cond!AS66,"")</f>
        <v/>
      </c>
      <c r="AB67" s="139"/>
      <c r="AC67" s="139"/>
      <c r="AD67" s="139"/>
      <c r="AE67" s="139"/>
      <c r="AF67" s="139"/>
      <c r="AG67" s="139"/>
      <c r="AH67" s="139"/>
      <c r="AI67" s="139"/>
      <c r="AJ67" s="139"/>
      <c r="AK67" s="139"/>
      <c r="AL67" s="139"/>
      <c r="AM67" s="139" t="str">
        <f>IF(ISNUMBER(MATCH(Cond!AJ66,Cond!$AH$43:$AH$52,0)),Cond!AW66,"")</f>
        <v/>
      </c>
      <c r="AN67" s="139"/>
      <c r="AO67" s="139"/>
      <c r="AP67" s="139"/>
      <c r="AQ67" s="139"/>
      <c r="AR67" s="139"/>
      <c r="AS67" s="139"/>
      <c r="AT67" s="139"/>
      <c r="AU67" s="139"/>
      <c r="AV67" s="139"/>
      <c r="AW67" s="139"/>
      <c r="AX67" s="139"/>
      <c r="AY67" s="139" t="str">
        <f>IF(ISNUMBER(MATCH(Cond!AJ66,Cond!$AH$55:$AH$64,0)),Cond!BA66,"")</f>
        <v/>
      </c>
    </row>
    <row r="68" spans="3:51" ht="24" customHeight="1" x14ac:dyDescent="0.25">
      <c r="C68" s="139" t="str">
        <f>IF(ISNUMBER(MATCH(Cond!AJ67,Cond!$AH$7:$AH$16,0)),Cond!AK67,"")</f>
        <v/>
      </c>
      <c r="D68" s="139"/>
      <c r="E68" s="139"/>
      <c r="F68" s="139"/>
      <c r="G68" s="139"/>
      <c r="H68" s="139"/>
      <c r="I68" s="139"/>
      <c r="J68" s="139"/>
      <c r="K68" s="139"/>
      <c r="L68" s="139"/>
      <c r="M68" s="139"/>
      <c r="N68" s="139"/>
      <c r="O68" s="139" t="str">
        <f>IF(ISNUMBER(MATCH(Cond!AJ67,Cond!$AH$19:$AH$28,0)),Cond!AO67,"")</f>
        <v/>
      </c>
      <c r="P68" s="139"/>
      <c r="Q68" s="139"/>
      <c r="R68" s="139"/>
      <c r="S68" s="139"/>
      <c r="T68" s="139"/>
      <c r="U68" s="139"/>
      <c r="V68" s="139"/>
      <c r="W68" s="139"/>
      <c r="X68" s="139"/>
      <c r="Y68" s="139"/>
      <c r="Z68" s="139"/>
      <c r="AA68" s="139" t="str">
        <f>IF(ISNUMBER(MATCH(Cond!AJ67,Cond!$AH$31:$AH$40,0)),Cond!AS67,"")</f>
        <v/>
      </c>
      <c r="AB68" s="139"/>
      <c r="AC68" s="139"/>
      <c r="AD68" s="139"/>
      <c r="AE68" s="139"/>
      <c r="AF68" s="139"/>
      <c r="AG68" s="139"/>
      <c r="AH68" s="139"/>
      <c r="AI68" s="139"/>
      <c r="AJ68" s="139"/>
      <c r="AK68" s="139"/>
      <c r="AL68" s="139"/>
      <c r="AM68" s="139" t="str">
        <f>IF(ISNUMBER(MATCH(Cond!AJ67,Cond!$AH$43:$AH$52,0)),Cond!AW67,"")</f>
        <v/>
      </c>
      <c r="AN68" s="139"/>
      <c r="AO68" s="139"/>
      <c r="AP68" s="139"/>
      <c r="AQ68" s="139"/>
      <c r="AR68" s="139"/>
      <c r="AS68" s="139"/>
      <c r="AT68" s="139"/>
      <c r="AU68" s="139"/>
      <c r="AV68" s="139"/>
      <c r="AW68" s="139"/>
      <c r="AX68" s="139"/>
      <c r="AY68" s="139" t="str">
        <f>IF(ISNUMBER(MATCH(Cond!AJ67,Cond!$AH$55:$AH$64,0)),Cond!BA67,"")</f>
        <v/>
      </c>
    </row>
    <row r="69" spans="3:51" ht="24" customHeight="1" x14ac:dyDescent="0.25">
      <c r="C69" s="139" t="str">
        <f>IF(ISNUMBER(MATCH(Cond!AJ68,Cond!$AH$7:$AH$16,0)),Cond!AK68,"")</f>
        <v/>
      </c>
      <c r="D69" s="139"/>
      <c r="E69" s="139"/>
      <c r="F69" s="139"/>
      <c r="G69" s="139"/>
      <c r="H69" s="139"/>
      <c r="I69" s="139"/>
      <c r="J69" s="139"/>
      <c r="K69" s="139"/>
      <c r="L69" s="139"/>
      <c r="M69" s="139"/>
      <c r="N69" s="139"/>
      <c r="O69" s="139" t="str">
        <f>IF(ISNUMBER(MATCH(Cond!AJ68,Cond!$AH$19:$AH$28,0)),Cond!AO68,"")</f>
        <v/>
      </c>
      <c r="P69" s="139"/>
      <c r="Q69" s="139"/>
      <c r="R69" s="139"/>
      <c r="S69" s="139"/>
      <c r="T69" s="139"/>
      <c r="U69" s="139"/>
      <c r="V69" s="139"/>
      <c r="W69" s="139"/>
      <c r="X69" s="139"/>
      <c r="Y69" s="139"/>
      <c r="Z69" s="139"/>
      <c r="AA69" s="139" t="str">
        <f>IF(ISNUMBER(MATCH(Cond!AJ68,Cond!$AH$31:$AH$40,0)),Cond!AS68,"")</f>
        <v/>
      </c>
      <c r="AB69" s="139"/>
      <c r="AC69" s="139"/>
      <c r="AD69" s="139"/>
      <c r="AE69" s="139"/>
      <c r="AF69" s="139"/>
      <c r="AG69" s="139"/>
      <c r="AH69" s="139"/>
      <c r="AI69" s="139"/>
      <c r="AJ69" s="139"/>
      <c r="AK69" s="139"/>
      <c r="AL69" s="139"/>
      <c r="AM69" s="139" t="str">
        <f>IF(ISNUMBER(MATCH(Cond!AJ68,Cond!$AH$43:$AH$52,0)),Cond!AW68,"")</f>
        <v/>
      </c>
      <c r="AN69" s="139"/>
      <c r="AO69" s="139"/>
      <c r="AP69" s="139"/>
      <c r="AQ69" s="139"/>
      <c r="AR69" s="139"/>
      <c r="AS69" s="139"/>
      <c r="AT69" s="139"/>
      <c r="AU69" s="139"/>
      <c r="AV69" s="139"/>
      <c r="AW69" s="139"/>
      <c r="AX69" s="139"/>
      <c r="AY69" s="139" t="str">
        <f>IF(ISNUMBER(MATCH(Cond!AJ68,Cond!$AH$55:$AH$64,0)),Cond!BA68,"")</f>
        <v/>
      </c>
    </row>
    <row r="70" spans="3:51" ht="24" customHeight="1" x14ac:dyDescent="0.25">
      <c r="C70" s="139" t="str">
        <f>IF(ISNUMBER(MATCH(Cond!AJ69,Cond!$AH$7:$AH$16,0)),Cond!AK69,"")</f>
        <v/>
      </c>
      <c r="D70" s="139"/>
      <c r="E70" s="139"/>
      <c r="F70" s="139"/>
      <c r="G70" s="139"/>
      <c r="H70" s="139"/>
      <c r="I70" s="139"/>
      <c r="J70" s="139"/>
      <c r="K70" s="139"/>
      <c r="L70" s="139"/>
      <c r="M70" s="139"/>
      <c r="N70" s="139"/>
      <c r="O70" s="139" t="str">
        <f>IF(ISNUMBER(MATCH(Cond!AJ69,Cond!$AH$19:$AH$28,0)),Cond!AO69,"")</f>
        <v/>
      </c>
      <c r="P70" s="139"/>
      <c r="Q70" s="139"/>
      <c r="R70" s="139"/>
      <c r="S70" s="139"/>
      <c r="T70" s="139"/>
      <c r="U70" s="139"/>
      <c r="V70" s="139"/>
      <c r="W70" s="139"/>
      <c r="X70" s="139"/>
      <c r="Y70" s="139"/>
      <c r="Z70" s="139"/>
      <c r="AA70" s="139" t="str">
        <f>IF(ISNUMBER(MATCH(Cond!AJ69,Cond!$AH$31:$AH$40,0)),Cond!AS69,"")</f>
        <v/>
      </c>
      <c r="AB70" s="139"/>
      <c r="AC70" s="139"/>
      <c r="AD70" s="139"/>
      <c r="AE70" s="139"/>
      <c r="AF70" s="139"/>
      <c r="AG70" s="139"/>
      <c r="AH70" s="139"/>
      <c r="AI70" s="139"/>
      <c r="AJ70" s="139"/>
      <c r="AK70" s="139"/>
      <c r="AL70" s="139"/>
      <c r="AM70" s="139" t="str">
        <f>IF(ISNUMBER(MATCH(Cond!AJ69,Cond!$AH$43:$AH$52,0)),Cond!AW69,"")</f>
        <v/>
      </c>
      <c r="AN70" s="139"/>
      <c r="AO70" s="139"/>
      <c r="AP70" s="139"/>
      <c r="AQ70" s="139"/>
      <c r="AR70" s="139"/>
      <c r="AS70" s="139"/>
      <c r="AT70" s="139"/>
      <c r="AU70" s="139"/>
      <c r="AV70" s="139"/>
      <c r="AW70" s="139"/>
      <c r="AX70" s="139"/>
      <c r="AY70" s="139" t="str">
        <f>IF(ISNUMBER(MATCH(Cond!AJ69,Cond!$AH$55:$AH$64,0)),Cond!BA69,"")</f>
        <v/>
      </c>
    </row>
    <row r="71" spans="3:51" ht="24" customHeight="1" x14ac:dyDescent="0.25">
      <c r="C71" s="139" t="str">
        <f>IF(ISNUMBER(MATCH(Cond!AJ70,Cond!$AH$7:$AH$16,0)),Cond!AK70,"")</f>
        <v/>
      </c>
      <c r="D71" s="139"/>
      <c r="E71" s="139"/>
      <c r="F71" s="139"/>
      <c r="G71" s="139"/>
      <c r="H71" s="139"/>
      <c r="I71" s="139"/>
      <c r="J71" s="139"/>
      <c r="K71" s="139"/>
      <c r="L71" s="139"/>
      <c r="M71" s="139"/>
      <c r="N71" s="139"/>
      <c r="O71" s="139" t="str">
        <f>IF(ISNUMBER(MATCH(Cond!AJ70,Cond!$AH$19:$AH$28,0)),Cond!AO70,"")</f>
        <v/>
      </c>
      <c r="P71" s="139"/>
      <c r="Q71" s="139"/>
      <c r="R71" s="139"/>
      <c r="S71" s="139"/>
      <c r="T71" s="139"/>
      <c r="U71" s="139"/>
      <c r="V71" s="139"/>
      <c r="W71" s="139"/>
      <c r="X71" s="139"/>
      <c r="Y71" s="139"/>
      <c r="Z71" s="139"/>
      <c r="AA71" s="139" t="str">
        <f>IF(ISNUMBER(MATCH(Cond!AJ70,Cond!$AH$31:$AH$40,0)),Cond!AS70,"")</f>
        <v/>
      </c>
      <c r="AB71" s="139"/>
      <c r="AC71" s="139"/>
      <c r="AD71" s="139"/>
      <c r="AE71" s="139"/>
      <c r="AF71" s="139"/>
      <c r="AG71" s="139"/>
      <c r="AH71" s="139"/>
      <c r="AI71" s="139"/>
      <c r="AJ71" s="139"/>
      <c r="AK71" s="139"/>
      <c r="AL71" s="139"/>
      <c r="AM71" s="139" t="str">
        <f>IF(ISNUMBER(MATCH(Cond!AJ70,Cond!$AH$43:$AH$52,0)),Cond!AW70,"")</f>
        <v/>
      </c>
      <c r="AN71" s="139"/>
      <c r="AO71" s="139"/>
      <c r="AP71" s="139"/>
      <c r="AQ71" s="139"/>
      <c r="AR71" s="139"/>
      <c r="AS71" s="139"/>
      <c r="AT71" s="139"/>
      <c r="AU71" s="139"/>
      <c r="AV71" s="139"/>
      <c r="AW71" s="139"/>
      <c r="AX71" s="139"/>
      <c r="AY71" s="139" t="str">
        <f>IF(ISNUMBER(MATCH(Cond!AJ70,Cond!$AH$55:$AH$64,0)),Cond!BA70,"")</f>
        <v/>
      </c>
    </row>
    <row r="72" spans="3:51" ht="24" customHeight="1" x14ac:dyDescent="0.25">
      <c r="C72" s="139" t="str">
        <f>IF(ISNUMBER(MATCH(Cond!AJ71,Cond!$AH$7:$AH$16,0)),Cond!AK71,"")</f>
        <v/>
      </c>
      <c r="D72" s="139"/>
      <c r="E72" s="139"/>
      <c r="F72" s="139"/>
      <c r="G72" s="139"/>
      <c r="H72" s="139"/>
      <c r="I72" s="139"/>
      <c r="J72" s="139"/>
      <c r="K72" s="139"/>
      <c r="L72" s="139"/>
      <c r="M72" s="139"/>
      <c r="N72" s="139"/>
      <c r="O72" s="139" t="str">
        <f>IF(ISNUMBER(MATCH(Cond!AJ71,Cond!$AH$19:$AH$28,0)),Cond!AO71,"")</f>
        <v/>
      </c>
      <c r="P72" s="139"/>
      <c r="Q72" s="139"/>
      <c r="R72" s="139"/>
      <c r="S72" s="139"/>
      <c r="T72" s="139"/>
      <c r="U72" s="139"/>
      <c r="V72" s="139"/>
      <c r="W72" s="139"/>
      <c r="X72" s="139"/>
      <c r="Y72" s="139"/>
      <c r="Z72" s="139"/>
      <c r="AA72" s="139" t="str">
        <f>IF(ISNUMBER(MATCH(Cond!AJ71,Cond!$AH$31:$AH$40,0)),Cond!AS71,"")</f>
        <v/>
      </c>
      <c r="AB72" s="139"/>
      <c r="AC72" s="139"/>
      <c r="AD72" s="139"/>
      <c r="AE72" s="139"/>
      <c r="AF72" s="139"/>
      <c r="AG72" s="139"/>
      <c r="AH72" s="139"/>
      <c r="AI72" s="139"/>
      <c r="AJ72" s="139"/>
      <c r="AK72" s="139"/>
      <c r="AL72" s="139"/>
      <c r="AM72" s="139" t="str">
        <f>IF(ISNUMBER(MATCH(Cond!AJ71,Cond!$AH$43:$AH$52,0)),Cond!AW71,"")</f>
        <v/>
      </c>
      <c r="AN72" s="139"/>
      <c r="AO72" s="139"/>
      <c r="AP72" s="139"/>
      <c r="AQ72" s="139"/>
      <c r="AR72" s="139"/>
      <c r="AS72" s="139"/>
      <c r="AT72" s="139"/>
      <c r="AU72" s="139"/>
      <c r="AV72" s="139"/>
      <c r="AW72" s="139"/>
      <c r="AX72" s="139"/>
      <c r="AY72" s="139" t="str">
        <f>IF(ISNUMBER(MATCH(Cond!AJ71,Cond!$AH$55:$AH$64,0)),Cond!BA71,"")</f>
        <v/>
      </c>
    </row>
    <row r="73" spans="3:51" ht="24" customHeight="1" x14ac:dyDescent="0.25">
      <c r="C73" s="139" t="str">
        <f>IF(ISNUMBER(MATCH(Cond!AJ72,Cond!$AH$7:$AH$16,0)),Cond!AK72,"")</f>
        <v/>
      </c>
      <c r="D73" s="139"/>
      <c r="E73" s="139"/>
      <c r="F73" s="139"/>
      <c r="G73" s="139"/>
      <c r="H73" s="139"/>
      <c r="I73" s="139"/>
      <c r="J73" s="139"/>
      <c r="K73" s="139"/>
      <c r="L73" s="139"/>
      <c r="M73" s="139"/>
      <c r="N73" s="139"/>
      <c r="O73" s="139" t="str">
        <f>IF(ISNUMBER(MATCH(Cond!AJ72,Cond!$AH$19:$AH$28,0)),Cond!AO72,"")</f>
        <v/>
      </c>
      <c r="P73" s="139"/>
      <c r="Q73" s="139"/>
      <c r="R73" s="139"/>
      <c r="S73" s="139"/>
      <c r="T73" s="139"/>
      <c r="U73" s="139"/>
      <c r="V73" s="139"/>
      <c r="W73" s="139"/>
      <c r="X73" s="139"/>
      <c r="Y73" s="139"/>
      <c r="Z73" s="139"/>
      <c r="AA73" s="139" t="str">
        <f>IF(ISNUMBER(MATCH(Cond!AJ72,Cond!$AH$31:$AH$40,0)),Cond!AS72,"")</f>
        <v/>
      </c>
      <c r="AB73" s="139"/>
      <c r="AC73" s="139"/>
      <c r="AD73" s="139"/>
      <c r="AE73" s="139"/>
      <c r="AF73" s="139"/>
      <c r="AG73" s="139"/>
      <c r="AH73" s="139"/>
      <c r="AI73" s="139"/>
      <c r="AJ73" s="139"/>
      <c r="AK73" s="139"/>
      <c r="AL73" s="139"/>
      <c r="AM73" s="139" t="str">
        <f>IF(ISNUMBER(MATCH(Cond!AJ72,Cond!$AH$43:$AH$52,0)),Cond!AW72,"")</f>
        <v/>
      </c>
      <c r="AN73" s="139"/>
      <c r="AO73" s="139"/>
      <c r="AP73" s="139"/>
      <c r="AQ73" s="139"/>
      <c r="AR73" s="139"/>
      <c r="AS73" s="139"/>
      <c r="AT73" s="139"/>
      <c r="AU73" s="139"/>
      <c r="AV73" s="139"/>
      <c r="AW73" s="139"/>
      <c r="AX73" s="139"/>
      <c r="AY73" s="139" t="str">
        <f>IF(ISNUMBER(MATCH(Cond!AJ72,Cond!$AH$55:$AH$64,0)),Cond!BA72,"")</f>
        <v/>
      </c>
    </row>
    <row r="74" spans="3:51" ht="24" customHeight="1" x14ac:dyDescent="0.25">
      <c r="C74" s="139" t="str">
        <f>IF(ISNUMBER(MATCH(Cond!AJ73,Cond!$AH$7:$AH$16,0)),Cond!AK73,"")</f>
        <v/>
      </c>
      <c r="D74" s="139"/>
      <c r="E74" s="139"/>
      <c r="F74" s="139"/>
      <c r="G74" s="139"/>
      <c r="H74" s="139"/>
      <c r="I74" s="139"/>
      <c r="J74" s="139"/>
      <c r="K74" s="139"/>
      <c r="L74" s="139"/>
      <c r="M74" s="139"/>
      <c r="N74" s="139"/>
      <c r="O74" s="139" t="str">
        <f>IF(ISNUMBER(MATCH(Cond!AJ73,Cond!$AH$19:$AH$28,0)),Cond!AO73,"")</f>
        <v/>
      </c>
      <c r="P74" s="139"/>
      <c r="Q74" s="139"/>
      <c r="R74" s="139"/>
      <c r="S74" s="139"/>
      <c r="T74" s="139"/>
      <c r="U74" s="139"/>
      <c r="V74" s="139"/>
      <c r="W74" s="139"/>
      <c r="X74" s="139"/>
      <c r="Y74" s="139"/>
      <c r="Z74" s="139"/>
      <c r="AA74" s="139" t="str">
        <f>IF(ISNUMBER(MATCH(Cond!AJ73,Cond!$AH$31:$AH$40,0)),Cond!AS73,"")</f>
        <v/>
      </c>
      <c r="AB74" s="139"/>
      <c r="AC74" s="139"/>
      <c r="AD74" s="139"/>
      <c r="AE74" s="139"/>
      <c r="AF74" s="139"/>
      <c r="AG74" s="139"/>
      <c r="AH74" s="139"/>
      <c r="AI74" s="139"/>
      <c r="AJ74" s="139"/>
      <c r="AK74" s="139"/>
      <c r="AL74" s="139"/>
      <c r="AM74" s="139" t="str">
        <f>IF(ISNUMBER(MATCH(Cond!AJ73,Cond!$AH$43:$AH$52,0)),Cond!AW73,"")</f>
        <v/>
      </c>
      <c r="AN74" s="139"/>
      <c r="AO74" s="139"/>
      <c r="AP74" s="139"/>
      <c r="AQ74" s="139"/>
      <c r="AR74" s="139"/>
      <c r="AS74" s="139"/>
      <c r="AT74" s="139"/>
      <c r="AU74" s="139"/>
      <c r="AV74" s="139"/>
      <c r="AW74" s="139"/>
      <c r="AX74" s="139"/>
      <c r="AY74" s="139" t="str">
        <f>IF(ISNUMBER(MATCH(Cond!AJ73,Cond!$AH$55:$AH$64,0)),Cond!BA73,"")</f>
        <v/>
      </c>
    </row>
    <row r="75" spans="3:51" ht="24" customHeight="1" x14ac:dyDescent="0.25">
      <c r="C75" s="139" t="str">
        <f>IF(ISNUMBER(MATCH(Cond!AJ74,Cond!$AH$7:$AH$16,0)),Cond!AK74,"")</f>
        <v/>
      </c>
      <c r="D75" s="139"/>
      <c r="E75" s="139"/>
      <c r="F75" s="139"/>
      <c r="G75" s="139"/>
      <c r="H75" s="139"/>
      <c r="I75" s="139"/>
      <c r="J75" s="139"/>
      <c r="K75" s="139"/>
      <c r="L75" s="139"/>
      <c r="M75" s="139"/>
      <c r="N75" s="139"/>
      <c r="O75" s="139" t="str">
        <f>IF(ISNUMBER(MATCH(Cond!AJ74,Cond!$AH$19:$AH$28,0)),Cond!AO74,"")</f>
        <v/>
      </c>
      <c r="P75" s="139"/>
      <c r="Q75" s="139"/>
      <c r="R75" s="139"/>
      <c r="S75" s="139"/>
      <c r="T75" s="139"/>
      <c r="U75" s="139"/>
      <c r="V75" s="139"/>
      <c r="W75" s="139"/>
      <c r="X75" s="139"/>
      <c r="Y75" s="139"/>
      <c r="Z75" s="139"/>
      <c r="AA75" s="139" t="str">
        <f>IF(ISNUMBER(MATCH(Cond!AJ74,Cond!$AH$31:$AH$40,0)),Cond!AS74,"")</f>
        <v/>
      </c>
      <c r="AB75" s="139"/>
      <c r="AC75" s="139"/>
      <c r="AD75" s="139"/>
      <c r="AE75" s="139"/>
      <c r="AF75" s="139"/>
      <c r="AG75" s="139"/>
      <c r="AH75" s="139"/>
      <c r="AI75" s="139"/>
      <c r="AJ75" s="139"/>
      <c r="AK75" s="139"/>
      <c r="AL75" s="139"/>
      <c r="AM75" s="139" t="str">
        <f>IF(ISNUMBER(MATCH(Cond!AJ74,Cond!$AH$43:$AH$52,0)),Cond!AW74,"")</f>
        <v/>
      </c>
      <c r="AN75" s="139"/>
      <c r="AO75" s="139"/>
      <c r="AP75" s="139"/>
      <c r="AQ75" s="139"/>
      <c r="AR75" s="139"/>
      <c r="AS75" s="139"/>
      <c r="AT75" s="139"/>
      <c r="AU75" s="139"/>
      <c r="AV75" s="139"/>
      <c r="AW75" s="139"/>
      <c r="AX75" s="139"/>
      <c r="AY75" s="139" t="str">
        <f>IF(ISNUMBER(MATCH(Cond!AJ74,Cond!$AH$55:$AH$64,0)),Cond!BA74,"")</f>
        <v/>
      </c>
    </row>
    <row r="76" spans="3:51" ht="24" customHeight="1" x14ac:dyDescent="0.25">
      <c r="C76" s="139" t="str">
        <f>IF(ISNUMBER(MATCH(Cond!AJ75,Cond!$AH$7:$AH$16,0)),Cond!AK75,"")</f>
        <v/>
      </c>
      <c r="D76" s="139"/>
      <c r="E76" s="139"/>
      <c r="F76" s="139"/>
      <c r="G76" s="139"/>
      <c r="H76" s="139"/>
      <c r="I76" s="139"/>
      <c r="J76" s="139"/>
      <c r="K76" s="139"/>
      <c r="L76" s="139"/>
      <c r="M76" s="139"/>
      <c r="N76" s="139"/>
      <c r="O76" s="139" t="str">
        <f>IF(ISNUMBER(MATCH(Cond!AJ75,Cond!$AH$19:$AH$28,0)),Cond!AO75,"")</f>
        <v/>
      </c>
      <c r="P76" s="139"/>
      <c r="Q76" s="139"/>
      <c r="R76" s="139"/>
      <c r="S76" s="139"/>
      <c r="T76" s="139"/>
      <c r="U76" s="139"/>
      <c r="V76" s="139"/>
      <c r="W76" s="139"/>
      <c r="X76" s="139"/>
      <c r="Y76" s="139"/>
      <c r="Z76" s="139"/>
      <c r="AA76" s="139" t="str">
        <f>IF(ISNUMBER(MATCH(Cond!AJ75,Cond!$AH$31:$AH$40,0)),Cond!AS75,"")</f>
        <v/>
      </c>
      <c r="AB76" s="139"/>
      <c r="AC76" s="139"/>
      <c r="AD76" s="139"/>
      <c r="AE76" s="139"/>
      <c r="AF76" s="139"/>
      <c r="AG76" s="139"/>
      <c r="AH76" s="139"/>
      <c r="AI76" s="139"/>
      <c r="AJ76" s="139"/>
      <c r="AK76" s="139"/>
      <c r="AL76" s="139"/>
      <c r="AM76" s="139" t="str">
        <f>IF(ISNUMBER(MATCH(Cond!AJ75,Cond!$AH$43:$AH$52,0)),Cond!AW75,"")</f>
        <v/>
      </c>
      <c r="AN76" s="139"/>
      <c r="AO76" s="139"/>
      <c r="AP76" s="139"/>
      <c r="AQ76" s="139"/>
      <c r="AR76" s="139"/>
      <c r="AS76" s="139"/>
      <c r="AT76" s="139"/>
      <c r="AU76" s="139"/>
      <c r="AV76" s="139"/>
      <c r="AW76" s="139"/>
      <c r="AX76" s="139"/>
      <c r="AY76" s="139" t="str">
        <f>IF(ISNUMBER(MATCH(Cond!AJ75,Cond!$AH$55:$AH$64,0)),Cond!BA75,"")</f>
        <v/>
      </c>
    </row>
    <row r="77" spans="3:51" ht="24" customHeight="1" x14ac:dyDescent="0.25">
      <c r="C77" s="139" t="str">
        <f>IF(ISNUMBER(MATCH(Cond!AJ76,Cond!$AH$7:$AH$16,0)),Cond!AK76,"")</f>
        <v/>
      </c>
      <c r="D77" s="139"/>
      <c r="E77" s="139"/>
      <c r="F77" s="139"/>
      <c r="G77" s="139"/>
      <c r="H77" s="139"/>
      <c r="I77" s="139"/>
      <c r="J77" s="139"/>
      <c r="K77" s="139"/>
      <c r="L77" s="139"/>
      <c r="M77" s="139"/>
      <c r="N77" s="139"/>
      <c r="O77" s="139" t="str">
        <f>IF(ISNUMBER(MATCH(Cond!AJ76,Cond!$AH$19:$AH$28,0)),Cond!AO76,"")</f>
        <v/>
      </c>
      <c r="P77" s="139"/>
      <c r="Q77" s="139"/>
      <c r="R77" s="139"/>
      <c r="S77" s="139"/>
      <c r="T77" s="139"/>
      <c r="U77" s="139"/>
      <c r="V77" s="139"/>
      <c r="W77" s="139"/>
      <c r="X77" s="139"/>
      <c r="Y77" s="139"/>
      <c r="Z77" s="139"/>
      <c r="AA77" s="139" t="str">
        <f>IF(ISNUMBER(MATCH(Cond!AJ76,Cond!$AH$31:$AH$40,0)),Cond!AS76,"")</f>
        <v/>
      </c>
      <c r="AB77" s="139"/>
      <c r="AC77" s="139"/>
      <c r="AD77" s="139"/>
      <c r="AE77" s="139"/>
      <c r="AF77" s="139"/>
      <c r="AG77" s="139"/>
      <c r="AH77" s="139"/>
      <c r="AI77" s="139"/>
      <c r="AJ77" s="139"/>
      <c r="AK77" s="139"/>
      <c r="AL77" s="139"/>
      <c r="AM77" s="139" t="str">
        <f>IF(ISNUMBER(MATCH(Cond!AJ76,Cond!$AH$43:$AH$52,0)),Cond!AW76,"")</f>
        <v/>
      </c>
      <c r="AN77" s="139"/>
      <c r="AO77" s="139"/>
      <c r="AP77" s="139"/>
      <c r="AQ77" s="139"/>
      <c r="AR77" s="139"/>
      <c r="AS77" s="139"/>
      <c r="AT77" s="139"/>
      <c r="AU77" s="139"/>
      <c r="AV77" s="139"/>
      <c r="AW77" s="139"/>
      <c r="AX77" s="139"/>
      <c r="AY77" s="139" t="str">
        <f>IF(ISNUMBER(MATCH(Cond!AJ76,Cond!$AH$55:$AH$64,0)),Cond!BA76,"")</f>
        <v/>
      </c>
    </row>
    <row r="78" spans="3:51" ht="24" customHeight="1" x14ac:dyDescent="0.25">
      <c r="C78" s="139" t="str">
        <f>IF(ISNUMBER(MATCH(Cond!AJ77,Cond!$AH$7:$AH$16,0)),Cond!AK77,"")</f>
        <v/>
      </c>
      <c r="D78" s="139"/>
      <c r="E78" s="139"/>
      <c r="F78" s="139"/>
      <c r="G78" s="139"/>
      <c r="H78" s="139"/>
      <c r="I78" s="139"/>
      <c r="J78" s="139"/>
      <c r="K78" s="139"/>
      <c r="L78" s="139"/>
      <c r="M78" s="139"/>
      <c r="N78" s="139"/>
      <c r="O78" s="139" t="str">
        <f>IF(ISNUMBER(MATCH(Cond!AJ77,Cond!$AH$19:$AH$28,0)),Cond!AO77,"")</f>
        <v/>
      </c>
      <c r="P78" s="139"/>
      <c r="Q78" s="139"/>
      <c r="R78" s="139"/>
      <c r="S78" s="139"/>
      <c r="T78" s="139"/>
      <c r="U78" s="139"/>
      <c r="V78" s="139"/>
      <c r="W78" s="139"/>
      <c r="X78" s="139"/>
      <c r="Y78" s="139"/>
      <c r="Z78" s="139"/>
      <c r="AA78" s="139" t="str">
        <f>IF(ISNUMBER(MATCH(Cond!AJ77,Cond!$AH$31:$AH$40,0)),Cond!AS77,"")</f>
        <v/>
      </c>
      <c r="AB78" s="139"/>
      <c r="AC78" s="139"/>
      <c r="AD78" s="139"/>
      <c r="AE78" s="139"/>
      <c r="AF78" s="139"/>
      <c r="AG78" s="139"/>
      <c r="AH78" s="139"/>
      <c r="AI78" s="139"/>
      <c r="AJ78" s="139"/>
      <c r="AK78" s="139"/>
      <c r="AL78" s="139"/>
      <c r="AM78" s="139" t="str">
        <f>IF(ISNUMBER(MATCH(Cond!AJ77,Cond!$AH$43:$AH$52,0)),Cond!AW77,"")</f>
        <v/>
      </c>
      <c r="AN78" s="139"/>
      <c r="AO78" s="139"/>
      <c r="AP78" s="139"/>
      <c r="AQ78" s="139"/>
      <c r="AR78" s="139"/>
      <c r="AS78" s="139"/>
      <c r="AT78" s="139"/>
      <c r="AU78" s="139"/>
      <c r="AV78" s="139"/>
      <c r="AW78" s="139"/>
      <c r="AX78" s="139"/>
      <c r="AY78" s="139" t="str">
        <f>IF(ISNUMBER(MATCH(Cond!AJ77,Cond!$AH$55:$AH$64,0)),Cond!BA77,"")</f>
        <v/>
      </c>
    </row>
    <row r="79" spans="3:51" ht="24" customHeight="1" x14ac:dyDescent="0.25">
      <c r="C79" s="139" t="str">
        <f>IF(ISNUMBER(MATCH(Cond!AJ78,Cond!$AH$7:$AH$16,0)),Cond!AK78,"")</f>
        <v/>
      </c>
      <c r="D79" s="139"/>
      <c r="E79" s="139"/>
      <c r="F79" s="139"/>
      <c r="G79" s="139"/>
      <c r="H79" s="139"/>
      <c r="I79" s="139"/>
      <c r="J79" s="139"/>
      <c r="K79" s="139"/>
      <c r="L79" s="139"/>
      <c r="M79" s="139"/>
      <c r="N79" s="139"/>
      <c r="O79" s="139" t="str">
        <f>IF(ISNUMBER(MATCH(Cond!AJ78,Cond!$AH$19:$AH$28,0)),Cond!AO78,"")</f>
        <v/>
      </c>
      <c r="P79" s="139"/>
      <c r="Q79" s="139"/>
      <c r="R79" s="139"/>
      <c r="S79" s="139"/>
      <c r="T79" s="139"/>
      <c r="U79" s="139"/>
      <c r="V79" s="139"/>
      <c r="W79" s="139"/>
      <c r="X79" s="139"/>
      <c r="Y79" s="139"/>
      <c r="Z79" s="139"/>
      <c r="AA79" s="139" t="str">
        <f>IF(ISNUMBER(MATCH(Cond!AJ78,Cond!$AH$31:$AH$40,0)),Cond!AS78,"")</f>
        <v/>
      </c>
      <c r="AB79" s="139"/>
      <c r="AC79" s="139"/>
      <c r="AD79" s="139"/>
      <c r="AE79" s="139"/>
      <c r="AF79" s="139"/>
      <c r="AG79" s="139"/>
      <c r="AH79" s="139"/>
      <c r="AI79" s="139"/>
      <c r="AJ79" s="139"/>
      <c r="AK79" s="139"/>
      <c r="AL79" s="139"/>
      <c r="AM79" s="139" t="str">
        <f>IF(ISNUMBER(MATCH(Cond!AJ78,Cond!$AH$43:$AH$52,0)),Cond!AW78,"")</f>
        <v/>
      </c>
      <c r="AN79" s="139"/>
      <c r="AO79" s="139"/>
      <c r="AP79" s="139"/>
      <c r="AQ79" s="139"/>
      <c r="AR79" s="139"/>
      <c r="AS79" s="139"/>
      <c r="AT79" s="139"/>
      <c r="AU79" s="139"/>
      <c r="AV79" s="139"/>
      <c r="AW79" s="139"/>
      <c r="AX79" s="139"/>
      <c r="AY79" s="139" t="str">
        <f>IF(ISNUMBER(MATCH(Cond!AJ78,Cond!$AH$55:$AH$64,0)),Cond!BA78,"")</f>
        <v/>
      </c>
    </row>
    <row r="80" spans="3:51" ht="24" customHeight="1" x14ac:dyDescent="0.25">
      <c r="C80" s="139" t="str">
        <f>IF(ISNUMBER(MATCH(Cond!AJ79,Cond!$AH$7:$AH$16,0)),Cond!AK79,"")</f>
        <v/>
      </c>
      <c r="D80" s="139"/>
      <c r="E80" s="139"/>
      <c r="F80" s="139"/>
      <c r="G80" s="139"/>
      <c r="H80" s="139"/>
      <c r="I80" s="139"/>
      <c r="J80" s="139"/>
      <c r="K80" s="139"/>
      <c r="L80" s="139"/>
      <c r="M80" s="139"/>
      <c r="N80" s="139"/>
      <c r="O80" s="139" t="str">
        <f>IF(ISNUMBER(MATCH(Cond!AJ79,Cond!$AH$19:$AH$28,0)),Cond!AO79,"")</f>
        <v/>
      </c>
      <c r="P80" s="139"/>
      <c r="Q80" s="139"/>
      <c r="R80" s="139"/>
      <c r="S80" s="139"/>
      <c r="T80" s="139"/>
      <c r="U80" s="139"/>
      <c r="V80" s="139"/>
      <c r="W80" s="139"/>
      <c r="X80" s="139"/>
      <c r="Y80" s="139"/>
      <c r="Z80" s="139"/>
      <c r="AA80" s="139" t="str">
        <f>IF(ISNUMBER(MATCH(Cond!AJ79,Cond!$AH$31:$AH$40,0)),Cond!AS79,"")</f>
        <v/>
      </c>
      <c r="AB80" s="139"/>
      <c r="AC80" s="139"/>
      <c r="AD80" s="139"/>
      <c r="AE80" s="139"/>
      <c r="AF80" s="139"/>
      <c r="AG80" s="139"/>
      <c r="AH80" s="139"/>
      <c r="AI80" s="139"/>
      <c r="AJ80" s="139"/>
      <c r="AK80" s="139"/>
      <c r="AL80" s="139"/>
      <c r="AM80" s="139" t="str">
        <f>IF(ISNUMBER(MATCH(Cond!AJ79,Cond!$AH$43:$AH$52,0)),Cond!AW79,"")</f>
        <v/>
      </c>
      <c r="AN80" s="139"/>
      <c r="AO80" s="139"/>
      <c r="AP80" s="139"/>
      <c r="AQ80" s="139"/>
      <c r="AR80" s="139"/>
      <c r="AS80" s="139"/>
      <c r="AT80" s="139"/>
      <c r="AU80" s="139"/>
      <c r="AV80" s="139"/>
      <c r="AW80" s="139"/>
      <c r="AX80" s="139"/>
      <c r="AY80" s="139" t="str">
        <f>IF(ISNUMBER(MATCH(Cond!AJ79,Cond!$AH$55:$AH$64,0)),Cond!BA79,"")</f>
        <v/>
      </c>
    </row>
    <row r="81" spans="3:51" ht="24" customHeight="1" x14ac:dyDescent="0.25">
      <c r="C81" s="139" t="str">
        <f>IF(ISNUMBER(MATCH(Cond!AJ80,Cond!$AH$7:$AH$16,0)),Cond!AK80,"")</f>
        <v/>
      </c>
      <c r="D81" s="139"/>
      <c r="E81" s="139"/>
      <c r="F81" s="139"/>
      <c r="G81" s="139"/>
      <c r="H81" s="139"/>
      <c r="I81" s="139"/>
      <c r="J81" s="139"/>
      <c r="K81" s="139"/>
      <c r="L81" s="139"/>
      <c r="M81" s="139"/>
      <c r="N81" s="139"/>
      <c r="O81" s="139" t="str">
        <f>IF(ISNUMBER(MATCH(Cond!AJ80,Cond!$AH$19:$AH$28,0)),Cond!AO80,"")</f>
        <v/>
      </c>
      <c r="P81" s="139"/>
      <c r="Q81" s="139"/>
      <c r="R81" s="139"/>
      <c r="S81" s="139"/>
      <c r="T81" s="139"/>
      <c r="U81" s="139"/>
      <c r="V81" s="139"/>
      <c r="W81" s="139"/>
      <c r="X81" s="139"/>
      <c r="Y81" s="139"/>
      <c r="Z81" s="139"/>
      <c r="AA81" s="139" t="str">
        <f>IF(ISNUMBER(MATCH(Cond!AJ80,Cond!$AH$31:$AH$40,0)),Cond!AS80,"")</f>
        <v/>
      </c>
      <c r="AB81" s="139"/>
      <c r="AC81" s="139"/>
      <c r="AD81" s="139"/>
      <c r="AE81" s="139"/>
      <c r="AF81" s="139"/>
      <c r="AG81" s="139"/>
      <c r="AH81" s="139"/>
      <c r="AI81" s="139"/>
      <c r="AJ81" s="139"/>
      <c r="AK81" s="139"/>
      <c r="AL81" s="139"/>
      <c r="AM81" s="139" t="str">
        <f>IF(ISNUMBER(MATCH(Cond!AJ80,Cond!$AH$43:$AH$52,0)),Cond!AW80,"")</f>
        <v/>
      </c>
      <c r="AN81" s="139"/>
      <c r="AO81" s="139"/>
      <c r="AP81" s="139"/>
      <c r="AQ81" s="139"/>
      <c r="AR81" s="139"/>
      <c r="AS81" s="139"/>
      <c r="AT81" s="139"/>
      <c r="AU81" s="139"/>
      <c r="AV81" s="139"/>
      <c r="AW81" s="139"/>
      <c r="AX81" s="139"/>
      <c r="AY81" s="139" t="str">
        <f>IF(ISNUMBER(MATCH(Cond!AJ80,Cond!$AH$55:$AH$64,0)),Cond!BA80,"")</f>
        <v/>
      </c>
    </row>
    <row r="82" spans="3:51" ht="24" customHeight="1" x14ac:dyDescent="0.25">
      <c r="C82" s="139" t="str">
        <f>IF(ISNUMBER(MATCH(Cond!AJ81,Cond!$AH$7:$AH$16,0)),Cond!AK81,"")</f>
        <v/>
      </c>
      <c r="D82" s="139"/>
      <c r="E82" s="139"/>
      <c r="F82" s="139"/>
      <c r="G82" s="139"/>
      <c r="H82" s="139"/>
      <c r="I82" s="139"/>
      <c r="J82" s="139"/>
      <c r="K82" s="139"/>
      <c r="L82" s="139"/>
      <c r="M82" s="139"/>
      <c r="N82" s="139"/>
      <c r="O82" s="139" t="str">
        <f>IF(ISNUMBER(MATCH(Cond!AJ81,Cond!$AH$19:$AH$28,0)),Cond!AO81,"")</f>
        <v/>
      </c>
      <c r="P82" s="139"/>
      <c r="Q82" s="139"/>
      <c r="R82" s="139"/>
      <c r="S82" s="139"/>
      <c r="T82" s="139"/>
      <c r="U82" s="139"/>
      <c r="V82" s="139"/>
      <c r="W82" s="139"/>
      <c r="X82" s="139"/>
      <c r="Y82" s="139"/>
      <c r="Z82" s="139"/>
      <c r="AA82" s="139" t="str">
        <f>IF(ISNUMBER(MATCH(Cond!AJ81,Cond!$AH$31:$AH$40,0)),Cond!AS81,"")</f>
        <v/>
      </c>
      <c r="AB82" s="139"/>
      <c r="AC82" s="139"/>
      <c r="AD82" s="139"/>
      <c r="AE82" s="139"/>
      <c r="AF82" s="139"/>
      <c r="AG82" s="139"/>
      <c r="AH82" s="139"/>
      <c r="AI82" s="139"/>
      <c r="AJ82" s="139"/>
      <c r="AK82" s="139"/>
      <c r="AL82" s="139"/>
      <c r="AM82" s="139" t="str">
        <f>IF(ISNUMBER(MATCH(Cond!AJ81,Cond!$AH$43:$AH$52,0)),Cond!AW81,"")</f>
        <v/>
      </c>
      <c r="AN82" s="139"/>
      <c r="AO82" s="139"/>
      <c r="AP82" s="139"/>
      <c r="AQ82" s="139"/>
      <c r="AR82" s="139"/>
      <c r="AS82" s="139"/>
      <c r="AT82" s="139"/>
      <c r="AU82" s="139"/>
      <c r="AV82" s="139"/>
      <c r="AW82" s="139"/>
      <c r="AX82" s="139"/>
      <c r="AY82" s="139" t="str">
        <f>IF(ISNUMBER(MATCH(Cond!AJ81,Cond!$AH$55:$AH$64,0)),Cond!BA81,"")</f>
        <v/>
      </c>
    </row>
    <row r="83" spans="3:51" ht="24" customHeight="1" x14ac:dyDescent="0.25">
      <c r="C83" s="139" t="str">
        <f>IF(ISNUMBER(MATCH(Cond!AJ82,Cond!$AH$7:$AH$16,0)),Cond!AK82,"")</f>
        <v/>
      </c>
      <c r="D83" s="139"/>
      <c r="E83" s="139"/>
      <c r="F83" s="139"/>
      <c r="G83" s="139"/>
      <c r="H83" s="139"/>
      <c r="I83" s="139"/>
      <c r="J83" s="139"/>
      <c r="K83" s="139"/>
      <c r="L83" s="139"/>
      <c r="M83" s="139"/>
      <c r="N83" s="139"/>
      <c r="O83" s="139" t="str">
        <f>IF(ISNUMBER(MATCH(Cond!AJ82,Cond!$AH$19:$AH$28,0)),Cond!AO82,"")</f>
        <v/>
      </c>
      <c r="P83" s="139"/>
      <c r="Q83" s="139"/>
      <c r="R83" s="139"/>
      <c r="S83" s="139"/>
      <c r="T83" s="139"/>
      <c r="U83" s="139"/>
      <c r="V83" s="139"/>
      <c r="W83" s="139"/>
      <c r="X83" s="139"/>
      <c r="Y83" s="139"/>
      <c r="Z83" s="139"/>
      <c r="AA83" s="139" t="str">
        <f>IF(ISNUMBER(MATCH(Cond!AJ82,Cond!$AH$31:$AH$40,0)),Cond!AS82,"")</f>
        <v/>
      </c>
      <c r="AB83" s="139"/>
      <c r="AC83" s="139"/>
      <c r="AD83" s="139"/>
      <c r="AE83" s="139"/>
      <c r="AF83" s="139"/>
      <c r="AG83" s="139"/>
      <c r="AH83" s="139"/>
      <c r="AI83" s="139"/>
      <c r="AJ83" s="139"/>
      <c r="AK83" s="139"/>
      <c r="AL83" s="139"/>
      <c r="AM83" s="139" t="str">
        <f>IF(ISNUMBER(MATCH(Cond!AJ82,Cond!$AH$43:$AH$52,0)),Cond!AW82,"")</f>
        <v/>
      </c>
      <c r="AN83" s="139"/>
      <c r="AO83" s="139"/>
      <c r="AP83" s="139"/>
      <c r="AQ83" s="139"/>
      <c r="AR83" s="139"/>
      <c r="AS83" s="139"/>
      <c r="AT83" s="139"/>
      <c r="AU83" s="139"/>
      <c r="AV83" s="139"/>
      <c r="AW83" s="139"/>
      <c r="AX83" s="139"/>
      <c r="AY83" s="139" t="str">
        <f>IF(ISNUMBER(MATCH(Cond!AJ82,Cond!$AH$55:$AH$64,0)),Cond!BA82,"")</f>
        <v/>
      </c>
    </row>
    <row r="84" spans="3:51" ht="24" customHeight="1" x14ac:dyDescent="0.25">
      <c r="C84" s="139" t="str">
        <f>IF(ISNUMBER(MATCH(Cond!AJ83,Cond!$AH$7:$AH$16,0)),Cond!AK83,"")</f>
        <v/>
      </c>
      <c r="D84" s="139"/>
      <c r="E84" s="139"/>
      <c r="F84" s="139"/>
      <c r="G84" s="139"/>
      <c r="H84" s="139"/>
      <c r="I84" s="139"/>
      <c r="J84" s="139"/>
      <c r="K84" s="139"/>
      <c r="L84" s="139"/>
      <c r="M84" s="139"/>
      <c r="N84" s="139"/>
      <c r="O84" s="139" t="str">
        <f>IF(ISNUMBER(MATCH(Cond!AJ83,Cond!$AH$19:$AH$28,0)),Cond!AO83,"")</f>
        <v/>
      </c>
      <c r="P84" s="139"/>
      <c r="Q84" s="139"/>
      <c r="R84" s="139"/>
      <c r="S84" s="139"/>
      <c r="T84" s="139"/>
      <c r="U84" s="139"/>
      <c r="V84" s="139"/>
      <c r="W84" s="139"/>
      <c r="X84" s="139"/>
      <c r="Y84" s="139"/>
      <c r="Z84" s="139"/>
      <c r="AA84" s="139" t="str">
        <f>IF(ISNUMBER(MATCH(Cond!AJ83,Cond!$AH$31:$AH$40,0)),Cond!AS83,"")</f>
        <v/>
      </c>
      <c r="AB84" s="139"/>
      <c r="AC84" s="139"/>
      <c r="AD84" s="139"/>
      <c r="AE84" s="139"/>
      <c r="AF84" s="139"/>
      <c r="AG84" s="139"/>
      <c r="AH84" s="139"/>
      <c r="AI84" s="139"/>
      <c r="AJ84" s="139"/>
      <c r="AK84" s="139"/>
      <c r="AL84" s="139"/>
      <c r="AM84" s="139" t="str">
        <f>IF(ISNUMBER(MATCH(Cond!AJ83,Cond!$AH$43:$AH$52,0)),Cond!AW83,"")</f>
        <v/>
      </c>
      <c r="AN84" s="139"/>
      <c r="AO84" s="139"/>
      <c r="AP84" s="139"/>
      <c r="AQ84" s="139"/>
      <c r="AR84" s="139"/>
      <c r="AS84" s="139"/>
      <c r="AT84" s="139"/>
      <c r="AU84" s="139"/>
      <c r="AV84" s="139"/>
      <c r="AW84" s="139"/>
      <c r="AX84" s="139"/>
      <c r="AY84" s="139" t="str">
        <f>IF(ISNUMBER(MATCH(Cond!AJ83,Cond!$AH$55:$AH$64,0)),Cond!BA83,"")</f>
        <v/>
      </c>
    </row>
    <row r="85" spans="3:51" ht="24" customHeight="1" x14ac:dyDescent="0.25">
      <c r="C85" s="139" t="str">
        <f>IF(ISNUMBER(MATCH(Cond!AJ84,Cond!$AH$7:$AH$16,0)),Cond!AK84,"")</f>
        <v/>
      </c>
      <c r="D85" s="139"/>
      <c r="E85" s="139"/>
      <c r="F85" s="139"/>
      <c r="G85" s="139"/>
      <c r="H85" s="139"/>
      <c r="I85" s="139"/>
      <c r="J85" s="139"/>
      <c r="K85" s="139"/>
      <c r="L85" s="139"/>
      <c r="M85" s="139"/>
      <c r="N85" s="139"/>
      <c r="O85" s="139" t="str">
        <f>IF(ISNUMBER(MATCH(Cond!AJ84,Cond!$AH$19:$AH$28,0)),Cond!AO84,"")</f>
        <v/>
      </c>
      <c r="P85" s="139"/>
      <c r="Q85" s="139"/>
      <c r="R85" s="139"/>
      <c r="S85" s="139"/>
      <c r="T85" s="139"/>
      <c r="U85" s="139"/>
      <c r="V85" s="139"/>
      <c r="W85" s="139"/>
      <c r="X85" s="139"/>
      <c r="Y85" s="139"/>
      <c r="Z85" s="139"/>
      <c r="AA85" s="139" t="str">
        <f>IF(ISNUMBER(MATCH(Cond!AJ84,Cond!$AH$31:$AH$40,0)),Cond!AS84,"")</f>
        <v/>
      </c>
      <c r="AB85" s="139"/>
      <c r="AC85" s="139"/>
      <c r="AD85" s="139"/>
      <c r="AE85" s="139"/>
      <c r="AF85" s="139"/>
      <c r="AG85" s="139"/>
      <c r="AH85" s="139"/>
      <c r="AI85" s="139"/>
      <c r="AJ85" s="139"/>
      <c r="AK85" s="139"/>
      <c r="AL85" s="139"/>
      <c r="AM85" s="139" t="str">
        <f>IF(ISNUMBER(MATCH(Cond!AJ84,Cond!$AH$43:$AH$52,0)),Cond!AW84,"")</f>
        <v/>
      </c>
      <c r="AN85" s="139"/>
      <c r="AO85" s="139"/>
      <c r="AP85" s="139"/>
      <c r="AQ85" s="139"/>
      <c r="AR85" s="139"/>
      <c r="AS85" s="139"/>
      <c r="AT85" s="139"/>
      <c r="AU85" s="139"/>
      <c r="AV85" s="139"/>
      <c r="AW85" s="139"/>
      <c r="AX85" s="139"/>
      <c r="AY85" s="139" t="str">
        <f>IF(ISNUMBER(MATCH(Cond!AJ84,Cond!$AH$55:$AH$64,0)),Cond!BA84,"")</f>
        <v/>
      </c>
    </row>
    <row r="86" spans="3:51" ht="24" customHeight="1" x14ac:dyDescent="0.25">
      <c r="C86" s="139" t="str">
        <f>IF(ISNUMBER(MATCH(Cond!AJ85,Cond!$AH$7:$AH$16,0)),Cond!AK85,"")</f>
        <v/>
      </c>
      <c r="D86" s="139"/>
      <c r="E86" s="139"/>
      <c r="F86" s="139"/>
      <c r="G86" s="139"/>
      <c r="H86" s="139"/>
      <c r="I86" s="139"/>
      <c r="J86" s="139"/>
      <c r="K86" s="139"/>
      <c r="L86" s="139"/>
      <c r="M86" s="139"/>
      <c r="N86" s="139"/>
      <c r="O86" s="139" t="str">
        <f>IF(ISNUMBER(MATCH(Cond!AJ85,Cond!$AH$19:$AH$28,0)),Cond!AO85,"")</f>
        <v/>
      </c>
      <c r="P86" s="139"/>
      <c r="Q86" s="139"/>
      <c r="R86" s="139"/>
      <c r="S86" s="139"/>
      <c r="T86" s="139"/>
      <c r="U86" s="139"/>
      <c r="V86" s="139"/>
      <c r="W86" s="139"/>
      <c r="X86" s="139"/>
      <c r="Y86" s="139"/>
      <c r="Z86" s="139"/>
      <c r="AA86" s="139" t="str">
        <f>IF(ISNUMBER(MATCH(Cond!AJ85,Cond!$AH$31:$AH$40,0)),Cond!AS85,"")</f>
        <v/>
      </c>
      <c r="AB86" s="139"/>
      <c r="AC86" s="139"/>
      <c r="AD86" s="139"/>
      <c r="AE86" s="139"/>
      <c r="AF86" s="139"/>
      <c r="AG86" s="139"/>
      <c r="AH86" s="139"/>
      <c r="AI86" s="139"/>
      <c r="AJ86" s="139"/>
      <c r="AK86" s="139"/>
      <c r="AL86" s="139"/>
      <c r="AM86" s="139" t="str">
        <f>IF(ISNUMBER(MATCH(Cond!AJ85,Cond!$AH$43:$AH$52,0)),Cond!AW85,"")</f>
        <v/>
      </c>
      <c r="AN86" s="139"/>
      <c r="AO86" s="139"/>
      <c r="AP86" s="139"/>
      <c r="AQ86" s="139"/>
      <c r="AR86" s="139"/>
      <c r="AS86" s="139"/>
      <c r="AT86" s="139"/>
      <c r="AU86" s="139"/>
      <c r="AV86" s="139"/>
      <c r="AW86" s="139"/>
      <c r="AX86" s="139"/>
      <c r="AY86" s="139" t="str">
        <f>IF(ISNUMBER(MATCH(Cond!AJ85,Cond!$AH$55:$AH$64,0)),Cond!BA85,"")</f>
        <v/>
      </c>
    </row>
    <row r="87" spans="3:51" ht="24" customHeight="1" x14ac:dyDescent="0.25">
      <c r="C87" s="139" t="str">
        <f>IF(ISNUMBER(MATCH(Cond!AJ86,Cond!$AH$7:$AH$16,0)),Cond!AK86,"")</f>
        <v/>
      </c>
      <c r="D87" s="139"/>
      <c r="E87" s="139"/>
      <c r="F87" s="139"/>
      <c r="G87" s="139"/>
      <c r="H87" s="139"/>
      <c r="I87" s="139"/>
      <c r="J87" s="139"/>
      <c r="K87" s="139"/>
      <c r="L87" s="139"/>
      <c r="M87" s="139"/>
      <c r="N87" s="139"/>
      <c r="O87" s="139" t="str">
        <f>IF(ISNUMBER(MATCH(Cond!AJ86,Cond!$AH$19:$AH$28,0)),Cond!AO86,"")</f>
        <v/>
      </c>
      <c r="P87" s="139"/>
      <c r="Q87" s="139"/>
      <c r="R87" s="139"/>
      <c r="S87" s="139"/>
      <c r="T87" s="139"/>
      <c r="U87" s="139"/>
      <c r="V87" s="139"/>
      <c r="W87" s="139"/>
      <c r="X87" s="139"/>
      <c r="Y87" s="139"/>
      <c r="Z87" s="139"/>
      <c r="AA87" s="139" t="str">
        <f>IF(ISNUMBER(MATCH(Cond!AJ86,Cond!$AH$31:$AH$40,0)),Cond!AS86,"")</f>
        <v/>
      </c>
      <c r="AB87" s="139"/>
      <c r="AC87" s="139"/>
      <c r="AD87" s="139"/>
      <c r="AE87" s="139"/>
      <c r="AF87" s="139"/>
      <c r="AG87" s="139"/>
      <c r="AH87" s="139"/>
      <c r="AI87" s="139"/>
      <c r="AJ87" s="139"/>
      <c r="AK87" s="139"/>
      <c r="AL87" s="139"/>
      <c r="AM87" s="139" t="str">
        <f>IF(ISNUMBER(MATCH(Cond!AJ86,Cond!$AH$43:$AH$52,0)),Cond!AW86,"")</f>
        <v/>
      </c>
      <c r="AN87" s="139"/>
      <c r="AO87" s="139"/>
      <c r="AP87" s="139"/>
      <c r="AQ87" s="139"/>
      <c r="AR87" s="139"/>
      <c r="AS87" s="139"/>
      <c r="AT87" s="139"/>
      <c r="AU87" s="139"/>
      <c r="AV87" s="139"/>
      <c r="AW87" s="139"/>
      <c r="AX87" s="139"/>
      <c r="AY87" s="139" t="str">
        <f>IF(ISNUMBER(MATCH(Cond!AJ86,Cond!$AH$55:$AH$64,0)),Cond!BA86,"")</f>
        <v/>
      </c>
    </row>
    <row r="88" spans="3:51" ht="24" customHeight="1" x14ac:dyDescent="0.25">
      <c r="C88" s="139" t="str">
        <f>IF(ISNUMBER(MATCH(Cond!AJ87,Cond!$AH$7:$AH$16,0)),Cond!AK87,"")</f>
        <v/>
      </c>
      <c r="D88" s="139"/>
      <c r="E88" s="139"/>
      <c r="F88" s="139"/>
      <c r="G88" s="139"/>
      <c r="H88" s="139"/>
      <c r="I88" s="139"/>
      <c r="J88" s="139"/>
      <c r="K88" s="139"/>
      <c r="L88" s="139"/>
      <c r="M88" s="139"/>
      <c r="N88" s="139"/>
      <c r="O88" s="139" t="str">
        <f>IF(ISNUMBER(MATCH(Cond!AJ87,Cond!$AH$19:$AH$28,0)),Cond!AO87,"")</f>
        <v/>
      </c>
      <c r="P88" s="139"/>
      <c r="Q88" s="139"/>
      <c r="R88" s="139"/>
      <c r="S88" s="139"/>
      <c r="T88" s="139"/>
      <c r="U88" s="139"/>
      <c r="V88" s="139"/>
      <c r="W88" s="139"/>
      <c r="X88" s="139"/>
      <c r="Y88" s="139"/>
      <c r="Z88" s="139"/>
      <c r="AA88" s="139" t="str">
        <f>IF(ISNUMBER(MATCH(Cond!AJ87,Cond!$AH$31:$AH$40,0)),Cond!AS87,"")</f>
        <v/>
      </c>
      <c r="AB88" s="139"/>
      <c r="AC88" s="139"/>
      <c r="AD88" s="139"/>
      <c r="AE88" s="139"/>
      <c r="AF88" s="139"/>
      <c r="AG88" s="139"/>
      <c r="AH88" s="139"/>
      <c r="AI88" s="139"/>
      <c r="AJ88" s="139"/>
      <c r="AK88" s="139"/>
      <c r="AL88" s="139"/>
      <c r="AM88" s="139" t="str">
        <f>IF(ISNUMBER(MATCH(Cond!AJ87,Cond!$AH$43:$AH$52,0)),Cond!AW87,"")</f>
        <v/>
      </c>
      <c r="AN88" s="139"/>
      <c r="AO88" s="139"/>
      <c r="AP88" s="139"/>
      <c r="AQ88" s="139"/>
      <c r="AR88" s="139"/>
      <c r="AS88" s="139"/>
      <c r="AT88" s="139"/>
      <c r="AU88" s="139"/>
      <c r="AV88" s="139"/>
      <c r="AW88" s="139"/>
      <c r="AX88" s="139"/>
      <c r="AY88" s="139" t="str">
        <f>IF(ISNUMBER(MATCH(Cond!AJ87,Cond!$AH$55:$AH$64,0)),Cond!BA87,"")</f>
        <v/>
      </c>
    </row>
    <row r="89" spans="3:51" ht="24" customHeight="1" x14ac:dyDescent="0.25">
      <c r="C89" s="139" t="str">
        <f>IF(ISNUMBER(MATCH(Cond!AJ88,Cond!$AH$7:$AH$16,0)),Cond!AK88,"")</f>
        <v/>
      </c>
      <c r="D89" s="139"/>
      <c r="E89" s="139"/>
      <c r="F89" s="139"/>
      <c r="G89" s="139"/>
      <c r="H89" s="139"/>
      <c r="I89" s="139"/>
      <c r="J89" s="139"/>
      <c r="K89" s="139"/>
      <c r="L89" s="139"/>
      <c r="M89" s="139"/>
      <c r="N89" s="139"/>
      <c r="O89" s="139" t="str">
        <f>IF(ISNUMBER(MATCH(Cond!AJ88,Cond!$AH$19:$AH$28,0)),Cond!AO88,"")</f>
        <v/>
      </c>
      <c r="P89" s="139"/>
      <c r="Q89" s="139"/>
      <c r="R89" s="139"/>
      <c r="S89" s="139"/>
      <c r="T89" s="139"/>
      <c r="U89" s="139"/>
      <c r="V89" s="139"/>
      <c r="W89" s="139"/>
      <c r="X89" s="139"/>
      <c r="Y89" s="139"/>
      <c r="Z89" s="139"/>
      <c r="AA89" s="139" t="str">
        <f>IF(ISNUMBER(MATCH(Cond!AJ88,Cond!$AH$31:$AH$40,0)),Cond!AS88,"")</f>
        <v/>
      </c>
      <c r="AB89" s="139"/>
      <c r="AC89" s="139"/>
      <c r="AD89" s="139"/>
      <c r="AE89" s="139"/>
      <c r="AF89" s="139"/>
      <c r="AG89" s="139"/>
      <c r="AH89" s="139"/>
      <c r="AI89" s="139"/>
      <c r="AJ89" s="139"/>
      <c r="AK89" s="139"/>
      <c r="AL89" s="139"/>
      <c r="AM89" s="139" t="str">
        <f>IF(ISNUMBER(MATCH(Cond!AJ88,Cond!$AH$43:$AH$52,0)),Cond!AW88,"")</f>
        <v/>
      </c>
      <c r="AN89" s="139"/>
      <c r="AO89" s="139"/>
      <c r="AP89" s="139"/>
      <c r="AQ89" s="139"/>
      <c r="AR89" s="139"/>
      <c r="AS89" s="139"/>
      <c r="AT89" s="139"/>
      <c r="AU89" s="139"/>
      <c r="AV89" s="139"/>
      <c r="AW89" s="139"/>
      <c r="AX89" s="139"/>
      <c r="AY89" s="139" t="str">
        <f>IF(ISNUMBER(MATCH(Cond!AJ88,Cond!$AH$55:$AH$64,0)),Cond!BA88,"")</f>
        <v/>
      </c>
    </row>
    <row r="90" spans="3:51" ht="24" customHeight="1" x14ac:dyDescent="0.25">
      <c r="C90" s="139" t="str">
        <f>IF(ISNUMBER(MATCH(Cond!AJ89,Cond!$AH$7:$AH$16,0)),Cond!AK89,"")</f>
        <v/>
      </c>
      <c r="D90" s="139"/>
      <c r="E90" s="139"/>
      <c r="F90" s="139"/>
      <c r="G90" s="139"/>
      <c r="H90" s="139"/>
      <c r="I90" s="139"/>
      <c r="J90" s="139"/>
      <c r="K90" s="139"/>
      <c r="L90" s="139"/>
      <c r="M90" s="139"/>
      <c r="N90" s="139"/>
      <c r="O90" s="139" t="str">
        <f>IF(ISNUMBER(MATCH(Cond!AJ89,Cond!$AH$19:$AH$28,0)),Cond!AO89,"")</f>
        <v/>
      </c>
      <c r="P90" s="139"/>
      <c r="Q90" s="139"/>
      <c r="R90" s="139"/>
      <c r="S90" s="139"/>
      <c r="T90" s="139"/>
      <c r="U90" s="139"/>
      <c r="V90" s="139"/>
      <c r="W90" s="139"/>
      <c r="X90" s="139"/>
      <c r="Y90" s="139"/>
      <c r="Z90" s="139"/>
      <c r="AA90" s="139" t="str">
        <f>IF(ISNUMBER(MATCH(Cond!AJ89,Cond!$AH$31:$AH$40,0)),Cond!AS89,"")</f>
        <v/>
      </c>
      <c r="AB90" s="139"/>
      <c r="AC90" s="139"/>
      <c r="AD90" s="139"/>
      <c r="AE90" s="139"/>
      <c r="AF90" s="139"/>
      <c r="AG90" s="139"/>
      <c r="AH90" s="139"/>
      <c r="AI90" s="139"/>
      <c r="AJ90" s="139"/>
      <c r="AK90" s="139"/>
      <c r="AL90" s="139"/>
      <c r="AM90" s="139" t="str">
        <f>IF(ISNUMBER(MATCH(Cond!AJ89,Cond!$AH$43:$AH$52,0)),Cond!AW89,"")</f>
        <v/>
      </c>
      <c r="AN90" s="139"/>
      <c r="AO90" s="139"/>
      <c r="AP90" s="139"/>
      <c r="AQ90" s="139"/>
      <c r="AR90" s="139"/>
      <c r="AS90" s="139"/>
      <c r="AT90" s="139"/>
      <c r="AU90" s="139"/>
      <c r="AV90" s="139"/>
      <c r="AW90" s="139"/>
      <c r="AX90" s="139"/>
      <c r="AY90" s="139" t="str">
        <f>IF(ISNUMBER(MATCH(Cond!AJ89,Cond!$AH$55:$AH$64,0)),Cond!BA89,"")</f>
        <v/>
      </c>
    </row>
    <row r="91" spans="3:51" ht="24" customHeight="1" x14ac:dyDescent="0.25">
      <c r="C91" s="139" t="str">
        <f>IF(ISNUMBER(MATCH(Cond!AJ90,Cond!$AH$7:$AH$16,0)),Cond!AK90,"")</f>
        <v/>
      </c>
      <c r="D91" s="139"/>
      <c r="E91" s="139"/>
      <c r="F91" s="139"/>
      <c r="G91" s="139"/>
      <c r="H91" s="139"/>
      <c r="I91" s="139"/>
      <c r="J91" s="139"/>
      <c r="K91" s="139"/>
      <c r="L91" s="139"/>
      <c r="M91" s="139"/>
      <c r="N91" s="139"/>
      <c r="O91" s="139" t="str">
        <f>IF(ISNUMBER(MATCH(Cond!AJ90,Cond!$AH$19:$AH$28,0)),Cond!AO90,"")</f>
        <v/>
      </c>
      <c r="P91" s="139"/>
      <c r="Q91" s="139"/>
      <c r="R91" s="139"/>
      <c r="S91" s="139"/>
      <c r="T91" s="139"/>
      <c r="U91" s="139"/>
      <c r="V91" s="139"/>
      <c r="W91" s="139"/>
      <c r="X91" s="139"/>
      <c r="Y91" s="139"/>
      <c r="Z91" s="139"/>
      <c r="AA91" s="139" t="str">
        <f>IF(ISNUMBER(MATCH(Cond!AJ90,Cond!$AH$31:$AH$40,0)),Cond!AS90,"")</f>
        <v/>
      </c>
      <c r="AB91" s="139"/>
      <c r="AC91" s="139"/>
      <c r="AD91" s="139"/>
      <c r="AE91" s="139"/>
      <c r="AF91" s="139"/>
      <c r="AG91" s="139"/>
      <c r="AH91" s="139"/>
      <c r="AI91" s="139"/>
      <c r="AJ91" s="139"/>
      <c r="AK91" s="139"/>
      <c r="AL91" s="139"/>
      <c r="AM91" s="139" t="str">
        <f>IF(ISNUMBER(MATCH(Cond!AJ90,Cond!$AH$43:$AH$52,0)),Cond!AW90,"")</f>
        <v/>
      </c>
      <c r="AN91" s="139"/>
      <c r="AO91" s="139"/>
      <c r="AP91" s="139"/>
      <c r="AQ91" s="139"/>
      <c r="AR91" s="139"/>
      <c r="AS91" s="139"/>
      <c r="AT91" s="139"/>
      <c r="AU91" s="139"/>
      <c r="AV91" s="139"/>
      <c r="AW91" s="139"/>
      <c r="AX91" s="139"/>
      <c r="AY91" s="139" t="str">
        <f>IF(ISNUMBER(MATCH(Cond!AJ90,Cond!$AH$55:$AH$64,0)),Cond!BA90,"")</f>
        <v/>
      </c>
    </row>
    <row r="92" spans="3:51" ht="24" customHeight="1" x14ac:dyDescent="0.25">
      <c r="C92" s="139" t="str">
        <f>IF(ISNUMBER(MATCH(Cond!AJ91,Cond!$AH$7:$AH$16,0)),Cond!AK91,"")</f>
        <v/>
      </c>
      <c r="D92" s="139"/>
      <c r="E92" s="139"/>
      <c r="F92" s="139"/>
      <c r="G92" s="139"/>
      <c r="H92" s="139"/>
      <c r="I92" s="139"/>
      <c r="J92" s="139"/>
      <c r="K92" s="139"/>
      <c r="L92" s="139"/>
      <c r="M92" s="139"/>
      <c r="N92" s="139"/>
      <c r="O92" s="139" t="str">
        <f>IF(ISNUMBER(MATCH(Cond!AJ91,Cond!$AH$19:$AH$28,0)),Cond!AO91,"")</f>
        <v/>
      </c>
      <c r="P92" s="139"/>
      <c r="Q92" s="139"/>
      <c r="R92" s="139"/>
      <c r="S92" s="139"/>
      <c r="T92" s="139"/>
      <c r="U92" s="139"/>
      <c r="V92" s="139"/>
      <c r="W92" s="139"/>
      <c r="X92" s="139"/>
      <c r="Y92" s="139"/>
      <c r="Z92" s="139"/>
      <c r="AA92" s="139" t="str">
        <f>IF(ISNUMBER(MATCH(Cond!AJ91,Cond!$AH$31:$AH$40,0)),Cond!AS91,"")</f>
        <v/>
      </c>
      <c r="AB92" s="139"/>
      <c r="AC92" s="139"/>
      <c r="AD92" s="139"/>
      <c r="AE92" s="139"/>
      <c r="AF92" s="139"/>
      <c r="AG92" s="139"/>
      <c r="AH92" s="139"/>
      <c r="AI92" s="139"/>
      <c r="AJ92" s="139"/>
      <c r="AK92" s="139"/>
      <c r="AL92" s="139"/>
      <c r="AM92" s="139" t="str">
        <f>IF(ISNUMBER(MATCH(Cond!AJ91,Cond!$AH$43:$AH$52,0)),Cond!AW91,"")</f>
        <v/>
      </c>
      <c r="AN92" s="139"/>
      <c r="AO92" s="139"/>
      <c r="AP92" s="139"/>
      <c r="AQ92" s="139"/>
      <c r="AR92" s="139"/>
      <c r="AS92" s="139"/>
      <c r="AT92" s="139"/>
      <c r="AU92" s="139"/>
      <c r="AV92" s="139"/>
      <c r="AW92" s="139"/>
      <c r="AX92" s="139"/>
      <c r="AY92" s="139" t="str">
        <f>IF(ISNUMBER(MATCH(Cond!AJ91,Cond!$AH$55:$AH$64,0)),Cond!BA91,"")</f>
        <v/>
      </c>
    </row>
    <row r="93" spans="3:51" ht="24" customHeight="1" x14ac:dyDescent="0.25">
      <c r="C93" s="139" t="str">
        <f>IF(ISNUMBER(MATCH(Cond!AJ92,Cond!$AH$7:$AH$16,0)),Cond!AK92,"")</f>
        <v/>
      </c>
      <c r="D93" s="139"/>
      <c r="E93" s="139"/>
      <c r="F93" s="139"/>
      <c r="G93" s="139"/>
      <c r="H93" s="139"/>
      <c r="I93" s="139"/>
      <c r="J93" s="139"/>
      <c r="K93" s="139"/>
      <c r="L93" s="139"/>
      <c r="M93" s="139"/>
      <c r="N93" s="139"/>
      <c r="O93" s="139" t="str">
        <f>IF(ISNUMBER(MATCH(Cond!AJ92,Cond!$AH$19:$AH$28,0)),Cond!AO92,"")</f>
        <v/>
      </c>
      <c r="P93" s="139"/>
      <c r="Q93" s="139"/>
      <c r="R93" s="139"/>
      <c r="S93" s="139"/>
      <c r="T93" s="139"/>
      <c r="U93" s="139"/>
      <c r="V93" s="139"/>
      <c r="W93" s="139"/>
      <c r="X93" s="139"/>
      <c r="Y93" s="139"/>
      <c r="Z93" s="139"/>
      <c r="AA93" s="139" t="str">
        <f>IF(ISNUMBER(MATCH(Cond!AJ92,Cond!$AH$31:$AH$40,0)),Cond!AS92,"")</f>
        <v/>
      </c>
      <c r="AB93" s="139"/>
      <c r="AC93" s="139"/>
      <c r="AD93" s="139"/>
      <c r="AE93" s="139"/>
      <c r="AF93" s="139"/>
      <c r="AG93" s="139"/>
      <c r="AH93" s="139"/>
      <c r="AI93" s="139"/>
      <c r="AJ93" s="139"/>
      <c r="AK93" s="139"/>
      <c r="AL93" s="139"/>
      <c r="AM93" s="139" t="str">
        <f>IF(ISNUMBER(MATCH(Cond!AJ92,Cond!$AH$43:$AH$52,0)),Cond!AW92,"")</f>
        <v/>
      </c>
      <c r="AN93" s="139"/>
      <c r="AO93" s="139"/>
      <c r="AP93" s="139"/>
      <c r="AQ93" s="139"/>
      <c r="AR93" s="139"/>
      <c r="AS93" s="139"/>
      <c r="AT93" s="139"/>
      <c r="AU93" s="139"/>
      <c r="AV93" s="139"/>
      <c r="AW93" s="139"/>
      <c r="AX93" s="139"/>
      <c r="AY93" s="139" t="str">
        <f>IF(ISNUMBER(MATCH(Cond!AJ92,Cond!$AH$55:$AH$64,0)),Cond!BA92,"")</f>
        <v/>
      </c>
    </row>
    <row r="94" spans="3:51" ht="24" customHeight="1" x14ac:dyDescent="0.25">
      <c r="C94" s="139" t="str">
        <f>IF(ISNUMBER(MATCH(Cond!AJ93,Cond!$AH$7:$AH$16,0)),Cond!AK93,"")</f>
        <v/>
      </c>
      <c r="D94" s="139"/>
      <c r="E94" s="139"/>
      <c r="F94" s="139"/>
      <c r="G94" s="139"/>
      <c r="H94" s="139"/>
      <c r="I94" s="139"/>
      <c r="J94" s="139"/>
      <c r="K94" s="139"/>
      <c r="L94" s="139"/>
      <c r="M94" s="139"/>
      <c r="N94" s="139"/>
      <c r="O94" s="139" t="str">
        <f>IF(ISNUMBER(MATCH(Cond!AJ93,Cond!$AH$19:$AH$28,0)),Cond!AO93,"")</f>
        <v/>
      </c>
      <c r="P94" s="139"/>
      <c r="Q94" s="139"/>
      <c r="R94" s="139"/>
      <c r="S94" s="139"/>
      <c r="T94" s="139"/>
      <c r="U94" s="139"/>
      <c r="V94" s="139"/>
      <c r="W94" s="139"/>
      <c r="X94" s="139"/>
      <c r="Y94" s="139"/>
      <c r="Z94" s="139"/>
      <c r="AA94" s="139" t="str">
        <f>IF(ISNUMBER(MATCH(Cond!AJ93,Cond!$AH$31:$AH$40,0)),Cond!AS93,"")</f>
        <v/>
      </c>
      <c r="AB94" s="139"/>
      <c r="AC94" s="139"/>
      <c r="AD94" s="139"/>
      <c r="AE94" s="139"/>
      <c r="AF94" s="139"/>
      <c r="AG94" s="139"/>
      <c r="AH94" s="139"/>
      <c r="AI94" s="139"/>
      <c r="AJ94" s="139"/>
      <c r="AK94" s="139"/>
      <c r="AL94" s="139"/>
      <c r="AM94" s="139" t="str">
        <f>IF(ISNUMBER(MATCH(Cond!AJ93,Cond!$AH$43:$AH$52,0)),Cond!AW93,"")</f>
        <v/>
      </c>
      <c r="AN94" s="139"/>
      <c r="AO94" s="139"/>
      <c r="AP94" s="139"/>
      <c r="AQ94" s="139"/>
      <c r="AR94" s="139"/>
      <c r="AS94" s="139"/>
      <c r="AT94" s="139"/>
      <c r="AU94" s="139"/>
      <c r="AV94" s="139"/>
      <c r="AW94" s="139"/>
      <c r="AX94" s="139"/>
      <c r="AY94" s="139" t="str">
        <f>IF(ISNUMBER(MATCH(Cond!AJ93,Cond!$AH$55:$AH$64,0)),Cond!BA93,"")</f>
        <v/>
      </c>
    </row>
    <row r="95" spans="3:51" ht="24" customHeight="1" x14ac:dyDescent="0.25">
      <c r="C95" s="139" t="str">
        <f>IF(ISNUMBER(MATCH(Cond!AJ94,Cond!$AH$7:$AH$16,0)),Cond!AK94,"")</f>
        <v/>
      </c>
      <c r="D95" s="139"/>
      <c r="E95" s="139"/>
      <c r="F95" s="139"/>
      <c r="G95" s="139"/>
      <c r="H95" s="139"/>
      <c r="I95" s="139"/>
      <c r="J95" s="139"/>
      <c r="K95" s="139"/>
      <c r="L95" s="139"/>
      <c r="M95" s="139"/>
      <c r="N95" s="139"/>
      <c r="O95" s="139" t="str">
        <f>IF(ISNUMBER(MATCH(Cond!AJ94,Cond!$AH$19:$AH$28,0)),Cond!AO94,"")</f>
        <v/>
      </c>
      <c r="P95" s="139"/>
      <c r="Q95" s="139"/>
      <c r="R95" s="139"/>
      <c r="S95" s="139"/>
      <c r="T95" s="139"/>
      <c r="U95" s="139"/>
      <c r="V95" s="139"/>
      <c r="W95" s="139"/>
      <c r="X95" s="139"/>
      <c r="Y95" s="139"/>
      <c r="Z95" s="139"/>
      <c r="AA95" s="139" t="str">
        <f>IF(ISNUMBER(MATCH(Cond!AJ94,Cond!$AH$31:$AH$40,0)),Cond!AS94,"")</f>
        <v/>
      </c>
      <c r="AB95" s="139"/>
      <c r="AC95" s="139"/>
      <c r="AD95" s="139"/>
      <c r="AE95" s="139"/>
      <c r="AF95" s="139"/>
      <c r="AG95" s="139"/>
      <c r="AH95" s="139"/>
      <c r="AI95" s="139"/>
      <c r="AJ95" s="139"/>
      <c r="AK95" s="139"/>
      <c r="AL95" s="139"/>
      <c r="AM95" s="139" t="str">
        <f>IF(ISNUMBER(MATCH(Cond!AJ94,Cond!$AH$43:$AH$52,0)),Cond!AW94,"")</f>
        <v/>
      </c>
      <c r="AN95" s="139"/>
      <c r="AO95" s="139"/>
      <c r="AP95" s="139"/>
      <c r="AQ95" s="139"/>
      <c r="AR95" s="139"/>
      <c r="AS95" s="139"/>
      <c r="AT95" s="139"/>
      <c r="AU95" s="139"/>
      <c r="AV95" s="139"/>
      <c r="AW95" s="139"/>
      <c r="AX95" s="139"/>
      <c r="AY95" s="139" t="str">
        <f>IF(ISNUMBER(MATCH(Cond!AJ94,Cond!$AH$55:$AH$64,0)),Cond!BA94,"")</f>
        <v/>
      </c>
    </row>
    <row r="96" spans="3:51" ht="24" customHeight="1" x14ac:dyDescent="0.25">
      <c r="C96" s="139" t="str">
        <f>IF(ISNUMBER(MATCH(Cond!AJ95,Cond!$AH$7:$AH$16,0)),Cond!AK95,"")</f>
        <v/>
      </c>
      <c r="D96" s="139"/>
      <c r="E96" s="139"/>
      <c r="F96" s="139"/>
      <c r="G96" s="139"/>
      <c r="H96" s="139"/>
      <c r="I96" s="139"/>
      <c r="J96" s="139"/>
      <c r="K96" s="139"/>
      <c r="L96" s="139"/>
      <c r="M96" s="139"/>
      <c r="N96" s="139"/>
      <c r="O96" s="139" t="str">
        <f>IF(ISNUMBER(MATCH(Cond!AJ95,Cond!$AH$19:$AH$28,0)),Cond!AO95,"")</f>
        <v/>
      </c>
      <c r="P96" s="139"/>
      <c r="Q96" s="139"/>
      <c r="R96" s="139"/>
      <c r="S96" s="139"/>
      <c r="T96" s="139"/>
      <c r="U96" s="139"/>
      <c r="V96" s="139"/>
      <c r="W96" s="139"/>
      <c r="X96" s="139"/>
      <c r="Y96" s="139"/>
      <c r="Z96" s="139"/>
      <c r="AA96" s="139" t="str">
        <f>IF(ISNUMBER(MATCH(Cond!AJ95,Cond!$AH$31:$AH$40,0)),Cond!AS95,"")</f>
        <v/>
      </c>
      <c r="AB96" s="139"/>
      <c r="AC96" s="139"/>
      <c r="AD96" s="139"/>
      <c r="AE96" s="139"/>
      <c r="AF96" s="139"/>
      <c r="AG96" s="139"/>
      <c r="AH96" s="139"/>
      <c r="AI96" s="139"/>
      <c r="AJ96" s="139"/>
      <c r="AK96" s="139"/>
      <c r="AL96" s="139"/>
      <c r="AM96" s="139" t="str">
        <f>IF(ISNUMBER(MATCH(Cond!AJ95,Cond!$AH$43:$AH$52,0)),Cond!AW95,"")</f>
        <v/>
      </c>
      <c r="AN96" s="139"/>
      <c r="AO96" s="139"/>
      <c r="AP96" s="139"/>
      <c r="AQ96" s="139"/>
      <c r="AR96" s="139"/>
      <c r="AS96" s="139"/>
      <c r="AT96" s="139"/>
      <c r="AU96" s="139"/>
      <c r="AV96" s="139"/>
      <c r="AW96" s="139"/>
      <c r="AX96" s="139"/>
      <c r="AY96" s="139" t="str">
        <f>IF(ISNUMBER(MATCH(Cond!AJ95,Cond!$AH$55:$AH$64,0)),Cond!BA95,"")</f>
        <v/>
      </c>
    </row>
    <row r="97" spans="3:51" ht="24" customHeight="1" x14ac:dyDescent="0.25">
      <c r="C97" s="139" t="str">
        <f>IF(ISNUMBER(MATCH(Cond!AJ96,Cond!$AH$7:$AH$16,0)),Cond!AK96,"")</f>
        <v/>
      </c>
      <c r="D97" s="139"/>
      <c r="E97" s="139"/>
      <c r="F97" s="139"/>
      <c r="G97" s="139"/>
      <c r="H97" s="139"/>
      <c r="I97" s="139"/>
      <c r="J97" s="139"/>
      <c r="K97" s="139"/>
      <c r="L97" s="139"/>
      <c r="M97" s="139"/>
      <c r="N97" s="139"/>
      <c r="O97" s="139" t="str">
        <f>IF(ISNUMBER(MATCH(Cond!AJ96,Cond!$AH$19:$AH$28,0)),Cond!AO96,"")</f>
        <v/>
      </c>
      <c r="P97" s="139"/>
      <c r="Q97" s="139"/>
      <c r="R97" s="139"/>
      <c r="S97" s="139"/>
      <c r="T97" s="139"/>
      <c r="U97" s="139"/>
      <c r="V97" s="139"/>
      <c r="W97" s="139"/>
      <c r="X97" s="139"/>
      <c r="Y97" s="139"/>
      <c r="Z97" s="139"/>
      <c r="AA97" s="139" t="str">
        <f>IF(ISNUMBER(MATCH(Cond!AJ96,Cond!$AH$31:$AH$40,0)),Cond!AS96,"")</f>
        <v/>
      </c>
      <c r="AB97" s="139"/>
      <c r="AC97" s="139"/>
      <c r="AD97" s="139"/>
      <c r="AE97" s="139"/>
      <c r="AF97" s="139"/>
      <c r="AG97" s="139"/>
      <c r="AH97" s="139"/>
      <c r="AI97" s="139"/>
      <c r="AJ97" s="139"/>
      <c r="AK97" s="139"/>
      <c r="AL97" s="139"/>
      <c r="AM97" s="139" t="str">
        <f>IF(ISNUMBER(MATCH(Cond!AJ96,Cond!$AH$43:$AH$52,0)),Cond!AW96,"")</f>
        <v/>
      </c>
      <c r="AN97" s="139"/>
      <c r="AO97" s="139"/>
      <c r="AP97" s="139"/>
      <c r="AQ97" s="139"/>
      <c r="AR97" s="139"/>
      <c r="AS97" s="139"/>
      <c r="AT97" s="139"/>
      <c r="AU97" s="139"/>
      <c r="AV97" s="139"/>
      <c r="AW97" s="139"/>
      <c r="AX97" s="139"/>
      <c r="AY97" s="139" t="str">
        <f>IF(ISNUMBER(MATCH(Cond!AJ96,Cond!$AH$55:$AH$64,0)),Cond!BA96,"")</f>
        <v/>
      </c>
    </row>
    <row r="98" spans="3:51" ht="24" customHeight="1" x14ac:dyDescent="0.25">
      <c r="C98" s="139" t="str">
        <f>IF(ISNUMBER(MATCH(Cond!AJ97,Cond!$AH$7:$AH$16,0)),Cond!AK97,"")</f>
        <v/>
      </c>
      <c r="D98" s="139"/>
      <c r="E98" s="139"/>
      <c r="F98" s="139"/>
      <c r="G98" s="139"/>
      <c r="H98" s="139"/>
      <c r="I98" s="139"/>
      <c r="J98" s="139"/>
      <c r="K98" s="139"/>
      <c r="L98" s="139"/>
      <c r="M98" s="139"/>
      <c r="N98" s="139"/>
      <c r="O98" s="139" t="str">
        <f>IF(ISNUMBER(MATCH(Cond!AJ97,Cond!$AH$19:$AH$28,0)),Cond!AO97,"")</f>
        <v/>
      </c>
      <c r="P98" s="139"/>
      <c r="Q98" s="139"/>
      <c r="R98" s="139"/>
      <c r="S98" s="139"/>
      <c r="T98" s="139"/>
      <c r="U98" s="139"/>
      <c r="V98" s="139"/>
      <c r="W98" s="139"/>
      <c r="X98" s="139"/>
      <c r="Y98" s="139"/>
      <c r="Z98" s="139"/>
      <c r="AA98" s="139" t="str">
        <f>IF(ISNUMBER(MATCH(Cond!AJ97,Cond!$AH$31:$AH$40,0)),Cond!AS97,"")</f>
        <v/>
      </c>
      <c r="AB98" s="139"/>
      <c r="AC98" s="139"/>
      <c r="AD98" s="139"/>
      <c r="AE98" s="139"/>
      <c r="AF98" s="139"/>
      <c r="AG98" s="139"/>
      <c r="AH98" s="139"/>
      <c r="AI98" s="139"/>
      <c r="AJ98" s="139"/>
      <c r="AK98" s="139"/>
      <c r="AL98" s="139"/>
      <c r="AM98" s="139" t="str">
        <f>IF(ISNUMBER(MATCH(Cond!AJ97,Cond!$AH$43:$AH$52,0)),Cond!AW97,"")</f>
        <v/>
      </c>
      <c r="AN98" s="139"/>
      <c r="AO98" s="139"/>
      <c r="AP98" s="139"/>
      <c r="AQ98" s="139"/>
      <c r="AR98" s="139"/>
      <c r="AS98" s="139"/>
      <c r="AT98" s="139"/>
      <c r="AU98" s="139"/>
      <c r="AV98" s="139"/>
      <c r="AW98" s="139"/>
      <c r="AX98" s="139"/>
      <c r="AY98" s="139" t="str">
        <f>IF(ISNUMBER(MATCH(Cond!AJ97,Cond!$AH$55:$AH$64,0)),Cond!BA97,"")</f>
        <v/>
      </c>
    </row>
    <row r="99" spans="3:51" ht="24" customHeight="1" x14ac:dyDescent="0.25">
      <c r="C99" s="139" t="str">
        <f>IF(ISNUMBER(MATCH(Cond!AJ98,Cond!$AH$7:$AH$16,0)),Cond!AK98,"")</f>
        <v/>
      </c>
      <c r="D99" s="139"/>
      <c r="E99" s="139"/>
      <c r="F99" s="139"/>
      <c r="G99" s="139"/>
      <c r="H99" s="139"/>
      <c r="I99" s="139"/>
      <c r="J99" s="139"/>
      <c r="K99" s="139"/>
      <c r="L99" s="139"/>
      <c r="M99" s="139"/>
      <c r="N99" s="139"/>
      <c r="O99" s="139" t="str">
        <f>IF(ISNUMBER(MATCH(Cond!AJ98,Cond!$AH$19:$AH$28,0)),Cond!AO98,"")</f>
        <v/>
      </c>
      <c r="P99" s="139"/>
      <c r="Q99" s="139"/>
      <c r="R99" s="139"/>
      <c r="S99" s="139"/>
      <c r="T99" s="139"/>
      <c r="U99" s="139"/>
      <c r="V99" s="139"/>
      <c r="W99" s="139"/>
      <c r="X99" s="139"/>
      <c r="Y99" s="139"/>
      <c r="Z99" s="139"/>
      <c r="AA99" s="139" t="str">
        <f>IF(ISNUMBER(MATCH(Cond!AJ98,Cond!$AH$31:$AH$40,0)),Cond!AS98,"")</f>
        <v/>
      </c>
      <c r="AB99" s="139"/>
      <c r="AC99" s="139"/>
      <c r="AD99" s="139"/>
      <c r="AE99" s="139"/>
      <c r="AF99" s="139"/>
      <c r="AG99" s="139"/>
      <c r="AH99" s="139"/>
      <c r="AI99" s="139"/>
      <c r="AJ99" s="139"/>
      <c r="AK99" s="139"/>
      <c r="AL99" s="139"/>
      <c r="AM99" s="139" t="str">
        <f>IF(ISNUMBER(MATCH(Cond!AJ98,Cond!$AH$43:$AH$52,0)),Cond!AW98,"")</f>
        <v/>
      </c>
      <c r="AN99" s="139"/>
      <c r="AO99" s="139"/>
      <c r="AP99" s="139"/>
      <c r="AQ99" s="139"/>
      <c r="AR99" s="139"/>
      <c r="AS99" s="139"/>
      <c r="AT99" s="139"/>
      <c r="AU99" s="139"/>
      <c r="AV99" s="139"/>
      <c r="AW99" s="139"/>
      <c r="AX99" s="139"/>
      <c r="AY99" s="139" t="str">
        <f>IF(ISNUMBER(MATCH(Cond!AJ98,Cond!$AH$55:$AH$64,0)),Cond!BA98,"")</f>
        <v/>
      </c>
    </row>
    <row r="100" spans="3:51" ht="24" customHeight="1" x14ac:dyDescent="0.25">
      <c r="C100" s="139" t="str">
        <f>IF(ISNUMBER(MATCH(Cond!AJ99,Cond!$AH$7:$AH$16,0)),Cond!AK99,"")</f>
        <v/>
      </c>
      <c r="D100" s="139"/>
      <c r="E100" s="139"/>
      <c r="F100" s="139"/>
      <c r="G100" s="139"/>
      <c r="H100" s="139"/>
      <c r="I100" s="139"/>
      <c r="J100" s="139"/>
      <c r="K100" s="139"/>
      <c r="L100" s="139"/>
      <c r="M100" s="139"/>
      <c r="N100" s="139"/>
      <c r="O100" s="139" t="str">
        <f>IF(ISNUMBER(MATCH(Cond!AJ99,Cond!$AH$19:$AH$28,0)),Cond!AO99,"")</f>
        <v/>
      </c>
      <c r="P100" s="139"/>
      <c r="Q100" s="139"/>
      <c r="R100" s="139"/>
      <c r="S100" s="139"/>
      <c r="T100" s="139"/>
      <c r="U100" s="139"/>
      <c r="V100" s="139"/>
      <c r="W100" s="139"/>
      <c r="X100" s="139"/>
      <c r="Y100" s="139"/>
      <c r="Z100" s="139"/>
      <c r="AA100" s="139" t="str">
        <f>IF(ISNUMBER(MATCH(Cond!AJ99,Cond!$AH$31:$AH$40,0)),Cond!AS99,"")</f>
        <v/>
      </c>
      <c r="AB100" s="139"/>
      <c r="AC100" s="139"/>
      <c r="AD100" s="139"/>
      <c r="AE100" s="139"/>
      <c r="AF100" s="139"/>
      <c r="AG100" s="139"/>
      <c r="AH100" s="139"/>
      <c r="AI100" s="139"/>
      <c r="AJ100" s="139"/>
      <c r="AK100" s="139"/>
      <c r="AL100" s="139"/>
      <c r="AM100" s="139" t="str">
        <f>IF(ISNUMBER(MATCH(Cond!AJ99,Cond!$AH$43:$AH$52,0)),Cond!AW99,"")</f>
        <v/>
      </c>
      <c r="AN100" s="139"/>
      <c r="AO100" s="139"/>
      <c r="AP100" s="139"/>
      <c r="AQ100" s="139"/>
      <c r="AR100" s="139"/>
      <c r="AS100" s="139"/>
      <c r="AT100" s="139"/>
      <c r="AU100" s="139"/>
      <c r="AV100" s="139"/>
      <c r="AW100" s="139"/>
      <c r="AX100" s="139"/>
      <c r="AY100" s="139" t="str">
        <f>IF(ISNUMBER(MATCH(Cond!AJ99,Cond!$AH$55:$AH$64,0)),Cond!BA99,"")</f>
        <v/>
      </c>
    </row>
    <row r="101" spans="3:51" ht="24" customHeight="1" x14ac:dyDescent="0.25">
      <c r="C101" s="139" t="str">
        <f>IF(ISNUMBER(MATCH(Cond!AJ100,Cond!$AH$7:$AH$16,0)),Cond!AK100,"")</f>
        <v/>
      </c>
      <c r="D101" s="139"/>
      <c r="E101" s="139"/>
      <c r="F101" s="139"/>
      <c r="G101" s="139"/>
      <c r="H101" s="139"/>
      <c r="I101" s="139"/>
      <c r="J101" s="139"/>
      <c r="K101" s="139"/>
      <c r="L101" s="139"/>
      <c r="M101" s="139"/>
      <c r="N101" s="139"/>
      <c r="O101" s="139" t="str">
        <f>IF(ISNUMBER(MATCH(Cond!AJ100,Cond!$AH$19:$AH$28,0)),Cond!AO100,"")</f>
        <v/>
      </c>
      <c r="P101" s="139"/>
      <c r="Q101" s="139"/>
      <c r="R101" s="139"/>
      <c r="S101" s="139"/>
      <c r="T101" s="139"/>
      <c r="U101" s="139"/>
      <c r="V101" s="139"/>
      <c r="W101" s="139"/>
      <c r="X101" s="139"/>
      <c r="Y101" s="139"/>
      <c r="Z101" s="139"/>
      <c r="AA101" s="139" t="str">
        <f>IF(ISNUMBER(MATCH(Cond!AJ100,Cond!$AH$31:$AH$40,0)),Cond!AS100,"")</f>
        <v/>
      </c>
      <c r="AB101" s="139"/>
      <c r="AC101" s="139"/>
      <c r="AD101" s="139"/>
      <c r="AE101" s="139"/>
      <c r="AF101" s="139"/>
      <c r="AG101" s="139"/>
      <c r="AH101" s="139"/>
      <c r="AI101" s="139"/>
      <c r="AJ101" s="139"/>
      <c r="AK101" s="139"/>
      <c r="AL101" s="139"/>
      <c r="AM101" s="139" t="str">
        <f>IF(ISNUMBER(MATCH(Cond!AJ100,Cond!$AH$43:$AH$52,0)),Cond!AW100,"")</f>
        <v/>
      </c>
      <c r="AN101" s="139"/>
      <c r="AO101" s="139"/>
      <c r="AP101" s="139"/>
      <c r="AQ101" s="139"/>
      <c r="AR101" s="139"/>
      <c r="AS101" s="139"/>
      <c r="AT101" s="139"/>
      <c r="AU101" s="139"/>
      <c r="AV101" s="139"/>
      <c r="AW101" s="139"/>
      <c r="AX101" s="139"/>
      <c r="AY101" s="139" t="str">
        <f>IF(ISNUMBER(MATCH(Cond!AJ100,Cond!$AH$55:$AH$64,0)),Cond!BA100,"")</f>
        <v/>
      </c>
    </row>
    <row r="102" spans="3:51" ht="24" customHeight="1" x14ac:dyDescent="0.25">
      <c r="C102" s="139" t="str">
        <f>IF(ISNUMBER(MATCH(Cond!AJ101,Cond!$AH$7:$AH$16,0)),Cond!AK101,"")</f>
        <v/>
      </c>
      <c r="D102" s="139"/>
      <c r="E102" s="139"/>
      <c r="F102" s="139"/>
      <c r="G102" s="139"/>
      <c r="H102" s="139"/>
      <c r="I102" s="139"/>
      <c r="J102" s="139"/>
      <c r="K102" s="139"/>
      <c r="L102" s="139"/>
      <c r="M102" s="139"/>
      <c r="N102" s="139"/>
      <c r="O102" s="139" t="str">
        <f>IF(ISNUMBER(MATCH(Cond!AJ101,Cond!$AH$19:$AH$28,0)),Cond!AO101,"")</f>
        <v/>
      </c>
      <c r="P102" s="139"/>
      <c r="Q102" s="139"/>
      <c r="R102" s="139"/>
      <c r="S102" s="139"/>
      <c r="T102" s="139"/>
      <c r="U102" s="139"/>
      <c r="V102" s="139"/>
      <c r="W102" s="139"/>
      <c r="X102" s="139"/>
      <c r="Y102" s="139"/>
      <c r="Z102" s="139"/>
      <c r="AA102" s="139" t="str">
        <f>IF(ISNUMBER(MATCH(Cond!AJ101,Cond!$AH$31:$AH$40,0)),Cond!AS101,"")</f>
        <v/>
      </c>
      <c r="AB102" s="139"/>
      <c r="AC102" s="139"/>
      <c r="AD102" s="139"/>
      <c r="AE102" s="139"/>
      <c r="AF102" s="139"/>
      <c r="AG102" s="139"/>
      <c r="AH102" s="139"/>
      <c r="AI102" s="139"/>
      <c r="AJ102" s="139"/>
      <c r="AK102" s="139"/>
      <c r="AL102" s="139"/>
      <c r="AM102" s="139" t="str">
        <f>IF(ISNUMBER(MATCH(Cond!AJ101,Cond!$AH$43:$AH$52,0)),Cond!AW101,"")</f>
        <v/>
      </c>
      <c r="AN102" s="139"/>
      <c r="AO102" s="139"/>
      <c r="AP102" s="139"/>
      <c r="AQ102" s="139"/>
      <c r="AR102" s="139"/>
      <c r="AS102" s="139"/>
      <c r="AT102" s="139"/>
      <c r="AU102" s="139"/>
      <c r="AV102" s="139"/>
      <c r="AW102" s="139"/>
      <c r="AX102" s="139"/>
      <c r="AY102" s="139" t="str">
        <f>IF(ISNUMBER(MATCH(Cond!AJ101,Cond!$AH$55:$AH$64,0)),Cond!BA101,"")</f>
        <v/>
      </c>
    </row>
    <row r="103" spans="3:51" ht="24" customHeight="1" x14ac:dyDescent="0.25">
      <c r="C103" s="139" t="str">
        <f>IF(ISNUMBER(MATCH(Cond!AJ102,Cond!$AH$7:$AH$16,0)),Cond!AK102,"")</f>
        <v/>
      </c>
      <c r="D103" s="139"/>
      <c r="E103" s="139"/>
      <c r="F103" s="139"/>
      <c r="G103" s="139"/>
      <c r="H103" s="139"/>
      <c r="I103" s="139"/>
      <c r="J103" s="139"/>
      <c r="K103" s="139"/>
      <c r="L103" s="139"/>
      <c r="M103" s="139"/>
      <c r="N103" s="139"/>
      <c r="O103" s="139" t="str">
        <f>IF(ISNUMBER(MATCH(Cond!AJ102,Cond!$AH$19:$AH$28,0)),Cond!AO102,"")</f>
        <v/>
      </c>
      <c r="P103" s="139"/>
      <c r="Q103" s="139"/>
      <c r="R103" s="139"/>
      <c r="S103" s="139"/>
      <c r="T103" s="139"/>
      <c r="U103" s="139"/>
      <c r="V103" s="139"/>
      <c r="W103" s="139"/>
      <c r="X103" s="139"/>
      <c r="Y103" s="139"/>
      <c r="Z103" s="139"/>
      <c r="AA103" s="139" t="str">
        <f>IF(ISNUMBER(MATCH(Cond!AJ102,Cond!$AH$31:$AH$40,0)),Cond!AS102,"")</f>
        <v/>
      </c>
      <c r="AB103" s="139"/>
      <c r="AC103" s="139"/>
      <c r="AD103" s="139"/>
      <c r="AE103" s="139"/>
      <c r="AF103" s="139"/>
      <c r="AG103" s="139"/>
      <c r="AH103" s="139"/>
      <c r="AI103" s="139"/>
      <c r="AJ103" s="139"/>
      <c r="AK103" s="139"/>
      <c r="AL103" s="139"/>
      <c r="AM103" s="139" t="str">
        <f>IF(ISNUMBER(MATCH(Cond!AJ102,Cond!$AH$43:$AH$52,0)),Cond!AW102,"")</f>
        <v/>
      </c>
      <c r="AN103" s="139"/>
      <c r="AO103" s="139"/>
      <c r="AP103" s="139"/>
      <c r="AQ103" s="139"/>
      <c r="AR103" s="139"/>
      <c r="AS103" s="139"/>
      <c r="AT103" s="139"/>
      <c r="AU103" s="139"/>
      <c r="AV103" s="139"/>
      <c r="AW103" s="139"/>
      <c r="AX103" s="139"/>
      <c r="AY103" s="139" t="str">
        <f>IF(ISNUMBER(MATCH(Cond!AJ102,Cond!$AH$55:$AH$64,0)),Cond!BA102,"")</f>
        <v/>
      </c>
    </row>
    <row r="104" spans="3:51" ht="24" customHeight="1" x14ac:dyDescent="0.25">
      <c r="C104" s="139" t="str">
        <f>IF(ISNUMBER(MATCH(Cond!AJ103,Cond!$AH$7:$AH$16,0)),Cond!AK103,"")</f>
        <v/>
      </c>
      <c r="D104" s="139"/>
      <c r="E104" s="139"/>
      <c r="F104" s="139"/>
      <c r="G104" s="139"/>
      <c r="H104" s="139"/>
      <c r="I104" s="139"/>
      <c r="J104" s="139"/>
      <c r="K104" s="139"/>
      <c r="L104" s="139"/>
      <c r="M104" s="139"/>
      <c r="N104" s="139"/>
      <c r="O104" s="139" t="str">
        <f>IF(ISNUMBER(MATCH(Cond!AJ103,Cond!$AH$19:$AH$28,0)),Cond!AO103,"")</f>
        <v/>
      </c>
      <c r="P104" s="139"/>
      <c r="Q104" s="139"/>
      <c r="R104" s="139"/>
      <c r="S104" s="139"/>
      <c r="T104" s="139"/>
      <c r="U104" s="139"/>
      <c r="V104" s="139"/>
      <c r="W104" s="139"/>
      <c r="X104" s="139"/>
      <c r="Y104" s="139"/>
      <c r="Z104" s="139"/>
      <c r="AA104" s="139" t="str">
        <f>IF(ISNUMBER(MATCH(Cond!AJ103,Cond!$AH$31:$AH$40,0)),Cond!AS103,"")</f>
        <v/>
      </c>
      <c r="AB104" s="139"/>
      <c r="AC104" s="139"/>
      <c r="AD104" s="139"/>
      <c r="AE104" s="139"/>
      <c r="AF104" s="139"/>
      <c r="AG104" s="139"/>
      <c r="AH104" s="139"/>
      <c r="AI104" s="139"/>
      <c r="AJ104" s="139"/>
      <c r="AK104" s="139"/>
      <c r="AL104" s="139"/>
      <c r="AM104" s="139" t="str">
        <f>IF(ISNUMBER(MATCH(Cond!AJ103,Cond!$AH$43:$AH$52,0)),Cond!AW103,"")</f>
        <v/>
      </c>
      <c r="AN104" s="139"/>
      <c r="AO104" s="139"/>
      <c r="AP104" s="139"/>
      <c r="AQ104" s="139"/>
      <c r="AR104" s="139"/>
      <c r="AS104" s="139"/>
      <c r="AT104" s="139"/>
      <c r="AU104" s="139"/>
      <c r="AV104" s="139"/>
      <c r="AW104" s="139"/>
      <c r="AX104" s="139"/>
      <c r="AY104" s="139" t="str">
        <f>IF(ISNUMBER(MATCH(Cond!AJ103,Cond!$AH$55:$AH$64,0)),Cond!BA103,"")</f>
        <v/>
      </c>
    </row>
    <row r="105" spans="3:51" ht="24" customHeight="1" x14ac:dyDescent="0.25">
      <c r="C105" s="139" t="str">
        <f>IF(ISNUMBER(MATCH(Cond!AJ104,Cond!$AH$7:$AH$16,0)),Cond!AK104,"")</f>
        <v/>
      </c>
      <c r="D105" s="139"/>
      <c r="E105" s="139"/>
      <c r="F105" s="139"/>
      <c r="G105" s="139"/>
      <c r="H105" s="139"/>
      <c r="I105" s="139"/>
      <c r="J105" s="139"/>
      <c r="K105" s="139"/>
      <c r="L105" s="139"/>
      <c r="M105" s="139"/>
      <c r="N105" s="139"/>
      <c r="O105" s="139" t="str">
        <f>IF(ISNUMBER(MATCH(Cond!AJ104,Cond!$AH$19:$AH$28,0)),Cond!AO104,"")</f>
        <v/>
      </c>
      <c r="P105" s="139"/>
      <c r="Q105" s="139"/>
      <c r="R105" s="139"/>
      <c r="S105" s="139"/>
      <c r="T105" s="139"/>
      <c r="U105" s="139"/>
      <c r="V105" s="139"/>
      <c r="W105" s="139"/>
      <c r="X105" s="139"/>
      <c r="Y105" s="139"/>
      <c r="Z105" s="139"/>
      <c r="AA105" s="139" t="str">
        <f>IF(ISNUMBER(MATCH(Cond!AJ104,Cond!$AH$31:$AH$40,0)),Cond!AS104,"")</f>
        <v/>
      </c>
      <c r="AB105" s="139"/>
      <c r="AC105" s="139"/>
      <c r="AD105" s="139"/>
      <c r="AE105" s="139"/>
      <c r="AF105" s="139"/>
      <c r="AG105" s="139"/>
      <c r="AH105" s="139"/>
      <c r="AI105" s="139"/>
      <c r="AJ105" s="139"/>
      <c r="AK105" s="139"/>
      <c r="AL105" s="139"/>
      <c r="AM105" s="139" t="str">
        <f>IF(ISNUMBER(MATCH(Cond!AJ104,Cond!$AH$43:$AH$52,0)),Cond!AW104,"")</f>
        <v/>
      </c>
      <c r="AN105" s="139"/>
      <c r="AO105" s="139"/>
      <c r="AP105" s="139"/>
      <c r="AQ105" s="139"/>
      <c r="AR105" s="139"/>
      <c r="AS105" s="139"/>
      <c r="AT105" s="139"/>
      <c r="AU105" s="139"/>
      <c r="AV105" s="139"/>
      <c r="AW105" s="139"/>
      <c r="AX105" s="139"/>
      <c r="AY105" s="139" t="str">
        <f>IF(ISNUMBER(MATCH(Cond!AJ104,Cond!$AH$55:$AH$64,0)),Cond!BA104,"")</f>
        <v/>
      </c>
    </row>
    <row r="106" spans="3:51" ht="24" customHeight="1" x14ac:dyDescent="0.25">
      <c r="C106" s="139" t="str">
        <f>IF(ISNUMBER(MATCH(Cond!AJ105,Cond!$AH$7:$AH$16,0)),Cond!AK105,"")</f>
        <v/>
      </c>
      <c r="D106" s="139"/>
      <c r="E106" s="139"/>
      <c r="F106" s="139"/>
      <c r="G106" s="139"/>
      <c r="H106" s="139"/>
      <c r="I106" s="139"/>
      <c r="J106" s="139"/>
      <c r="K106" s="139"/>
      <c r="L106" s="139"/>
      <c r="M106" s="139"/>
      <c r="N106" s="139"/>
      <c r="O106" s="139" t="str">
        <f>IF(ISNUMBER(MATCH(Cond!AJ105,Cond!$AH$19:$AH$28,0)),Cond!AO105,"")</f>
        <v/>
      </c>
      <c r="P106" s="139"/>
      <c r="Q106" s="139"/>
      <c r="R106" s="139"/>
      <c r="S106" s="139"/>
      <c r="T106" s="139"/>
      <c r="U106" s="139"/>
      <c r="V106" s="139"/>
      <c r="W106" s="139"/>
      <c r="X106" s="139"/>
      <c r="Y106" s="139"/>
      <c r="Z106" s="139"/>
      <c r="AA106" s="139" t="str">
        <f>IF(ISNUMBER(MATCH(Cond!AJ105,Cond!$AH$31:$AH$40,0)),Cond!AS105,"")</f>
        <v/>
      </c>
      <c r="AB106" s="139"/>
      <c r="AC106" s="139"/>
      <c r="AD106" s="139"/>
      <c r="AE106" s="139"/>
      <c r="AF106" s="139"/>
      <c r="AG106" s="139"/>
      <c r="AH106" s="139"/>
      <c r="AI106" s="139"/>
      <c r="AJ106" s="139"/>
      <c r="AK106" s="139"/>
      <c r="AL106" s="139"/>
      <c r="AM106" s="139" t="str">
        <f>IF(ISNUMBER(MATCH(Cond!AJ105,Cond!$AH$43:$AH$52,0)),Cond!AW105,"")</f>
        <v/>
      </c>
      <c r="AN106" s="139"/>
      <c r="AO106" s="139"/>
      <c r="AP106" s="139"/>
      <c r="AQ106" s="139"/>
      <c r="AR106" s="139"/>
      <c r="AS106" s="139"/>
      <c r="AT106" s="139"/>
      <c r="AU106" s="139"/>
      <c r="AV106" s="139"/>
      <c r="AW106" s="139"/>
      <c r="AX106" s="139"/>
      <c r="AY106" s="139" t="str">
        <f>IF(ISNUMBER(MATCH(Cond!AJ105,Cond!$AH$55:$AH$64,0)),Cond!BA105,"")</f>
        <v/>
      </c>
    </row>
    <row r="107" spans="3:51" ht="24" customHeight="1" x14ac:dyDescent="0.25">
      <c r="C107" s="139" t="str">
        <f>IF(ISNUMBER(MATCH(Cond!AJ106,Cond!$AH$7:$AH$16,0)),Cond!AK106,"")</f>
        <v/>
      </c>
      <c r="D107" s="139"/>
      <c r="E107" s="139"/>
      <c r="F107" s="139"/>
      <c r="G107" s="139"/>
      <c r="H107" s="139"/>
      <c r="I107" s="139"/>
      <c r="J107" s="139"/>
      <c r="K107" s="139"/>
      <c r="L107" s="139"/>
      <c r="M107" s="139"/>
      <c r="N107" s="139"/>
      <c r="O107" s="139" t="str">
        <f>IF(ISNUMBER(MATCH(Cond!AJ106,Cond!$AH$19:$AH$28,0)),Cond!AO106,"")</f>
        <v/>
      </c>
      <c r="P107" s="139"/>
      <c r="Q107" s="139"/>
      <c r="R107" s="139"/>
      <c r="S107" s="139"/>
      <c r="T107" s="139"/>
      <c r="U107" s="139"/>
      <c r="V107" s="139"/>
      <c r="W107" s="139"/>
      <c r="X107" s="139"/>
      <c r="Y107" s="139"/>
      <c r="Z107" s="139"/>
      <c r="AA107" s="139" t="str">
        <f>IF(ISNUMBER(MATCH(Cond!AJ106,Cond!$AH$31:$AH$40,0)),Cond!AS106,"")</f>
        <v/>
      </c>
      <c r="AB107" s="139"/>
      <c r="AC107" s="139"/>
      <c r="AD107" s="139"/>
      <c r="AE107" s="139"/>
      <c r="AF107" s="139"/>
      <c r="AG107" s="139"/>
      <c r="AH107" s="139"/>
      <c r="AI107" s="139"/>
      <c r="AJ107" s="139"/>
      <c r="AK107" s="139"/>
      <c r="AL107" s="139"/>
      <c r="AM107" s="139" t="str">
        <f>IF(ISNUMBER(MATCH(Cond!AJ106,Cond!$AH$43:$AH$52,0)),Cond!AW106,"")</f>
        <v/>
      </c>
      <c r="AN107" s="139"/>
      <c r="AO107" s="139"/>
      <c r="AP107" s="139"/>
      <c r="AQ107" s="139"/>
      <c r="AR107" s="139"/>
      <c r="AS107" s="139"/>
      <c r="AT107" s="139"/>
      <c r="AU107" s="139"/>
      <c r="AV107" s="139"/>
      <c r="AW107" s="139"/>
      <c r="AX107" s="139"/>
      <c r="AY107" s="139" t="str">
        <f>IF(ISNUMBER(MATCH(Cond!AJ106,Cond!$AH$55:$AH$64,0)),Cond!BA106,"")</f>
        <v/>
      </c>
    </row>
    <row r="108" spans="3:51" ht="24" customHeight="1" x14ac:dyDescent="0.25">
      <c r="C108" s="139" t="str">
        <f>IF(ISNUMBER(MATCH(Cond!AJ107,Cond!$AH$7:$AH$16,0)),Cond!AK107,"")</f>
        <v/>
      </c>
      <c r="D108" s="139"/>
      <c r="E108" s="139"/>
      <c r="F108" s="139"/>
      <c r="G108" s="139"/>
      <c r="H108" s="139"/>
      <c r="I108" s="139"/>
      <c r="J108" s="139"/>
      <c r="K108" s="139"/>
      <c r="L108" s="139"/>
      <c r="M108" s="139"/>
      <c r="N108" s="139"/>
      <c r="O108" s="139" t="str">
        <f>IF(ISNUMBER(MATCH(Cond!AJ107,Cond!$AH$19:$AH$28,0)),Cond!AO107,"")</f>
        <v/>
      </c>
      <c r="P108" s="139"/>
      <c r="Q108" s="139"/>
      <c r="R108" s="139"/>
      <c r="S108" s="139"/>
      <c r="T108" s="139"/>
      <c r="U108" s="139"/>
      <c r="V108" s="139"/>
      <c r="W108" s="139"/>
      <c r="X108" s="139"/>
      <c r="Y108" s="139"/>
      <c r="Z108" s="139"/>
      <c r="AA108" s="139" t="str">
        <f>IF(ISNUMBER(MATCH(Cond!AJ107,Cond!$AH$31:$AH$40,0)),Cond!AS107,"")</f>
        <v/>
      </c>
      <c r="AB108" s="139"/>
      <c r="AC108" s="139"/>
      <c r="AD108" s="139"/>
      <c r="AE108" s="139"/>
      <c r="AF108" s="139"/>
      <c r="AG108" s="139"/>
      <c r="AH108" s="139"/>
      <c r="AI108" s="139"/>
      <c r="AJ108" s="139"/>
      <c r="AK108" s="139"/>
      <c r="AL108" s="139"/>
      <c r="AM108" s="139" t="str">
        <f>IF(ISNUMBER(MATCH(Cond!AJ107,Cond!$AH$43:$AH$52,0)),Cond!AW107,"")</f>
        <v/>
      </c>
      <c r="AN108" s="139"/>
      <c r="AO108" s="139"/>
      <c r="AP108" s="139"/>
      <c r="AQ108" s="139"/>
      <c r="AR108" s="139"/>
      <c r="AS108" s="139"/>
      <c r="AT108" s="139"/>
      <c r="AU108" s="139"/>
      <c r="AV108" s="139"/>
      <c r="AW108" s="139"/>
      <c r="AX108" s="139"/>
      <c r="AY108" s="139" t="str">
        <f>IF(ISNUMBER(MATCH(Cond!AJ107,Cond!$AH$55:$AH$64,0)),Cond!BA107,"")</f>
        <v/>
      </c>
    </row>
    <row r="109" spans="3:51" ht="24" customHeight="1" x14ac:dyDescent="0.25">
      <c r="C109" s="139" t="str">
        <f>IF(ISNUMBER(MATCH(Cond!AJ108,Cond!$AH$7:$AH$16,0)),Cond!AK108,"")</f>
        <v/>
      </c>
      <c r="D109" s="139"/>
      <c r="E109" s="139"/>
      <c r="F109" s="139"/>
      <c r="G109" s="139"/>
      <c r="H109" s="139"/>
      <c r="I109" s="139"/>
      <c r="J109" s="139"/>
      <c r="K109" s="139"/>
      <c r="L109" s="139"/>
      <c r="M109" s="139"/>
      <c r="N109" s="139"/>
      <c r="O109" s="139" t="str">
        <f>IF(ISNUMBER(MATCH(Cond!AJ108,Cond!$AH$19:$AH$28,0)),Cond!AO108,"")</f>
        <v/>
      </c>
      <c r="P109" s="139"/>
      <c r="Q109" s="139"/>
      <c r="R109" s="139"/>
      <c r="S109" s="139"/>
      <c r="T109" s="139"/>
      <c r="U109" s="139"/>
      <c r="V109" s="139"/>
      <c r="W109" s="139"/>
      <c r="X109" s="139"/>
      <c r="Y109" s="139"/>
      <c r="Z109" s="139"/>
      <c r="AA109" s="139" t="str">
        <f>IF(ISNUMBER(MATCH(Cond!AJ108,Cond!$AH$31:$AH$40,0)),Cond!AS108,"")</f>
        <v/>
      </c>
      <c r="AB109" s="139"/>
      <c r="AC109" s="139"/>
      <c r="AD109" s="139"/>
      <c r="AE109" s="139"/>
      <c r="AF109" s="139"/>
      <c r="AG109" s="139"/>
      <c r="AH109" s="139"/>
      <c r="AI109" s="139"/>
      <c r="AJ109" s="139"/>
      <c r="AK109" s="139"/>
      <c r="AL109" s="139"/>
      <c r="AM109" s="139" t="str">
        <f>IF(ISNUMBER(MATCH(Cond!AJ108,Cond!$AH$43:$AH$52,0)),Cond!AW108,"")</f>
        <v/>
      </c>
      <c r="AN109" s="139"/>
      <c r="AO109" s="139"/>
      <c r="AP109" s="139"/>
      <c r="AQ109" s="139"/>
      <c r="AR109" s="139"/>
      <c r="AS109" s="139"/>
      <c r="AT109" s="139"/>
      <c r="AU109" s="139"/>
      <c r="AV109" s="139"/>
      <c r="AW109" s="139"/>
      <c r="AX109" s="139"/>
      <c r="AY109" s="139" t="str">
        <f>IF(ISNUMBER(MATCH(Cond!AJ108,Cond!$AH$55:$AH$64,0)),Cond!BA108,"")</f>
        <v/>
      </c>
    </row>
    <row r="110" spans="3:51" ht="24" customHeight="1" x14ac:dyDescent="0.25">
      <c r="C110" s="139" t="str">
        <f>IF(ISNUMBER(MATCH(Cond!AJ109,Cond!$AH$7:$AH$16,0)),Cond!AK109,"")</f>
        <v/>
      </c>
      <c r="D110" s="139"/>
      <c r="E110" s="139"/>
      <c r="F110" s="139"/>
      <c r="G110" s="139"/>
      <c r="H110" s="139"/>
      <c r="I110" s="139"/>
      <c r="J110" s="139"/>
      <c r="K110" s="139"/>
      <c r="L110" s="139"/>
      <c r="M110" s="139"/>
      <c r="N110" s="139"/>
      <c r="O110" s="139" t="str">
        <f>IF(ISNUMBER(MATCH(Cond!AJ109,Cond!$AH$19:$AH$28,0)),Cond!AO109,"")</f>
        <v/>
      </c>
      <c r="P110" s="139"/>
      <c r="Q110" s="139"/>
      <c r="R110" s="139"/>
      <c r="S110" s="139"/>
      <c r="T110" s="139"/>
      <c r="U110" s="139"/>
      <c r="V110" s="139"/>
      <c r="W110" s="139"/>
      <c r="X110" s="139"/>
      <c r="Y110" s="139"/>
      <c r="Z110" s="139"/>
      <c r="AA110" s="139" t="str">
        <f>IF(ISNUMBER(MATCH(Cond!AJ109,Cond!$AH$31:$AH$40,0)),Cond!AS109,"")</f>
        <v/>
      </c>
      <c r="AB110" s="139"/>
      <c r="AC110" s="139"/>
      <c r="AD110" s="139"/>
      <c r="AE110" s="139"/>
      <c r="AF110" s="139"/>
      <c r="AG110" s="139"/>
      <c r="AH110" s="139"/>
      <c r="AI110" s="139"/>
      <c r="AJ110" s="139"/>
      <c r="AK110" s="139"/>
      <c r="AL110" s="139"/>
      <c r="AM110" s="139" t="str">
        <f>IF(ISNUMBER(MATCH(Cond!AJ109,Cond!$AH$43:$AH$52,0)),Cond!AW109,"")</f>
        <v/>
      </c>
      <c r="AN110" s="139"/>
      <c r="AO110" s="139"/>
      <c r="AP110" s="139"/>
      <c r="AQ110" s="139"/>
      <c r="AR110" s="139"/>
      <c r="AS110" s="139"/>
      <c r="AT110" s="139"/>
      <c r="AU110" s="139"/>
      <c r="AV110" s="139"/>
      <c r="AW110" s="139"/>
      <c r="AX110" s="139"/>
      <c r="AY110" s="139" t="str">
        <f>IF(ISNUMBER(MATCH(Cond!AJ109,Cond!$AH$55:$AH$64,0)),Cond!BA109,"")</f>
        <v/>
      </c>
    </row>
    <row r="111" spans="3:51" ht="24" customHeight="1" x14ac:dyDescent="0.25">
      <c r="C111" s="139" t="str">
        <f>IF(ISNUMBER(MATCH(Cond!AJ110,Cond!$AH$7:$AH$16,0)),Cond!AK110,"")</f>
        <v/>
      </c>
      <c r="D111" s="139"/>
      <c r="E111" s="139"/>
      <c r="F111" s="139"/>
      <c r="G111" s="139"/>
      <c r="H111" s="139"/>
      <c r="I111" s="139"/>
      <c r="J111" s="139"/>
      <c r="K111" s="139"/>
      <c r="L111" s="139"/>
      <c r="M111" s="139"/>
      <c r="N111" s="139"/>
      <c r="O111" s="139" t="str">
        <f>IF(ISNUMBER(MATCH(Cond!AJ110,Cond!$AH$19:$AH$28,0)),Cond!AO110,"")</f>
        <v/>
      </c>
      <c r="P111" s="139"/>
      <c r="Q111" s="139"/>
      <c r="R111" s="139"/>
      <c r="S111" s="139"/>
      <c r="T111" s="139"/>
      <c r="U111" s="139"/>
      <c r="V111" s="139"/>
      <c r="W111" s="139"/>
      <c r="X111" s="139"/>
      <c r="Y111" s="139"/>
      <c r="Z111" s="139"/>
      <c r="AA111" s="139" t="str">
        <f>IF(ISNUMBER(MATCH(Cond!AJ110,Cond!$AH$31:$AH$40,0)),Cond!AS110,"")</f>
        <v/>
      </c>
      <c r="AB111" s="139"/>
      <c r="AC111" s="139"/>
      <c r="AD111" s="139"/>
      <c r="AE111" s="139"/>
      <c r="AF111" s="139"/>
      <c r="AG111" s="139"/>
      <c r="AH111" s="139"/>
      <c r="AI111" s="139"/>
      <c r="AJ111" s="139"/>
      <c r="AK111" s="139"/>
      <c r="AL111" s="139"/>
      <c r="AM111" s="139" t="str">
        <f>IF(ISNUMBER(MATCH(Cond!AJ110,Cond!$AH$43:$AH$52,0)),Cond!AW110,"")</f>
        <v/>
      </c>
      <c r="AN111" s="139"/>
      <c r="AO111" s="139"/>
      <c r="AP111" s="139"/>
      <c r="AQ111" s="139"/>
      <c r="AR111" s="139"/>
      <c r="AS111" s="139"/>
      <c r="AT111" s="139"/>
      <c r="AU111" s="139"/>
      <c r="AV111" s="139"/>
      <c r="AW111" s="139"/>
      <c r="AX111" s="139"/>
      <c r="AY111" s="139" t="str">
        <f>IF(ISNUMBER(MATCH(Cond!AJ110,Cond!$AH$55:$AH$64,0)),Cond!BA110,"")</f>
        <v/>
      </c>
    </row>
    <row r="112" spans="3:51" ht="24" customHeight="1" x14ac:dyDescent="0.25">
      <c r="C112" s="139" t="str">
        <f>IF(ISNUMBER(MATCH(Cond!AJ111,Cond!$AH$7:$AH$16,0)),Cond!AK111,"")</f>
        <v/>
      </c>
      <c r="D112" s="139"/>
      <c r="E112" s="139"/>
      <c r="F112" s="139"/>
      <c r="G112" s="139"/>
      <c r="H112" s="139"/>
      <c r="I112" s="139"/>
      <c r="J112" s="139"/>
      <c r="K112" s="139"/>
      <c r="L112" s="139"/>
      <c r="M112" s="139"/>
      <c r="N112" s="139"/>
      <c r="O112" s="139" t="str">
        <f>IF(ISNUMBER(MATCH(Cond!AJ111,Cond!$AH$19:$AH$28,0)),Cond!AO111,"")</f>
        <v/>
      </c>
      <c r="P112" s="139"/>
      <c r="Q112" s="139"/>
      <c r="R112" s="139"/>
      <c r="S112" s="139"/>
      <c r="T112" s="139"/>
      <c r="U112" s="139"/>
      <c r="V112" s="139"/>
      <c r="W112" s="139"/>
      <c r="X112" s="139"/>
      <c r="Y112" s="139"/>
      <c r="Z112" s="139"/>
      <c r="AA112" s="139" t="str">
        <f>IF(ISNUMBER(MATCH(Cond!AJ111,Cond!$AH$31:$AH$40,0)),Cond!AS111,"")</f>
        <v/>
      </c>
      <c r="AB112" s="139"/>
      <c r="AC112" s="139"/>
      <c r="AD112" s="139"/>
      <c r="AE112" s="139"/>
      <c r="AF112" s="139"/>
      <c r="AG112" s="139"/>
      <c r="AH112" s="139"/>
      <c r="AI112" s="139"/>
      <c r="AJ112" s="139"/>
      <c r="AK112" s="139"/>
      <c r="AL112" s="139"/>
      <c r="AM112" s="139" t="str">
        <f>IF(ISNUMBER(MATCH(Cond!AJ111,Cond!$AH$43:$AH$52,0)),Cond!AW111,"")</f>
        <v/>
      </c>
      <c r="AN112" s="139"/>
      <c r="AO112" s="139"/>
      <c r="AP112" s="139"/>
      <c r="AQ112" s="139"/>
      <c r="AR112" s="139"/>
      <c r="AS112" s="139"/>
      <c r="AT112" s="139"/>
      <c r="AU112" s="139"/>
      <c r="AV112" s="139"/>
      <c r="AW112" s="139"/>
      <c r="AX112" s="139"/>
      <c r="AY112" s="139" t="str">
        <f>IF(ISNUMBER(MATCH(Cond!AJ111,Cond!$AH$55:$AH$64,0)),Cond!BA111,"")</f>
        <v/>
      </c>
    </row>
    <row r="113" spans="2:52" ht="24" customHeight="1" x14ac:dyDescent="0.25">
      <c r="C113" s="139" t="str">
        <f>IF(ISNUMBER(MATCH(Cond!AJ112,Cond!$AH$7:$AH$16,0)),Cond!AK112,"")</f>
        <v/>
      </c>
      <c r="D113" s="139"/>
      <c r="E113" s="139"/>
      <c r="F113" s="139"/>
      <c r="G113" s="139"/>
      <c r="H113" s="139"/>
      <c r="I113" s="139"/>
      <c r="J113" s="139"/>
      <c r="K113" s="139"/>
      <c r="L113" s="139"/>
      <c r="M113" s="139"/>
      <c r="N113" s="139"/>
      <c r="O113" s="139" t="str">
        <f>IF(ISNUMBER(MATCH(Cond!AJ112,Cond!$AH$19:$AH$28,0)),Cond!AO112,"")</f>
        <v/>
      </c>
      <c r="P113" s="139"/>
      <c r="Q113" s="139"/>
      <c r="R113" s="139"/>
      <c r="S113" s="139"/>
      <c r="T113" s="139"/>
      <c r="U113" s="139"/>
      <c r="V113" s="139"/>
      <c r="W113" s="139"/>
      <c r="X113" s="139"/>
      <c r="Y113" s="139"/>
      <c r="Z113" s="139"/>
      <c r="AA113" s="139" t="str">
        <f>IF(ISNUMBER(MATCH(Cond!AJ112,Cond!$AH$31:$AH$40,0)),Cond!AS112,"")</f>
        <v/>
      </c>
      <c r="AB113" s="139"/>
      <c r="AC113" s="139"/>
      <c r="AD113" s="139"/>
      <c r="AE113" s="139"/>
      <c r="AF113" s="139"/>
      <c r="AG113" s="139"/>
      <c r="AH113" s="139"/>
      <c r="AI113" s="139"/>
      <c r="AJ113" s="139"/>
      <c r="AK113" s="139"/>
      <c r="AL113" s="139"/>
      <c r="AM113" s="139" t="str">
        <f>IF(ISNUMBER(MATCH(Cond!AJ112,Cond!$AH$43:$AH$52,0)),Cond!AW112,"")</f>
        <v/>
      </c>
      <c r="AN113" s="139"/>
      <c r="AO113" s="139"/>
      <c r="AP113" s="139"/>
      <c r="AQ113" s="139"/>
      <c r="AR113" s="139"/>
      <c r="AS113" s="139"/>
      <c r="AT113" s="139"/>
      <c r="AU113" s="139"/>
      <c r="AV113" s="139"/>
      <c r="AW113" s="139"/>
      <c r="AX113" s="139"/>
      <c r="AY113" s="139" t="str">
        <f>IF(ISNUMBER(MATCH(Cond!AJ112,Cond!$AH$55:$AH$64,0)),Cond!BA112,"")</f>
        <v/>
      </c>
    </row>
    <row r="114" spans="2:52" ht="24" customHeight="1" x14ac:dyDescent="0.25">
      <c r="C114" s="139" t="str">
        <f>IF(ISNUMBER(MATCH(Cond!AJ113,Cond!$AH$7:$AH$16,0)),Cond!AK113,"")</f>
        <v/>
      </c>
      <c r="D114" s="139"/>
      <c r="E114" s="139"/>
      <c r="F114" s="139"/>
      <c r="G114" s="139"/>
      <c r="H114" s="139"/>
      <c r="I114" s="139"/>
      <c r="J114" s="139"/>
      <c r="K114" s="139"/>
      <c r="L114" s="139"/>
      <c r="M114" s="139"/>
      <c r="N114" s="139"/>
      <c r="O114" s="139" t="str">
        <f>IF(ISNUMBER(MATCH(Cond!AJ113,Cond!$AH$19:$AH$28,0)),Cond!AO113,"")</f>
        <v/>
      </c>
      <c r="P114" s="139"/>
      <c r="Q114" s="139"/>
      <c r="R114" s="139"/>
      <c r="S114" s="139"/>
      <c r="T114" s="139"/>
      <c r="U114" s="139"/>
      <c r="V114" s="139"/>
      <c r="W114" s="139"/>
      <c r="X114" s="139"/>
      <c r="Y114" s="139"/>
      <c r="Z114" s="139"/>
      <c r="AA114" s="139" t="str">
        <f>IF(ISNUMBER(MATCH(Cond!AJ113,Cond!$AH$31:$AH$40,0)),Cond!AS113,"")</f>
        <v/>
      </c>
      <c r="AB114" s="139"/>
      <c r="AC114" s="139"/>
      <c r="AD114" s="139"/>
      <c r="AE114" s="139"/>
      <c r="AF114" s="139"/>
      <c r="AG114" s="139"/>
      <c r="AH114" s="139"/>
      <c r="AI114" s="139"/>
      <c r="AJ114" s="139"/>
      <c r="AK114" s="139"/>
      <c r="AL114" s="139"/>
      <c r="AM114" s="139" t="str">
        <f>IF(ISNUMBER(MATCH(Cond!AJ113,Cond!$AH$43:$AH$52,0)),Cond!AW113,"")</f>
        <v/>
      </c>
      <c r="AN114" s="139"/>
      <c r="AO114" s="139"/>
      <c r="AP114" s="139"/>
      <c r="AQ114" s="139"/>
      <c r="AR114" s="139"/>
      <c r="AS114" s="139"/>
      <c r="AT114" s="139"/>
      <c r="AU114" s="139"/>
      <c r="AV114" s="139"/>
      <c r="AW114" s="139"/>
      <c r="AX114" s="139"/>
      <c r="AY114" s="139" t="str">
        <f>IF(ISNUMBER(MATCH(Cond!AJ113,Cond!$AH$55:$AH$64,0)),Cond!BA113,"")</f>
        <v/>
      </c>
    </row>
    <row r="115" spans="2:52" ht="24" customHeight="1" x14ac:dyDescent="0.25">
      <c r="C115" s="139" t="str">
        <f>IF(ISNUMBER(MATCH(Cond!AJ114,Cond!$AH$7:$AH$16,0)),Cond!AK114,"")</f>
        <v/>
      </c>
      <c r="D115" s="139"/>
      <c r="E115" s="139"/>
      <c r="F115" s="139"/>
      <c r="G115" s="139"/>
      <c r="H115" s="139"/>
      <c r="I115" s="139"/>
      <c r="J115" s="139"/>
      <c r="K115" s="139"/>
      <c r="L115" s="139"/>
      <c r="M115" s="139"/>
      <c r="N115" s="139"/>
      <c r="O115" s="139" t="str">
        <f>IF(ISNUMBER(MATCH(Cond!AJ114,Cond!$AH$19:$AH$28,0)),Cond!AO114,"")</f>
        <v/>
      </c>
      <c r="P115" s="139"/>
      <c r="Q115" s="139"/>
      <c r="R115" s="139"/>
      <c r="S115" s="139"/>
      <c r="T115" s="139"/>
      <c r="U115" s="139"/>
      <c r="V115" s="139"/>
      <c r="W115" s="139"/>
      <c r="X115" s="139"/>
      <c r="Y115" s="139"/>
      <c r="Z115" s="139"/>
      <c r="AA115" s="139" t="str">
        <f>IF(ISNUMBER(MATCH(Cond!AJ114,Cond!$AH$31:$AH$40,0)),Cond!AS114,"")</f>
        <v/>
      </c>
      <c r="AB115" s="139"/>
      <c r="AC115" s="139"/>
      <c r="AD115" s="139"/>
      <c r="AE115" s="139"/>
      <c r="AF115" s="139"/>
      <c r="AG115" s="139"/>
      <c r="AH115" s="139"/>
      <c r="AI115" s="139"/>
      <c r="AJ115" s="139"/>
      <c r="AK115" s="139"/>
      <c r="AL115" s="139"/>
      <c r="AM115" s="139" t="str">
        <f>IF(ISNUMBER(MATCH(Cond!AJ114,Cond!$AH$43:$AH$52,0)),Cond!AW114,"")</f>
        <v/>
      </c>
      <c r="AN115" s="139"/>
      <c r="AO115" s="139"/>
      <c r="AP115" s="139"/>
      <c r="AQ115" s="139"/>
      <c r="AR115" s="139"/>
      <c r="AS115" s="139"/>
      <c r="AT115" s="139"/>
      <c r="AU115" s="139"/>
      <c r="AV115" s="139"/>
      <c r="AW115" s="139"/>
      <c r="AX115" s="139"/>
      <c r="AY115" s="139" t="str">
        <f>IF(ISNUMBER(MATCH(Cond!AJ114,Cond!$AH$55:$AH$64,0)),Cond!BA114,"")</f>
        <v/>
      </c>
    </row>
    <row r="116" spans="2:52" ht="24" customHeight="1" x14ac:dyDescent="0.25">
      <c r="C116" s="139" t="str">
        <f>IF(ISNUMBER(MATCH(Cond!AJ115,Cond!$AH$7:$AH$16,0)),Cond!AK115,"")</f>
        <v/>
      </c>
      <c r="D116" s="139"/>
      <c r="E116" s="139"/>
      <c r="F116" s="139"/>
      <c r="G116" s="139"/>
      <c r="H116" s="139"/>
      <c r="I116" s="139"/>
      <c r="J116" s="139"/>
      <c r="K116" s="139"/>
      <c r="L116" s="139"/>
      <c r="M116" s="139"/>
      <c r="N116" s="139"/>
      <c r="O116" s="139" t="str">
        <f>IF(ISNUMBER(MATCH(Cond!AJ115,Cond!$AH$19:$AH$28,0)),Cond!AO115,"")</f>
        <v/>
      </c>
      <c r="P116" s="139"/>
      <c r="Q116" s="139"/>
      <c r="R116" s="139"/>
      <c r="S116" s="139"/>
      <c r="T116" s="139"/>
      <c r="U116" s="139"/>
      <c r="V116" s="139"/>
      <c r="W116" s="139"/>
      <c r="X116" s="139"/>
      <c r="Y116" s="139"/>
      <c r="Z116" s="139"/>
      <c r="AA116" s="139" t="str">
        <f>IF(ISNUMBER(MATCH(Cond!AJ115,Cond!$AH$31:$AH$40,0)),Cond!AS115,"")</f>
        <v/>
      </c>
      <c r="AB116" s="139"/>
      <c r="AC116" s="139"/>
      <c r="AD116" s="139"/>
      <c r="AE116" s="139"/>
      <c r="AF116" s="139"/>
      <c r="AG116" s="139"/>
      <c r="AH116" s="139"/>
      <c r="AI116" s="139"/>
      <c r="AJ116" s="139"/>
      <c r="AK116" s="139"/>
      <c r="AL116" s="139"/>
      <c r="AM116" s="139" t="str">
        <f>IF(ISNUMBER(MATCH(Cond!AJ115,Cond!$AH$43:$AH$52,0)),Cond!AW115,"")</f>
        <v/>
      </c>
      <c r="AN116" s="139"/>
      <c r="AO116" s="139"/>
      <c r="AP116" s="139"/>
      <c r="AQ116" s="139"/>
      <c r="AR116" s="139"/>
      <c r="AS116" s="139"/>
      <c r="AT116" s="139"/>
      <c r="AU116" s="139"/>
      <c r="AV116" s="139"/>
      <c r="AW116" s="139"/>
      <c r="AX116" s="139"/>
      <c r="AY116" s="139" t="str">
        <f>IF(ISNUMBER(MATCH(Cond!AJ115,Cond!$AH$55:$AH$64,0)),Cond!BA115,"")</f>
        <v/>
      </c>
    </row>
    <row r="117" spans="2:52" ht="24" customHeight="1" x14ac:dyDescent="0.25">
      <c r="C117" s="139" t="str">
        <f>IF(ISNUMBER(MATCH(Cond!AJ116,Cond!$AH$7:$AH$16,0)),Cond!AK116,"")</f>
        <v/>
      </c>
      <c r="D117" s="139"/>
      <c r="E117" s="139"/>
      <c r="F117" s="139"/>
      <c r="G117" s="139"/>
      <c r="H117" s="139"/>
      <c r="I117" s="139"/>
      <c r="J117" s="139"/>
      <c r="K117" s="139"/>
      <c r="L117" s="139"/>
      <c r="M117" s="139"/>
      <c r="N117" s="139"/>
      <c r="O117" s="139" t="str">
        <f>IF(ISNUMBER(MATCH(Cond!AJ116,Cond!$AH$19:$AH$28,0)),Cond!AO116,"")</f>
        <v/>
      </c>
      <c r="P117" s="139"/>
      <c r="Q117" s="139"/>
      <c r="R117" s="139"/>
      <c r="S117" s="139"/>
      <c r="T117" s="139"/>
      <c r="U117" s="139"/>
      <c r="V117" s="139"/>
      <c r="W117" s="139"/>
      <c r="X117" s="139"/>
      <c r="Y117" s="139"/>
      <c r="Z117" s="139"/>
      <c r="AA117" s="139" t="str">
        <f>IF(ISNUMBER(MATCH(Cond!AJ116,Cond!$AH$31:$AH$40,0)),Cond!AS116,"")</f>
        <v/>
      </c>
      <c r="AB117" s="139"/>
      <c r="AC117" s="139"/>
      <c r="AD117" s="139"/>
      <c r="AE117" s="139"/>
      <c r="AF117" s="139"/>
      <c r="AG117" s="139"/>
      <c r="AH117" s="139"/>
      <c r="AI117" s="139"/>
      <c r="AJ117" s="139"/>
      <c r="AK117" s="139"/>
      <c r="AL117" s="139"/>
      <c r="AM117" s="139" t="str">
        <f>IF(ISNUMBER(MATCH(Cond!AJ116,Cond!$AH$43:$AH$52,0)),Cond!AW116,"")</f>
        <v/>
      </c>
      <c r="AN117" s="139"/>
      <c r="AO117" s="139"/>
      <c r="AP117" s="139"/>
      <c r="AQ117" s="139"/>
      <c r="AR117" s="139"/>
      <c r="AS117" s="139"/>
      <c r="AT117" s="139"/>
      <c r="AU117" s="139"/>
      <c r="AV117" s="139"/>
      <c r="AW117" s="139"/>
      <c r="AX117" s="139"/>
      <c r="AY117" s="139" t="str">
        <f>IF(ISNUMBER(MATCH(Cond!AJ116,Cond!$AH$55:$AH$64,0)),Cond!BA116,"")</f>
        <v/>
      </c>
    </row>
    <row r="118" spans="2:52" ht="24" customHeight="1" x14ac:dyDescent="0.25">
      <c r="C118" s="139" t="str">
        <f>IF(ISNUMBER(MATCH(Cond!AJ117,Cond!$AH$7:$AH$16,0)),Cond!AK117,"")</f>
        <v/>
      </c>
      <c r="D118" s="139"/>
      <c r="E118" s="139"/>
      <c r="F118" s="139"/>
      <c r="G118" s="139"/>
      <c r="H118" s="139"/>
      <c r="I118" s="139"/>
      <c r="J118" s="139"/>
      <c r="K118" s="139"/>
      <c r="L118" s="139"/>
      <c r="M118" s="139"/>
      <c r="N118" s="139"/>
      <c r="O118" s="139" t="str">
        <f>IF(ISNUMBER(MATCH(Cond!AJ117,Cond!$AH$19:$AH$28,0)),Cond!AO117,"")</f>
        <v/>
      </c>
      <c r="P118" s="139"/>
      <c r="Q118" s="139"/>
      <c r="R118" s="139"/>
      <c r="S118" s="139"/>
      <c r="T118" s="139"/>
      <c r="U118" s="139"/>
      <c r="V118" s="139"/>
      <c r="W118" s="139"/>
      <c r="X118" s="139"/>
      <c r="Y118" s="139"/>
      <c r="Z118" s="139"/>
      <c r="AA118" s="139" t="str">
        <f>IF(ISNUMBER(MATCH(Cond!AJ117,Cond!$AH$31:$AH$40,0)),Cond!AS117,"")</f>
        <v/>
      </c>
      <c r="AB118" s="139"/>
      <c r="AC118" s="139"/>
      <c r="AD118" s="139"/>
      <c r="AE118" s="139"/>
      <c r="AF118" s="139"/>
      <c r="AG118" s="139"/>
      <c r="AH118" s="139"/>
      <c r="AI118" s="139"/>
      <c r="AJ118" s="139"/>
      <c r="AK118" s="139"/>
      <c r="AL118" s="139"/>
      <c r="AM118" s="139" t="str">
        <f>IF(ISNUMBER(MATCH(Cond!AJ117,Cond!$AH$43:$AH$52,0)),Cond!AW117,"")</f>
        <v/>
      </c>
      <c r="AN118" s="139"/>
      <c r="AO118" s="139"/>
      <c r="AP118" s="139"/>
      <c r="AQ118" s="139"/>
      <c r="AR118" s="139"/>
      <c r="AS118" s="139"/>
      <c r="AT118" s="139"/>
      <c r="AU118" s="139"/>
      <c r="AV118" s="139"/>
      <c r="AW118" s="139"/>
      <c r="AX118" s="139"/>
      <c r="AY118" s="139" t="str">
        <f>IF(ISNUMBER(MATCH(Cond!AJ117,Cond!$AH$55:$AH$64,0)),Cond!BA117,"")</f>
        <v/>
      </c>
    </row>
    <row r="119" spans="2:52" ht="24" customHeight="1" x14ac:dyDescent="0.25">
      <c r="C119" s="139" t="str">
        <f>IF(ISNUMBER(MATCH(Cond!AJ118,Cond!$AH$7:$AH$16,0)),Cond!AK118,"")</f>
        <v/>
      </c>
      <c r="D119" s="139"/>
      <c r="E119" s="139"/>
      <c r="F119" s="139"/>
      <c r="G119" s="139"/>
      <c r="H119" s="139"/>
      <c r="I119" s="139"/>
      <c r="J119" s="139"/>
      <c r="K119" s="139"/>
      <c r="L119" s="139"/>
      <c r="M119" s="139"/>
      <c r="N119" s="139"/>
      <c r="O119" s="139" t="str">
        <f>IF(ISNUMBER(MATCH(Cond!AJ118,Cond!$AH$19:$AH$28,0)),Cond!AO118,"")</f>
        <v/>
      </c>
      <c r="P119" s="139"/>
      <c r="Q119" s="139"/>
      <c r="R119" s="139"/>
      <c r="S119" s="139"/>
      <c r="T119" s="139"/>
      <c r="U119" s="139"/>
      <c r="V119" s="139"/>
      <c r="W119" s="139"/>
      <c r="X119" s="139"/>
      <c r="Y119" s="139"/>
      <c r="Z119" s="139"/>
      <c r="AA119" s="139" t="str">
        <f>IF(ISNUMBER(MATCH(Cond!AJ118,Cond!$AH$31:$AH$40,0)),Cond!AS118,"")</f>
        <v/>
      </c>
      <c r="AB119" s="139"/>
      <c r="AC119" s="139"/>
      <c r="AD119" s="139"/>
      <c r="AE119" s="139"/>
      <c r="AF119" s="139"/>
      <c r="AG119" s="139"/>
      <c r="AH119" s="139"/>
      <c r="AI119" s="139"/>
      <c r="AJ119" s="139"/>
      <c r="AK119" s="139"/>
      <c r="AL119" s="139"/>
      <c r="AM119" s="139" t="str">
        <f>IF(ISNUMBER(MATCH(Cond!AJ118,Cond!$AH$43:$AH$52,0)),Cond!AW118,"")</f>
        <v/>
      </c>
      <c r="AN119" s="139"/>
      <c r="AO119" s="139"/>
      <c r="AP119" s="139"/>
      <c r="AQ119" s="139"/>
      <c r="AR119" s="139"/>
      <c r="AS119" s="139"/>
      <c r="AT119" s="139"/>
      <c r="AU119" s="139"/>
      <c r="AV119" s="139"/>
      <c r="AW119" s="139"/>
      <c r="AX119" s="139"/>
      <c r="AY119" s="139" t="str">
        <f>IF(ISNUMBER(MATCH(Cond!AJ118,Cond!$AH$55:$AH$64,0)),Cond!BA118,"")</f>
        <v/>
      </c>
    </row>
    <row r="120" spans="2:52" ht="24" customHeight="1" x14ac:dyDescent="0.25">
      <c r="C120" s="139" t="str">
        <f>IF(ISNUMBER(MATCH(Cond!AJ119,Cond!$AH$7:$AH$16,0)),Cond!AK119,"")</f>
        <v/>
      </c>
      <c r="D120" s="139"/>
      <c r="E120" s="139"/>
      <c r="F120" s="139"/>
      <c r="G120" s="139"/>
      <c r="H120" s="139"/>
      <c r="I120" s="139"/>
      <c r="J120" s="139"/>
      <c r="K120" s="139"/>
      <c r="L120" s="139"/>
      <c r="M120" s="139"/>
      <c r="N120" s="139"/>
      <c r="O120" s="139" t="str">
        <f>IF(ISNUMBER(MATCH(Cond!AJ119,Cond!$AH$19:$AH$28,0)),Cond!AO119,"")</f>
        <v/>
      </c>
      <c r="P120" s="139"/>
      <c r="Q120" s="139"/>
      <c r="R120" s="139"/>
      <c r="S120" s="139"/>
      <c r="T120" s="139"/>
      <c r="U120" s="139"/>
      <c r="V120" s="139"/>
      <c r="W120" s="139"/>
      <c r="X120" s="139"/>
      <c r="Y120" s="139"/>
      <c r="Z120" s="139"/>
      <c r="AA120" s="139" t="str">
        <f>IF(ISNUMBER(MATCH(Cond!AJ119,Cond!$AH$31:$AH$40,0)),Cond!AS119,"")</f>
        <v/>
      </c>
      <c r="AB120" s="139"/>
      <c r="AC120" s="139"/>
      <c r="AD120" s="139"/>
      <c r="AE120" s="139"/>
      <c r="AF120" s="139"/>
      <c r="AG120" s="139"/>
      <c r="AH120" s="139"/>
      <c r="AI120" s="139"/>
      <c r="AJ120" s="139"/>
      <c r="AK120" s="139"/>
      <c r="AL120" s="139"/>
      <c r="AM120" s="139" t="str">
        <f>IF(ISNUMBER(MATCH(Cond!AJ119,Cond!$AH$43:$AH$52,0)),Cond!AW119,"")</f>
        <v/>
      </c>
      <c r="AN120" s="139"/>
      <c r="AO120" s="139"/>
      <c r="AP120" s="139"/>
      <c r="AQ120" s="139"/>
      <c r="AR120" s="139"/>
      <c r="AS120" s="139"/>
      <c r="AT120" s="139"/>
      <c r="AU120" s="139"/>
      <c r="AV120" s="139"/>
      <c r="AW120" s="139"/>
      <c r="AX120" s="139"/>
      <c r="AY120" s="139" t="str">
        <f>IF(ISNUMBER(MATCH(Cond!AJ119,Cond!$AH$55:$AH$64,0)),Cond!BA119,"")</f>
        <v/>
      </c>
    </row>
    <row r="121" spans="2:52" ht="24" customHeight="1" x14ac:dyDescent="0.25">
      <c r="C121" s="139" t="str">
        <f>IF(ISNUMBER(MATCH(Cond!AJ120,Cond!$AH$7:$AH$16,0)),Cond!AK120,"")</f>
        <v/>
      </c>
      <c r="D121" s="139"/>
      <c r="E121" s="139"/>
      <c r="F121" s="139"/>
      <c r="G121" s="139"/>
      <c r="H121" s="139"/>
      <c r="I121" s="139"/>
      <c r="J121" s="139"/>
      <c r="K121" s="139"/>
      <c r="L121" s="139"/>
      <c r="M121" s="139"/>
      <c r="N121" s="139"/>
      <c r="O121" s="139" t="str">
        <f>IF(ISNUMBER(MATCH(Cond!AJ120,Cond!$AH$19:$AH$28,0)),Cond!AO120,"")</f>
        <v/>
      </c>
      <c r="P121" s="139"/>
      <c r="Q121" s="139"/>
      <c r="R121" s="139"/>
      <c r="S121" s="139"/>
      <c r="T121" s="139"/>
      <c r="U121" s="139"/>
      <c r="V121" s="139"/>
      <c r="W121" s="139"/>
      <c r="X121" s="139"/>
      <c r="Y121" s="139"/>
      <c r="Z121" s="139"/>
      <c r="AA121" s="139" t="str">
        <f>IF(ISNUMBER(MATCH(Cond!AJ120,Cond!$AH$31:$AH$40,0)),Cond!AS120,"")</f>
        <v/>
      </c>
      <c r="AB121" s="139"/>
      <c r="AC121" s="139"/>
      <c r="AD121" s="139"/>
      <c r="AE121" s="139"/>
      <c r="AF121" s="139"/>
      <c r="AG121" s="139"/>
      <c r="AH121" s="139"/>
      <c r="AI121" s="139"/>
      <c r="AJ121" s="139"/>
      <c r="AK121" s="139"/>
      <c r="AL121" s="139"/>
      <c r="AM121" s="139" t="str">
        <f>IF(ISNUMBER(MATCH(Cond!AJ120,Cond!$AH$43:$AH$52,0)),Cond!AW120,"")</f>
        <v/>
      </c>
      <c r="AN121" s="139"/>
      <c r="AO121" s="139"/>
      <c r="AP121" s="139"/>
      <c r="AQ121" s="139"/>
      <c r="AR121" s="139"/>
      <c r="AS121" s="139"/>
      <c r="AT121" s="139"/>
      <c r="AU121" s="139"/>
      <c r="AV121" s="139"/>
      <c r="AW121" s="139"/>
      <c r="AX121" s="139"/>
      <c r="AY121" s="139" t="str">
        <f>IF(ISNUMBER(MATCH(Cond!AJ120,Cond!$AH$55:$AH$64,0)),Cond!BA120,"")</f>
        <v/>
      </c>
    </row>
    <row r="122" spans="2:52" ht="24" customHeight="1" x14ac:dyDescent="0.25">
      <c r="C122" s="139" t="str">
        <f>IF(ISNUMBER(MATCH(Cond!AJ121,Cond!$AH$7:$AH$16,0)),Cond!AK121,"")</f>
        <v/>
      </c>
      <c r="D122" s="139"/>
      <c r="E122" s="139"/>
      <c r="F122" s="139"/>
      <c r="G122" s="139"/>
      <c r="H122" s="139"/>
      <c r="I122" s="139"/>
      <c r="J122" s="139"/>
      <c r="K122" s="139"/>
      <c r="L122" s="139"/>
      <c r="M122" s="139"/>
      <c r="N122" s="139"/>
      <c r="O122" s="139" t="str">
        <f>IF(ISNUMBER(MATCH(Cond!AJ121,Cond!$AH$19:$AH$28,0)),Cond!AO121,"")</f>
        <v/>
      </c>
      <c r="P122" s="139"/>
      <c r="Q122" s="139"/>
      <c r="R122" s="139"/>
      <c r="S122" s="139"/>
      <c r="T122" s="139"/>
      <c r="U122" s="139"/>
      <c r="V122" s="139"/>
      <c r="W122" s="139"/>
      <c r="X122" s="139"/>
      <c r="Y122" s="139"/>
      <c r="Z122" s="139"/>
      <c r="AA122" s="139" t="str">
        <f>IF(ISNUMBER(MATCH(Cond!AJ121,Cond!$AH$31:$AH$40,0)),Cond!AS121,"")</f>
        <v/>
      </c>
      <c r="AB122" s="139"/>
      <c r="AC122" s="139"/>
      <c r="AD122" s="139"/>
      <c r="AE122" s="139"/>
      <c r="AF122" s="139"/>
      <c r="AG122" s="139"/>
      <c r="AH122" s="139"/>
      <c r="AI122" s="139"/>
      <c r="AJ122" s="139"/>
      <c r="AK122" s="139"/>
      <c r="AL122" s="139"/>
      <c r="AM122" s="139" t="str">
        <f>IF(ISNUMBER(MATCH(Cond!AJ121,Cond!$AH$43:$AH$52,0)),Cond!AW121,"")</f>
        <v/>
      </c>
      <c r="AN122" s="139"/>
      <c r="AO122" s="139"/>
      <c r="AP122" s="139"/>
      <c r="AQ122" s="139"/>
      <c r="AR122" s="139"/>
      <c r="AS122" s="139"/>
      <c r="AT122" s="139"/>
      <c r="AU122" s="139"/>
      <c r="AV122" s="139"/>
      <c r="AW122" s="139"/>
      <c r="AX122" s="139"/>
      <c r="AY122" s="139" t="str">
        <f>IF(ISNUMBER(MATCH(Cond!AJ121,Cond!$AH$55:$AH$64,0)),Cond!BA121,"")</f>
        <v/>
      </c>
    </row>
    <row r="123" spans="2:52" ht="24" customHeight="1" x14ac:dyDescent="0.25">
      <c r="C123" s="139" t="str">
        <f>IF(ISNUMBER(MATCH(Cond!AJ122,Cond!$AH$7:$AH$16,0)),Cond!AK122,"")</f>
        <v/>
      </c>
      <c r="D123" s="139"/>
      <c r="E123" s="139"/>
      <c r="F123" s="139"/>
      <c r="G123" s="139"/>
      <c r="H123" s="139"/>
      <c r="I123" s="139"/>
      <c r="J123" s="139"/>
      <c r="K123" s="139"/>
      <c r="L123" s="139"/>
      <c r="M123" s="139"/>
      <c r="N123" s="139"/>
      <c r="O123" s="139" t="str">
        <f>IF(ISNUMBER(MATCH(Cond!AJ122,Cond!$AH$19:$AH$28,0)),Cond!AO122,"")</f>
        <v/>
      </c>
      <c r="P123" s="139"/>
      <c r="Q123" s="139"/>
      <c r="R123" s="139"/>
      <c r="S123" s="139"/>
      <c r="T123" s="139"/>
      <c r="U123" s="139"/>
      <c r="V123" s="139"/>
      <c r="W123" s="139"/>
      <c r="X123" s="139"/>
      <c r="Y123" s="139"/>
      <c r="Z123" s="139"/>
      <c r="AA123" s="139" t="str">
        <f>IF(ISNUMBER(MATCH(Cond!AJ122,Cond!$AH$31:$AH$40,0)),Cond!AS122,"")</f>
        <v/>
      </c>
      <c r="AB123" s="139"/>
      <c r="AC123" s="139"/>
      <c r="AD123" s="139"/>
      <c r="AE123" s="139"/>
      <c r="AF123" s="139"/>
      <c r="AG123" s="139"/>
      <c r="AH123" s="139"/>
      <c r="AI123" s="139"/>
      <c r="AJ123" s="139"/>
      <c r="AK123" s="139"/>
      <c r="AL123" s="139"/>
      <c r="AM123" s="139" t="str">
        <f>IF(ISNUMBER(MATCH(Cond!AJ122,Cond!$AH$43:$AH$52,0)),Cond!AW122,"")</f>
        <v/>
      </c>
      <c r="AN123" s="139"/>
      <c r="AO123" s="139"/>
      <c r="AP123" s="139"/>
      <c r="AQ123" s="139"/>
      <c r="AR123" s="139"/>
      <c r="AS123" s="139"/>
      <c r="AT123" s="139"/>
      <c r="AU123" s="139"/>
      <c r="AV123" s="139"/>
      <c r="AW123" s="139"/>
      <c r="AX123" s="139"/>
      <c r="AY123" s="139" t="str">
        <f>IF(ISNUMBER(MATCH(Cond!AJ122,Cond!$AH$55:$AH$64,0)),Cond!BA122,"")</f>
        <v/>
      </c>
    </row>
    <row r="124" spans="2:52" ht="24" customHeight="1" x14ac:dyDescent="0.25">
      <c r="C124" s="139" t="str">
        <f>IF(ISNUMBER(MATCH(Cond!AJ123,Cond!$AH$7:$AH$16,0)),Cond!AK123,"")</f>
        <v/>
      </c>
      <c r="D124" s="139"/>
      <c r="E124" s="139"/>
      <c r="F124" s="139"/>
      <c r="G124" s="139"/>
      <c r="H124" s="139"/>
      <c r="I124" s="139"/>
      <c r="J124" s="139"/>
      <c r="K124" s="139"/>
      <c r="L124" s="139"/>
      <c r="M124" s="139"/>
      <c r="N124" s="139"/>
      <c r="O124" s="139" t="str">
        <f>IF(ISNUMBER(MATCH(Cond!AJ123,Cond!$AH$19:$AH$28,0)),Cond!AO123,"")</f>
        <v/>
      </c>
      <c r="P124" s="139"/>
      <c r="Q124" s="139"/>
      <c r="R124" s="139"/>
      <c r="S124" s="139"/>
      <c r="T124" s="139"/>
      <c r="U124" s="139"/>
      <c r="V124" s="139"/>
      <c r="W124" s="139"/>
      <c r="X124" s="139"/>
      <c r="Y124" s="139"/>
      <c r="Z124" s="139"/>
      <c r="AA124" s="139" t="str">
        <f>IF(ISNUMBER(MATCH(Cond!AJ123,Cond!$AH$31:$AH$40,0)),Cond!AS123,"")</f>
        <v/>
      </c>
      <c r="AB124" s="139"/>
      <c r="AC124" s="139"/>
      <c r="AD124" s="139"/>
      <c r="AE124" s="139"/>
      <c r="AF124" s="139"/>
      <c r="AG124" s="139"/>
      <c r="AH124" s="139"/>
      <c r="AI124" s="139"/>
      <c r="AJ124" s="139"/>
      <c r="AK124" s="139"/>
      <c r="AL124" s="139"/>
      <c r="AM124" s="139" t="str">
        <f>IF(ISNUMBER(MATCH(Cond!AJ123,Cond!$AH$43:$AH$52,0)),Cond!AW123,"")</f>
        <v/>
      </c>
      <c r="AN124" s="139"/>
      <c r="AO124" s="139"/>
      <c r="AP124" s="139"/>
      <c r="AQ124" s="139"/>
      <c r="AR124" s="139"/>
      <c r="AS124" s="139"/>
      <c r="AT124" s="139"/>
      <c r="AU124" s="139"/>
      <c r="AV124" s="139"/>
      <c r="AW124" s="139"/>
      <c r="AX124" s="139"/>
      <c r="AY124" s="139" t="str">
        <f>IF(ISNUMBER(MATCH(Cond!AJ123,Cond!$AH$55:$AH$64,0)),Cond!BA123,"")</f>
        <v/>
      </c>
    </row>
    <row r="125" spans="2:52" ht="24" customHeight="1" x14ac:dyDescent="0.25">
      <c r="C125" s="139" t="str">
        <f>IF(ISNUMBER(MATCH(Cond!AJ124,Cond!$AH$7:$AH$16,0)),Cond!AK124,"")</f>
        <v/>
      </c>
      <c r="D125" s="139"/>
      <c r="E125" s="139"/>
      <c r="F125" s="139"/>
      <c r="G125" s="139"/>
      <c r="H125" s="139"/>
      <c r="I125" s="139"/>
      <c r="J125" s="139"/>
      <c r="K125" s="139"/>
      <c r="L125" s="139"/>
      <c r="M125" s="139"/>
      <c r="N125" s="139"/>
      <c r="O125" s="139" t="str">
        <f>IF(ISNUMBER(MATCH(Cond!AJ124,Cond!$AH$19:$AH$28,0)),Cond!AO124,"")</f>
        <v/>
      </c>
      <c r="P125" s="139"/>
      <c r="Q125" s="139"/>
      <c r="R125" s="139"/>
      <c r="S125" s="139"/>
      <c r="T125" s="139"/>
      <c r="U125" s="139"/>
      <c r="V125" s="139"/>
      <c r="W125" s="139"/>
      <c r="X125" s="139"/>
      <c r="Y125" s="139"/>
      <c r="Z125" s="139"/>
      <c r="AA125" s="139" t="str">
        <f>IF(ISNUMBER(MATCH(Cond!AJ124,Cond!$AH$31:$AH$40,0)),Cond!AS124,"")</f>
        <v/>
      </c>
      <c r="AB125" s="139"/>
      <c r="AC125" s="139"/>
      <c r="AD125" s="139"/>
      <c r="AE125" s="139"/>
      <c r="AF125" s="139"/>
      <c r="AG125" s="139"/>
      <c r="AH125" s="139"/>
      <c r="AI125" s="139"/>
      <c r="AJ125" s="139"/>
      <c r="AK125" s="139"/>
      <c r="AL125" s="139"/>
      <c r="AM125" s="139" t="str">
        <f>IF(ISNUMBER(MATCH(Cond!AJ124,Cond!$AH$43:$AH$52,0)),Cond!AW124,"")</f>
        <v/>
      </c>
      <c r="AN125" s="139"/>
      <c r="AO125" s="139"/>
      <c r="AP125" s="139"/>
      <c r="AQ125" s="139"/>
      <c r="AR125" s="139"/>
      <c r="AS125" s="139"/>
      <c r="AT125" s="139"/>
      <c r="AU125" s="139"/>
      <c r="AV125" s="139"/>
      <c r="AW125" s="139"/>
      <c r="AX125" s="139"/>
      <c r="AY125" s="139" t="str">
        <f>IF(ISNUMBER(MATCH(Cond!AJ124,Cond!$AH$55:$AH$64,0)),Cond!BA124,"")</f>
        <v/>
      </c>
    </row>
    <row r="126" spans="2:52" ht="24" customHeight="1" x14ac:dyDescent="0.25">
      <c r="C126" s="139" t="str">
        <f>IF(ISNUMBER(MATCH(Cond!AJ125,Cond!$AH$7:$AH$16,0)),Cond!AK125,"")</f>
        <v/>
      </c>
      <c r="D126" s="139"/>
      <c r="E126" s="139"/>
      <c r="F126" s="139"/>
      <c r="G126" s="139"/>
      <c r="H126" s="139"/>
      <c r="I126" s="139"/>
      <c r="J126" s="139"/>
      <c r="K126" s="139"/>
      <c r="L126" s="139"/>
      <c r="M126" s="139"/>
      <c r="N126" s="139"/>
      <c r="O126" s="139" t="str">
        <f>IF(ISNUMBER(MATCH(Cond!AJ125,Cond!$AH$19:$AH$28,0)),Cond!AO125,"")</f>
        <v/>
      </c>
      <c r="P126" s="139"/>
      <c r="Q126" s="139"/>
      <c r="R126" s="139"/>
      <c r="S126" s="139"/>
      <c r="T126" s="139"/>
      <c r="U126" s="139"/>
      <c r="V126" s="139"/>
      <c r="W126" s="139"/>
      <c r="X126" s="139"/>
      <c r="Y126" s="139"/>
      <c r="Z126" s="139"/>
      <c r="AA126" s="139" t="str">
        <f>IF(ISNUMBER(MATCH(Cond!AJ125,Cond!$AH$31:$AH$40,0)),Cond!AS125,"")</f>
        <v/>
      </c>
      <c r="AB126" s="139"/>
      <c r="AC126" s="139"/>
      <c r="AD126" s="139"/>
      <c r="AE126" s="139"/>
      <c r="AF126" s="139"/>
      <c r="AG126" s="139"/>
      <c r="AH126" s="139"/>
      <c r="AI126" s="139"/>
      <c r="AJ126" s="139"/>
      <c r="AK126" s="139"/>
      <c r="AL126" s="139"/>
      <c r="AM126" s="139" t="str">
        <f>IF(ISNUMBER(MATCH(Cond!AJ125,Cond!$AH$43:$AH$52,0)),Cond!AW125,"")</f>
        <v/>
      </c>
      <c r="AN126" s="139"/>
      <c r="AO126" s="139"/>
      <c r="AP126" s="139"/>
      <c r="AQ126" s="139"/>
      <c r="AR126" s="139"/>
      <c r="AS126" s="139"/>
      <c r="AT126" s="139"/>
      <c r="AU126" s="139"/>
      <c r="AV126" s="139"/>
      <c r="AW126" s="139"/>
      <c r="AX126" s="139"/>
      <c r="AY126" s="139" t="str">
        <f>IF(ISNUMBER(MATCH(Cond!AJ125,Cond!$AH$55:$AH$64,0)),Cond!BA125,"")</f>
        <v/>
      </c>
    </row>
    <row r="127" spans="2:52" ht="24" customHeight="1" x14ac:dyDescent="0.25">
      <c r="C127" s="139" t="str">
        <f>IF(ISNUMBER(MATCH(Cond!AJ126,Cond!$AH$7:$AH$16,0)),Cond!AK126,"")</f>
        <v/>
      </c>
      <c r="D127" s="139"/>
      <c r="E127" s="139"/>
      <c r="F127" s="139"/>
      <c r="G127" s="139"/>
      <c r="H127" s="139"/>
      <c r="I127" s="139"/>
      <c r="J127" s="139"/>
      <c r="K127" s="139"/>
      <c r="L127" s="139"/>
      <c r="M127" s="139"/>
      <c r="N127" s="139"/>
      <c r="O127" s="139" t="str">
        <f>IF(ISNUMBER(MATCH(Cond!AJ126,Cond!$AH$19:$AH$28,0)),Cond!AO126,"")</f>
        <v/>
      </c>
      <c r="P127" s="139"/>
      <c r="Q127" s="139"/>
      <c r="R127" s="139"/>
      <c r="S127" s="139"/>
      <c r="T127" s="139"/>
      <c r="U127" s="139"/>
      <c r="V127" s="139"/>
      <c r="W127" s="139"/>
      <c r="X127" s="139"/>
      <c r="Y127" s="139"/>
      <c r="Z127" s="139"/>
      <c r="AA127" s="139" t="str">
        <f>IF(ISNUMBER(MATCH(Cond!AJ126,Cond!$AH$31:$AH$40,0)),Cond!AS126,"")</f>
        <v/>
      </c>
      <c r="AB127" s="139"/>
      <c r="AC127" s="139"/>
      <c r="AD127" s="139"/>
      <c r="AE127" s="139"/>
      <c r="AF127" s="139"/>
      <c r="AG127" s="139"/>
      <c r="AH127" s="139"/>
      <c r="AI127" s="139"/>
      <c r="AJ127" s="139"/>
      <c r="AK127" s="139"/>
      <c r="AL127" s="139"/>
      <c r="AM127" s="139" t="str">
        <f>IF(ISNUMBER(MATCH(Cond!AJ126,Cond!$AH$43:$AH$52,0)),Cond!AW126,"")</f>
        <v/>
      </c>
      <c r="AN127" s="139"/>
      <c r="AO127" s="139"/>
      <c r="AP127" s="139"/>
      <c r="AQ127" s="139"/>
      <c r="AR127" s="139"/>
      <c r="AS127" s="139"/>
      <c r="AT127" s="139"/>
      <c r="AU127" s="139"/>
      <c r="AV127" s="139"/>
      <c r="AW127" s="139"/>
      <c r="AX127" s="139"/>
      <c r="AY127" s="139" t="str">
        <f>IF(ISNUMBER(MATCH(Cond!AJ126,Cond!$AH$55:$AH$64,0)),Cond!BA126,"")</f>
        <v/>
      </c>
    </row>
    <row r="128" spans="2:52" x14ac:dyDescent="0.25">
      <c r="B128" s="169"/>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71"/>
    </row>
  </sheetData>
  <sheetProtection algorithmName="SHA-512" hashValue="CYyDzrwVEWGLflWYmsf8rcxm2KWqYnazKo/O7jzmCeqCewwd723Nrk0j3eDt1ViSuoZ/zvVAizQQyqqDrfoDag==" saltValue="TTZo6l09OVQlXnIVKPLxEg==" spinCount="100000" sheet="1" objects="1" scenarios="1"/>
  <printOptions horizontalCentered="1"/>
  <pageMargins left="0.31496062992125984" right="0.31496062992125984" top="0.31496062992125984" bottom="0.31496062992125984" header="0.31496062992125984" footer="0.31496062992125984"/>
  <pageSetup paperSize="9" scale="75"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5" id="{47699799-5A18-4359-AA39-E4CF1D08CF36}">
            <xm:f>AND(ISNUMBER(Cond!BE7)=FALSE,LEN(Cond!BE7)&gt;0)</xm:f>
            <x14:dxf>
              <font>
                <b/>
                <i val="0"/>
                <color theme="0"/>
              </font>
              <fill>
                <patternFill>
                  <bgColor rgb="FF3D5A80"/>
                </patternFill>
              </fill>
            </x14:dxf>
          </x14:cfRule>
          <xm:sqref>C8:C127</xm:sqref>
        </x14:conditionalFormatting>
        <x14:conditionalFormatting xmlns:xm="http://schemas.microsoft.com/office/excel/2006/main">
          <x14:cfRule type="expression" priority="6" id="{A31BEE1F-F1E1-46DD-8A0D-536C3BCC3E79}">
            <xm:f>OR(AND(LEN(OFFSET(Cond!$BF7,,(12*Cond!BF$3)))&gt;0,SUM(OFFSET(Cond!BF7,,,,12-Cond!BF$6))&gt;0),AND(OFFSET(Cond!$DC7,,Cond!BF$3)=1,OFFSET(Cond!$DC7,,Cond!BF$3)&lt;Cond!BF$6))</xm:f>
            <x14:dxf>
              <border>
                <bottom style="thin">
                  <color rgb="FF4D86A5"/>
                </bottom>
                <vertical/>
                <horizontal/>
              </border>
            </x14:dxf>
          </x14:cfRule>
          <x14:cfRule type="expression" priority="7" id="{EEA77F74-D4AD-4122-B58D-C1FDDF37FAF5}">
            <xm:f>OR(AND(LEN(OFFSET(Cond!$BG7,,(12*Cond!BF$3)))&gt;0,SUM(OFFSET(Cond!BF7,,,,12-Cond!BF$6))&gt;0),AND(OFFSET(Cond!$DC7,,Cond!BF$3)=2,OFFSET(Cond!$DC7,,Cond!BF$3)&lt;Cond!BF$6))</xm:f>
            <x14:dxf>
              <border>
                <bottom style="thin">
                  <color rgb="FFCF0BF1"/>
                </bottom>
                <vertical/>
                <horizontal/>
              </border>
            </x14:dxf>
          </x14:cfRule>
          <x14:cfRule type="expression" priority="8" id="{41377DBA-84CA-4027-BC31-61C7C3A35CCB}">
            <xm:f>OR(AND(LEN(OFFSET(Cond!$BH7,,(12*Cond!BF$3)))&gt;0,SUM(OFFSET(Cond!BF7,,,,12-Cond!BF$6))&gt;0),AND(OFFSET(Cond!$DC7,,Cond!BF$3)=3,OFFSET(Cond!$DC7,,Cond!BF$3)&lt;Cond!BF$6))</xm:f>
            <x14:dxf>
              <border>
                <bottom style="thin">
                  <color rgb="FF12E2F1"/>
                </bottom>
                <vertical/>
                <horizontal/>
              </border>
            </x14:dxf>
          </x14:cfRule>
          <x14:cfRule type="expression" priority="9" id="{04573DC3-E0F5-4183-ACED-52DB4F7C5E54}">
            <xm:f>OR(AND(LEN(OFFSET(Cond!$BI7,,(12*Cond!BF$3)))&gt;0,SUM(OFFSET(Cond!BF7,,,,12-Cond!BF$6))&gt;0),AND(OFFSET(Cond!$DC7,,Cond!BF$3)=4,OFFSET(Cond!$DC7,,Cond!BF$3)&lt;Cond!BF$6))</xm:f>
            <x14:dxf>
              <border>
                <bottom style="thin">
                  <color rgb="FF3E517A"/>
                </bottom>
                <vertical/>
                <horizontal/>
              </border>
            </x14:dxf>
          </x14:cfRule>
          <x14:cfRule type="expression" priority="10" id="{3A85CDBE-5B82-4B2F-A116-60B78AC6BE2D}">
            <xm:f>OR(AND(LEN(OFFSET(Cond!$BJ7,,(12*Cond!BF$3)))&gt;0,SUM(OFFSET(Cond!BF7,,,,12-Cond!BF$6))&gt;0),AND(OFFSET(Cond!$DC7,,Cond!BF$3)=5,OFFSET(Cond!$DC7,,Cond!BF$3)&lt;Cond!BF$6))</xm:f>
            <x14:dxf>
              <border>
                <bottom style="thin">
                  <color rgb="FF98DA1F"/>
                </bottom>
                <vertical/>
                <horizontal/>
              </border>
            </x14:dxf>
          </x14:cfRule>
          <x14:cfRule type="expression" priority="11" id="{36182E9B-BA4A-44FF-826E-C6746EF7F8AE}">
            <xm:f>OR(AND(LEN(OFFSET(Cond!$BK7,,(12*Cond!BF$3)))&gt;0,SUM(OFFSET(Cond!BF7,,,,12-Cond!BF$6))&gt;0),AND(OFFSET(Cond!$DC7,,Cond!BF$3)=6,OFFSET(Cond!$DC7,,Cond!BF$3)&lt;Cond!BF$6))</xm:f>
            <x14:dxf>
              <border>
                <bottom style="thin">
                  <color rgb="FFFC9F5B"/>
                </bottom>
                <vertical/>
                <horizontal/>
              </border>
            </x14:dxf>
          </x14:cfRule>
          <x14:cfRule type="expression" priority="12" id="{F989C7F3-C611-4481-856F-8EA7851D9358}">
            <xm:f>OR(AND(LEN(OFFSET(Cond!$BL7,,(12*Cond!BF$3)))&gt;0,SUM(OFFSET(Cond!BF7,,,,12-Cond!BF$6))&gt;0),AND(OFFSET(Cond!$DC7,,Cond!BF$3)=7,OFFSET(Cond!$DC7,,Cond!BF$3)&lt;Cond!BF$6))</xm:f>
            <x14:dxf>
              <border>
                <bottom style="thin">
                  <color rgb="FFD60B2D"/>
                </bottom>
                <vertical/>
                <horizontal/>
              </border>
            </x14:dxf>
          </x14:cfRule>
          <x14:cfRule type="expression" priority="13" id="{9624D47F-2998-4449-9243-91015D27DFB1}">
            <xm:f>OR(AND(LEN(OFFSET(Cond!$BM7,,(12*Cond!BF$3)))&gt;0,SUM(OFFSET(Cond!BF7,,,,12-Cond!BF$6))&gt;0),AND(OFFSET(Cond!$DC7,,Cond!BF$3)=8,OFFSET(Cond!$DC7,,Cond!BF$3)&lt;Cond!BF$6))</xm:f>
            <x14:dxf>
              <border>
                <bottom style="thin">
                  <color rgb="FFC3C4E9"/>
                </bottom>
                <vertical/>
                <horizontal/>
              </border>
            </x14:dxf>
          </x14:cfRule>
          <x14:cfRule type="expression" priority="14" id="{3A98BB2F-8AEE-4324-A506-63BAACC7B2E3}">
            <xm:f>OR(AND(LEN(OFFSET(Cond!$BN7,,(12*Cond!BF$3)))&gt;0,SUM(OFFSET(Cond!BF7,,,,12-Cond!BF$6))&gt;0),AND(OFFSET(Cond!$DC7,,Cond!BF$3)=9,OFFSET(Cond!$DC7,,Cond!BF$3)&lt;Cond!BF$6))</xm:f>
            <x14:dxf>
              <border>
                <bottom style="thin">
                  <color rgb="FF9CC76D"/>
                </bottom>
                <vertical/>
                <horizontal/>
              </border>
            </x14:dxf>
          </x14:cfRule>
          <x14:cfRule type="expression" priority="15" id="{21ED0CDC-7B39-4BBB-BE67-B6FFE98DA4BA}">
            <xm:f>OR(AND(LEN(OFFSET(Cond!$BO7,,(12*Cond!BF$3)))&gt;0,SUM(OFFSET(Cond!BF7,,,,12-Cond!BF$6))&gt;0),AND(OFFSET(Cond!$DC7,,Cond!BF$3)=10,OFFSET(Cond!$DC7,,Cond!BF$3)&lt;Cond!BF$6))</xm:f>
            <x14:dxf>
              <border>
                <bottom style="thin">
                  <color rgb="FF2DFFDF"/>
                </bottom>
                <vertical/>
                <horizontal/>
              </border>
            </x14:dxf>
          </x14:cfRule>
          <x14:cfRule type="expression" priority="16" id="{88077A96-C878-4D6E-8A0E-BFC67E3FE269}">
            <xm:f>AND(Cond!BF$6=1,Cond!$BD7&gt;Cond!BF$4,Cond!$BD7&lt;=Cond!BF$5)</xm:f>
            <x14:dxf>
              <border>
                <right style="thin">
                  <color rgb="FF4D86A5"/>
                </right>
                <vertical/>
                <horizontal/>
              </border>
            </x14:dxf>
          </x14:cfRule>
          <x14:cfRule type="expression" priority="17" id="{448AFCF3-E048-4AFC-BF3D-547190EC1985}">
            <xm:f>AND(Cond!BF$6=2,Cond!$BD7&gt;Cond!BF$4,Cond!$BD7&lt;=Cond!BF$5)</xm:f>
            <x14:dxf>
              <border>
                <right style="thin">
                  <color rgb="FFCF0BF1"/>
                </right>
                <vertical/>
                <horizontal/>
              </border>
            </x14:dxf>
          </x14:cfRule>
          <x14:cfRule type="expression" priority="18" id="{FD9E893D-0586-42AE-9F24-00361EFC82FE}">
            <xm:f>AND(Cond!BF$6=3,Cond!$BD7&gt;Cond!BF$4,Cond!$BD7&lt;=Cond!BF$5)</xm:f>
            <x14:dxf>
              <border>
                <right style="thin">
                  <color rgb="FF12E2F1"/>
                </right>
                <vertical/>
                <horizontal/>
              </border>
            </x14:dxf>
          </x14:cfRule>
          <x14:cfRule type="expression" priority="19" id="{43B8012D-6DBB-4EA0-97A4-6922227E828A}">
            <xm:f>AND(Cond!BF$6=4,Cond!$BD7&gt;Cond!BF$4,Cond!$BD7&lt;=Cond!BF$5)</xm:f>
            <x14:dxf>
              <border>
                <right style="thin">
                  <color rgb="FF3E517A"/>
                </right>
                <vertical/>
                <horizontal/>
              </border>
            </x14:dxf>
          </x14:cfRule>
          <x14:cfRule type="expression" priority="20" id="{DEC088C4-4CCD-473F-9C02-63CAA6219338}">
            <xm:f>AND(Cond!BF$6=5,Cond!$BD7&gt;Cond!BF$4,Cond!$BD7&lt;=Cond!BF$5)</xm:f>
            <x14:dxf>
              <border>
                <right style="thin">
                  <color rgb="FF98DA1F"/>
                </right>
                <vertical/>
                <horizontal/>
              </border>
            </x14:dxf>
          </x14:cfRule>
          <x14:cfRule type="expression" priority="21" id="{86FF8994-CDCE-4A98-A73B-7E04946084E1}">
            <xm:f>AND(Cond!BF$6=6,Cond!$BD7&gt;Cond!BF$4,Cond!$BD7&lt;=Cond!BF$5)</xm:f>
            <x14:dxf>
              <border>
                <right style="thin">
                  <color rgb="FFFC9F5B"/>
                </right>
                <vertical/>
                <horizontal/>
              </border>
            </x14:dxf>
          </x14:cfRule>
          <x14:cfRule type="expression" priority="22" id="{D6465B16-C2AC-4356-B6B1-68ACA2409001}">
            <xm:f>AND(Cond!BF$6=7,Cond!$BD7&gt;Cond!BF$4,Cond!$BD7&lt;=Cond!BF$5)</xm:f>
            <x14:dxf>
              <border>
                <right style="thin">
                  <color rgb="FFD60B2D"/>
                </right>
                <vertical/>
                <horizontal/>
              </border>
            </x14:dxf>
          </x14:cfRule>
          <x14:cfRule type="expression" priority="23" id="{14184E11-CC81-4E93-AD67-0E9AE941216A}">
            <xm:f>AND(Cond!BF$6=8,Cond!$BD7&gt;Cond!BF$4,Cond!$BD7&lt;=Cond!BF$5)</xm:f>
            <x14:dxf>
              <border>
                <right style="thin">
                  <color rgb="FFC3C4E9"/>
                </right>
                <vertical/>
                <horizontal/>
              </border>
            </x14:dxf>
          </x14:cfRule>
          <x14:cfRule type="expression" priority="24" id="{1D5BECD3-B741-4A8F-A692-8064F9E72229}">
            <xm:f>AND(Cond!BF$6=9,Cond!$BD7&gt;Cond!BF$4,Cond!$BD7&lt;=Cond!BF$5)</xm:f>
            <x14:dxf>
              <border>
                <right style="thin">
                  <color rgb="FF9CC76D"/>
                </right>
                <vertical/>
                <horizontal/>
              </border>
            </x14:dxf>
          </x14:cfRule>
          <x14:cfRule type="expression" priority="26" id="{5D434075-5D37-4D9A-B3CC-17269E1DD0C9}">
            <xm:f>AND(Cond!BF$6=10,Cond!$BD7&gt;Cond!BF$4,Cond!$BD7&lt;=Cond!BF$5)</xm:f>
            <x14:dxf>
              <border>
                <right style="thin">
                  <color rgb="FF2DFFDF"/>
                </right>
                <vertical/>
                <horizontal/>
              </border>
            </x14:dxf>
          </x14:cfRule>
          <xm:sqref>D8:N127 P8:Z127 AB8:AL127 AN8:AX127</xm:sqref>
        </x14:conditionalFormatting>
        <x14:conditionalFormatting xmlns:xm="http://schemas.microsoft.com/office/excel/2006/main">
          <x14:cfRule type="expression" priority="4" id="{DF73BD17-A3DC-44B5-B45C-9C0B3A51AB18}">
            <xm:f>AND(ISNUMBER(Cond!BQ7)=FALSE,LEN(Cond!BQ7)&gt;0)</xm:f>
            <x14:dxf>
              <font>
                <b/>
                <i val="0"/>
                <color theme="0"/>
              </font>
              <fill>
                <patternFill>
                  <bgColor rgb="FF98C1D9"/>
                </patternFill>
              </fill>
            </x14:dxf>
          </x14:cfRule>
          <xm:sqref>O8:O127</xm:sqref>
        </x14:conditionalFormatting>
        <x14:conditionalFormatting xmlns:xm="http://schemas.microsoft.com/office/excel/2006/main">
          <x14:cfRule type="expression" priority="3" id="{34D456D8-F919-49D8-990A-FC2CDA998339}">
            <xm:f>AND(ISNUMBER(Cond!CC7)=FALSE,LEN(Cond!CC7)&gt;0)</xm:f>
            <x14:dxf>
              <font>
                <b/>
                <i val="0"/>
                <color theme="0"/>
              </font>
              <fill>
                <patternFill>
                  <bgColor rgb="FFA5A5A5"/>
                </patternFill>
              </fill>
            </x14:dxf>
          </x14:cfRule>
          <xm:sqref>AA8:AA127</xm:sqref>
        </x14:conditionalFormatting>
        <x14:conditionalFormatting xmlns:xm="http://schemas.microsoft.com/office/excel/2006/main">
          <x14:cfRule type="expression" priority="2" id="{AC8DE46D-FA6B-4C4F-A090-664BB4E18F47}">
            <xm:f>AND(ISNUMBER(Cond!CO7)=FALSE,LEN(Cond!CO7)&gt;0)</xm:f>
            <x14:dxf>
              <font>
                <b/>
                <i val="0"/>
                <color theme="0"/>
              </font>
              <fill>
                <patternFill>
                  <bgColor rgb="FFEE6C4D"/>
                </patternFill>
              </fill>
            </x14:dxf>
          </x14:cfRule>
          <xm:sqref>AM8:AM127</xm:sqref>
        </x14:conditionalFormatting>
        <x14:conditionalFormatting xmlns:xm="http://schemas.microsoft.com/office/excel/2006/main">
          <x14:cfRule type="expression" priority="1" id="{70893675-261F-4E05-AE41-7AEE5B0436DE}">
            <xm:f>AND(ISNUMBER(Cond!DA7)=FALSE,LEN(Cond!DA7)&gt;0)</xm:f>
            <x14:dxf>
              <font>
                <b/>
                <i val="0"/>
                <color theme="0"/>
              </font>
              <fill>
                <patternFill>
                  <bgColor rgb="FF293241"/>
                </patternFill>
              </fill>
            </x14:dxf>
          </x14:cfRule>
          <xm:sqref>AY8:AY127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BD315-EAA8-4A33-8A08-228F47082DF0}">
  <sheetPr>
    <pageSetUpPr autoPageBreaks="0" fitToPage="1"/>
  </sheetPr>
  <dimension ref="A1:P405"/>
  <sheetViews>
    <sheetView showGridLines="0" showRowColHeaders="0" workbookViewId="0">
      <pane ySplit="4" topLeftCell="A5" activePane="bottomLeft" state="frozen"/>
      <selection pane="bottomLeft" activeCell="A5" sqref="A5"/>
    </sheetView>
  </sheetViews>
  <sheetFormatPr defaultRowHeight="15" x14ac:dyDescent="0.25"/>
  <cols>
    <col min="1" max="1" width="3.7109375" style="15" customWidth="1"/>
    <col min="2" max="2" width="15.7109375" style="20" customWidth="1"/>
    <col min="3" max="3" width="30.7109375" style="20" customWidth="1"/>
    <col min="4" max="4" width="21.85546875" style="20" customWidth="1"/>
    <col min="5" max="16" width="9.85546875" style="20" customWidth="1"/>
    <col min="17" max="17" width="1.7109375" style="20" customWidth="1"/>
    <col min="18" max="16384" width="9.140625" style="20"/>
  </cols>
  <sheetData>
    <row r="1" spans="1:16" s="3" customFormat="1" ht="6.75" customHeight="1" x14ac:dyDescent="0.25"/>
    <row r="2" spans="1:16" s="6" customFormat="1" ht="20.100000000000001" customHeight="1" x14ac:dyDescent="0.25">
      <c r="B2" s="25" t="s">
        <v>85</v>
      </c>
      <c r="C2" s="7"/>
      <c r="D2" s="8"/>
      <c r="E2" s="8"/>
      <c r="F2" s="8"/>
      <c r="G2" s="8"/>
      <c r="H2" s="8"/>
      <c r="I2" s="8"/>
      <c r="J2" s="8"/>
      <c r="K2" s="8"/>
      <c r="L2" s="8"/>
      <c r="M2" s="8"/>
      <c r="N2" s="8"/>
      <c r="O2" s="8"/>
      <c r="P2" s="8"/>
    </row>
    <row r="3" spans="1:16" s="10" customFormat="1" ht="24" customHeight="1" x14ac:dyDescent="0.25">
      <c r="B3" s="26" t="s">
        <v>161</v>
      </c>
      <c r="C3" s="11"/>
      <c r="D3" s="12"/>
      <c r="E3" s="12"/>
      <c r="F3" s="12"/>
      <c r="G3" s="12"/>
      <c r="H3" s="12"/>
      <c r="I3" s="12"/>
      <c r="J3" s="12"/>
      <c r="K3" s="12"/>
      <c r="L3" s="12"/>
      <c r="M3" s="12"/>
      <c r="N3" s="12"/>
      <c r="O3" s="12"/>
      <c r="P3" s="12"/>
    </row>
    <row r="4" spans="1:16" s="15" customFormat="1" ht="4.9000000000000004" customHeight="1" x14ac:dyDescent="0.25">
      <c r="A4" s="14"/>
    </row>
    <row r="5" spans="1:16" s="15" customFormat="1" ht="4.9000000000000004" customHeight="1" x14ac:dyDescent="0.25">
      <c r="A5" s="14"/>
    </row>
    <row r="6" spans="1:16" ht="24" customHeight="1" x14ac:dyDescent="0.25">
      <c r="B6" s="133" t="s">
        <v>29</v>
      </c>
      <c r="C6" s="134" t="s">
        <v>8</v>
      </c>
      <c r="D6" s="135" t="s">
        <v>37</v>
      </c>
      <c r="E6" s="136" t="s">
        <v>32</v>
      </c>
      <c r="F6" s="136" t="s">
        <v>33</v>
      </c>
      <c r="G6" s="136" t="s">
        <v>35</v>
      </c>
      <c r="H6" s="136" t="s">
        <v>36</v>
      </c>
      <c r="I6" s="136" t="s">
        <v>46</v>
      </c>
      <c r="J6" s="136" t="s">
        <v>60</v>
      </c>
      <c r="K6" s="136" t="s">
        <v>47</v>
      </c>
      <c r="L6" s="136" t="s">
        <v>48</v>
      </c>
      <c r="M6" s="136" t="s">
        <v>61</v>
      </c>
      <c r="N6" s="136" t="s">
        <v>49</v>
      </c>
      <c r="O6" s="136" t="s">
        <v>50</v>
      </c>
      <c r="P6" s="136" t="s">
        <v>51</v>
      </c>
    </row>
    <row r="7" spans="1:16" ht="24" customHeight="1" x14ac:dyDescent="0.25">
      <c r="B7" s="133" t="s">
        <v>30</v>
      </c>
      <c r="C7" s="60" t="s">
        <v>94</v>
      </c>
      <c r="D7" s="132" t="s">
        <v>31</v>
      </c>
      <c r="E7" s="131">
        <v>14</v>
      </c>
      <c r="F7" s="131">
        <v>14</v>
      </c>
      <c r="G7" s="131">
        <v>14</v>
      </c>
      <c r="H7" s="131">
        <v>14</v>
      </c>
      <c r="I7" s="131">
        <v>14</v>
      </c>
      <c r="J7" s="131">
        <v>14</v>
      </c>
      <c r="K7" s="131">
        <v>14</v>
      </c>
      <c r="L7" s="131">
        <v>14</v>
      </c>
      <c r="M7" s="131">
        <v>14</v>
      </c>
      <c r="N7" s="131">
        <v>14</v>
      </c>
      <c r="O7" s="131">
        <v>14</v>
      </c>
      <c r="P7" s="137">
        <v>14</v>
      </c>
    </row>
    <row r="8" spans="1:16" ht="24" customHeight="1" x14ac:dyDescent="0.25">
      <c r="B8" s="133" t="s">
        <v>173</v>
      </c>
      <c r="C8" s="70" t="s">
        <v>141</v>
      </c>
      <c r="D8" s="132" t="s">
        <v>69</v>
      </c>
      <c r="E8" s="91">
        <v>13</v>
      </c>
      <c r="F8" s="91">
        <v>12</v>
      </c>
      <c r="G8" s="91">
        <v>11</v>
      </c>
      <c r="H8" s="91">
        <v>11</v>
      </c>
      <c r="I8" s="91">
        <v>13</v>
      </c>
      <c r="J8" s="91">
        <v>12</v>
      </c>
      <c r="K8" s="91"/>
      <c r="L8" s="91"/>
      <c r="M8" s="91"/>
      <c r="N8" s="91"/>
      <c r="O8" s="91"/>
      <c r="P8" s="92"/>
    </row>
    <row r="9" spans="1:16" ht="24" customHeight="1" x14ac:dyDescent="0.25">
      <c r="B9" s="58"/>
      <c r="C9" s="58"/>
      <c r="D9" s="58"/>
      <c r="E9" s="58"/>
      <c r="F9" s="58"/>
      <c r="G9" s="58"/>
      <c r="H9" s="58"/>
      <c r="I9" s="58"/>
      <c r="J9" s="58"/>
      <c r="K9" s="58"/>
      <c r="L9" s="58"/>
      <c r="M9" s="58"/>
      <c r="N9" s="58"/>
      <c r="O9" s="58"/>
      <c r="P9" s="58"/>
    </row>
    <row r="10" spans="1:16" ht="24" customHeight="1" x14ac:dyDescent="0.25">
      <c r="B10" s="133" t="s">
        <v>29</v>
      </c>
      <c r="C10" s="134" t="s">
        <v>8</v>
      </c>
      <c r="D10" s="135" t="s">
        <v>37</v>
      </c>
      <c r="E10" s="136" t="s">
        <v>32</v>
      </c>
      <c r="F10" s="136" t="s">
        <v>33</v>
      </c>
      <c r="G10" s="136" t="s">
        <v>35</v>
      </c>
      <c r="H10" s="136" t="s">
        <v>36</v>
      </c>
      <c r="I10" s="136" t="s">
        <v>46</v>
      </c>
      <c r="J10" s="136" t="s">
        <v>60</v>
      </c>
      <c r="K10" s="136" t="s">
        <v>47</v>
      </c>
      <c r="L10" s="136" t="s">
        <v>48</v>
      </c>
      <c r="M10" s="136" t="s">
        <v>61</v>
      </c>
      <c r="N10" s="136" t="s">
        <v>49</v>
      </c>
      <c r="O10" s="136" t="s">
        <v>50</v>
      </c>
      <c r="P10" s="136" t="s">
        <v>51</v>
      </c>
    </row>
    <row r="11" spans="1:16" ht="24" customHeight="1" x14ac:dyDescent="0.25">
      <c r="B11" s="133" t="s">
        <v>30</v>
      </c>
      <c r="C11" s="60" t="s">
        <v>100</v>
      </c>
      <c r="D11" s="132" t="s">
        <v>31</v>
      </c>
      <c r="E11" s="131">
        <v>5</v>
      </c>
      <c r="F11" s="131">
        <v>5</v>
      </c>
      <c r="G11" s="131">
        <v>5</v>
      </c>
      <c r="H11" s="131">
        <v>5</v>
      </c>
      <c r="I11" s="131">
        <v>5</v>
      </c>
      <c r="J11" s="131">
        <v>5</v>
      </c>
      <c r="K11" s="131">
        <v>5</v>
      </c>
      <c r="L11" s="131">
        <v>5</v>
      </c>
      <c r="M11" s="131">
        <v>5</v>
      </c>
      <c r="N11" s="131">
        <v>5</v>
      </c>
      <c r="O11" s="131">
        <v>5</v>
      </c>
      <c r="P11" s="137">
        <v>5</v>
      </c>
    </row>
    <row r="12" spans="1:16" ht="24" customHeight="1" x14ac:dyDescent="0.25">
      <c r="B12" s="133" t="s">
        <v>173</v>
      </c>
      <c r="C12" s="70" t="s">
        <v>101</v>
      </c>
      <c r="D12" s="132" t="s">
        <v>69</v>
      </c>
      <c r="E12" s="91">
        <v>6</v>
      </c>
      <c r="F12" s="91">
        <v>5.9</v>
      </c>
      <c r="G12" s="91">
        <v>5.6</v>
      </c>
      <c r="H12" s="91">
        <v>5.2</v>
      </c>
      <c r="I12" s="91">
        <v>4.9000000000000004</v>
      </c>
      <c r="J12" s="91">
        <v>5</v>
      </c>
      <c r="K12" s="91"/>
      <c r="L12" s="91"/>
      <c r="M12" s="91"/>
      <c r="N12" s="91"/>
      <c r="O12" s="91"/>
      <c r="P12" s="92"/>
    </row>
    <row r="13" spans="1:16" ht="24" customHeight="1" x14ac:dyDescent="0.25">
      <c r="B13" s="58"/>
      <c r="C13" s="58"/>
      <c r="D13" s="58"/>
      <c r="E13" s="58"/>
      <c r="F13" s="58"/>
      <c r="G13" s="58"/>
      <c r="H13" s="58"/>
      <c r="I13" s="58"/>
      <c r="J13" s="58"/>
      <c r="K13" s="58"/>
      <c r="L13" s="58"/>
      <c r="M13" s="58"/>
      <c r="N13" s="58"/>
      <c r="O13" s="58"/>
      <c r="P13" s="58"/>
    </row>
    <row r="14" spans="1:16" ht="24" customHeight="1" x14ac:dyDescent="0.25">
      <c r="B14" s="133" t="s">
        <v>29</v>
      </c>
      <c r="C14" s="134" t="s">
        <v>6</v>
      </c>
      <c r="D14" s="135" t="s">
        <v>37</v>
      </c>
      <c r="E14" s="136" t="s">
        <v>32</v>
      </c>
      <c r="F14" s="136" t="s">
        <v>33</v>
      </c>
      <c r="G14" s="136" t="s">
        <v>35</v>
      </c>
      <c r="H14" s="136" t="s">
        <v>36</v>
      </c>
      <c r="I14" s="136" t="s">
        <v>46</v>
      </c>
      <c r="J14" s="136" t="s">
        <v>60</v>
      </c>
      <c r="K14" s="136" t="s">
        <v>47</v>
      </c>
      <c r="L14" s="136" t="s">
        <v>48</v>
      </c>
      <c r="M14" s="136" t="s">
        <v>61</v>
      </c>
      <c r="N14" s="136" t="s">
        <v>49</v>
      </c>
      <c r="O14" s="136" t="s">
        <v>50</v>
      </c>
      <c r="P14" s="136" t="s">
        <v>51</v>
      </c>
    </row>
    <row r="15" spans="1:16" ht="24" customHeight="1" x14ac:dyDescent="0.25">
      <c r="B15" s="133" t="s">
        <v>30</v>
      </c>
      <c r="C15" s="60" t="s">
        <v>96</v>
      </c>
      <c r="D15" s="132" t="s">
        <v>31</v>
      </c>
      <c r="E15" s="131">
        <v>0.03</v>
      </c>
      <c r="F15" s="131">
        <v>0.03</v>
      </c>
      <c r="G15" s="131">
        <v>0.03</v>
      </c>
      <c r="H15" s="131">
        <v>0.03</v>
      </c>
      <c r="I15" s="131">
        <v>0.03</v>
      </c>
      <c r="J15" s="131">
        <v>0.03</v>
      </c>
      <c r="K15" s="131">
        <v>0.03</v>
      </c>
      <c r="L15" s="131">
        <v>0.03</v>
      </c>
      <c r="M15" s="131">
        <v>0.03</v>
      </c>
      <c r="N15" s="131">
        <v>0.03</v>
      </c>
      <c r="O15" s="131">
        <v>0.03</v>
      </c>
      <c r="P15" s="137">
        <v>0.03</v>
      </c>
    </row>
    <row r="16" spans="1:16" ht="24" customHeight="1" x14ac:dyDescent="0.25">
      <c r="B16" s="133" t="s">
        <v>173</v>
      </c>
      <c r="C16" s="70" t="s">
        <v>163</v>
      </c>
      <c r="D16" s="132" t="s">
        <v>69</v>
      </c>
      <c r="E16" s="91">
        <v>0.04</v>
      </c>
      <c r="F16" s="91">
        <v>0.03</v>
      </c>
      <c r="G16" s="91">
        <v>0.05</v>
      </c>
      <c r="H16" s="91">
        <v>0.06</v>
      </c>
      <c r="I16" s="91">
        <v>0.05</v>
      </c>
      <c r="J16" s="91">
        <v>0.05</v>
      </c>
      <c r="K16" s="91"/>
      <c r="L16" s="91"/>
      <c r="M16" s="91"/>
      <c r="N16" s="91"/>
      <c r="O16" s="91"/>
      <c r="P16" s="92"/>
    </row>
    <row r="17" spans="2:16" ht="24" customHeight="1" x14ac:dyDescent="0.25">
      <c r="B17" s="58"/>
      <c r="C17" s="58"/>
      <c r="D17" s="58"/>
      <c r="E17" s="58"/>
      <c r="F17" s="58"/>
      <c r="G17" s="58"/>
      <c r="H17" s="58"/>
      <c r="I17" s="58"/>
      <c r="J17" s="58"/>
      <c r="K17" s="58"/>
      <c r="L17" s="58"/>
      <c r="M17" s="58"/>
      <c r="N17" s="58"/>
      <c r="O17" s="58"/>
      <c r="P17" s="58"/>
    </row>
    <row r="18" spans="2:16" ht="24" customHeight="1" x14ac:dyDescent="0.25">
      <c r="B18" s="133" t="s">
        <v>29</v>
      </c>
      <c r="C18" s="134" t="s">
        <v>6</v>
      </c>
      <c r="D18" s="135" t="s">
        <v>37</v>
      </c>
      <c r="E18" s="136" t="s">
        <v>32</v>
      </c>
      <c r="F18" s="136" t="s">
        <v>33</v>
      </c>
      <c r="G18" s="136" t="s">
        <v>35</v>
      </c>
      <c r="H18" s="136" t="s">
        <v>36</v>
      </c>
      <c r="I18" s="136" t="s">
        <v>46</v>
      </c>
      <c r="J18" s="136" t="s">
        <v>60</v>
      </c>
      <c r="K18" s="136" t="s">
        <v>47</v>
      </c>
      <c r="L18" s="136" t="s">
        <v>48</v>
      </c>
      <c r="M18" s="136" t="s">
        <v>61</v>
      </c>
      <c r="N18" s="136" t="s">
        <v>49</v>
      </c>
      <c r="O18" s="136" t="s">
        <v>50</v>
      </c>
      <c r="P18" s="136" t="s">
        <v>51</v>
      </c>
    </row>
    <row r="19" spans="2:16" ht="24" customHeight="1" x14ac:dyDescent="0.25">
      <c r="B19" s="133" t="s">
        <v>30</v>
      </c>
      <c r="C19" s="60" t="s">
        <v>162</v>
      </c>
      <c r="D19" s="132" t="s">
        <v>31</v>
      </c>
      <c r="E19" s="131">
        <v>16</v>
      </c>
      <c r="F19" s="131">
        <v>16</v>
      </c>
      <c r="G19" s="131">
        <v>16</v>
      </c>
      <c r="H19" s="131">
        <v>16</v>
      </c>
      <c r="I19" s="131">
        <v>16</v>
      </c>
      <c r="J19" s="131">
        <v>16</v>
      </c>
      <c r="K19" s="131">
        <v>16</v>
      </c>
      <c r="L19" s="131">
        <v>16</v>
      </c>
      <c r="M19" s="131">
        <v>16</v>
      </c>
      <c r="N19" s="131">
        <v>16</v>
      </c>
      <c r="O19" s="131">
        <v>16</v>
      </c>
      <c r="P19" s="137">
        <v>16</v>
      </c>
    </row>
    <row r="20" spans="2:16" ht="24" customHeight="1" x14ac:dyDescent="0.25">
      <c r="B20" s="133" t="s">
        <v>173</v>
      </c>
      <c r="C20" s="70" t="s">
        <v>102</v>
      </c>
      <c r="D20" s="132" t="s">
        <v>69</v>
      </c>
      <c r="E20" s="91">
        <v>15.96</v>
      </c>
      <c r="F20" s="91">
        <v>16.12</v>
      </c>
      <c r="G20" s="91">
        <v>16.02</v>
      </c>
      <c r="H20" s="91">
        <v>16.02</v>
      </c>
      <c r="I20" s="91">
        <v>15.92</v>
      </c>
      <c r="J20" s="91">
        <v>16</v>
      </c>
      <c r="K20" s="91"/>
      <c r="L20" s="91"/>
      <c r="M20" s="91"/>
      <c r="N20" s="91"/>
      <c r="O20" s="91"/>
      <c r="P20" s="92"/>
    </row>
    <row r="21" spans="2:16" ht="24" customHeight="1" x14ac:dyDescent="0.25">
      <c r="B21" s="58"/>
      <c r="C21" s="58"/>
      <c r="D21" s="58"/>
      <c r="E21" s="58"/>
      <c r="F21" s="58"/>
      <c r="G21" s="58"/>
      <c r="H21" s="58"/>
      <c r="I21" s="58"/>
      <c r="J21" s="58"/>
      <c r="K21" s="58"/>
      <c r="L21" s="58"/>
      <c r="M21" s="58"/>
      <c r="N21" s="58"/>
      <c r="O21" s="58"/>
      <c r="P21" s="58"/>
    </row>
    <row r="22" spans="2:16" ht="24" customHeight="1" x14ac:dyDescent="0.25">
      <c r="B22" s="133" t="s">
        <v>29</v>
      </c>
      <c r="C22" s="134" t="s">
        <v>6</v>
      </c>
      <c r="D22" s="135" t="s">
        <v>37</v>
      </c>
      <c r="E22" s="136" t="s">
        <v>32</v>
      </c>
      <c r="F22" s="136" t="s">
        <v>33</v>
      </c>
      <c r="G22" s="136" t="s">
        <v>35</v>
      </c>
      <c r="H22" s="136" t="s">
        <v>36</v>
      </c>
      <c r="I22" s="136" t="s">
        <v>46</v>
      </c>
      <c r="J22" s="136" t="s">
        <v>60</v>
      </c>
      <c r="K22" s="136" t="s">
        <v>47</v>
      </c>
      <c r="L22" s="136" t="s">
        <v>48</v>
      </c>
      <c r="M22" s="136" t="s">
        <v>61</v>
      </c>
      <c r="N22" s="136" t="s">
        <v>49</v>
      </c>
      <c r="O22" s="136" t="s">
        <v>50</v>
      </c>
      <c r="P22" s="136" t="s">
        <v>51</v>
      </c>
    </row>
    <row r="23" spans="2:16" ht="24" customHeight="1" x14ac:dyDescent="0.25">
      <c r="B23" s="133" t="s">
        <v>30</v>
      </c>
      <c r="C23" s="60" t="s">
        <v>91</v>
      </c>
      <c r="D23" s="132" t="s">
        <v>31</v>
      </c>
      <c r="E23" s="131">
        <v>3.6</v>
      </c>
      <c r="F23" s="131">
        <v>3.6</v>
      </c>
      <c r="G23" s="131">
        <v>3.6</v>
      </c>
      <c r="H23" s="131">
        <v>3.6</v>
      </c>
      <c r="I23" s="131">
        <v>3.6</v>
      </c>
      <c r="J23" s="131">
        <v>3.6</v>
      </c>
      <c r="K23" s="131">
        <v>3.6</v>
      </c>
      <c r="L23" s="131">
        <v>3.6</v>
      </c>
      <c r="M23" s="131">
        <v>3.6</v>
      </c>
      <c r="N23" s="131">
        <v>3.6</v>
      </c>
      <c r="O23" s="131">
        <v>3.6</v>
      </c>
      <c r="P23" s="137">
        <v>3.6</v>
      </c>
    </row>
    <row r="24" spans="2:16" ht="24" customHeight="1" x14ac:dyDescent="0.25">
      <c r="B24" s="133" t="s">
        <v>173</v>
      </c>
      <c r="C24" s="70" t="s">
        <v>103</v>
      </c>
      <c r="D24" s="132" t="s">
        <v>69</v>
      </c>
      <c r="E24" s="91">
        <v>4</v>
      </c>
      <c r="F24" s="91">
        <v>3.85</v>
      </c>
      <c r="G24" s="91">
        <v>3.6</v>
      </c>
      <c r="H24" s="91">
        <v>3.5</v>
      </c>
      <c r="I24" s="91">
        <v>3.5</v>
      </c>
      <c r="J24" s="91">
        <v>3.52</v>
      </c>
      <c r="K24" s="91"/>
      <c r="L24" s="91"/>
      <c r="M24" s="91"/>
      <c r="N24" s="91"/>
      <c r="O24" s="91"/>
      <c r="P24" s="92"/>
    </row>
    <row r="25" spans="2:16" ht="24" customHeight="1" x14ac:dyDescent="0.25">
      <c r="B25" s="58"/>
      <c r="C25" s="58"/>
      <c r="D25" s="58"/>
      <c r="E25" s="58"/>
      <c r="F25" s="58"/>
      <c r="G25" s="58"/>
      <c r="H25" s="58"/>
      <c r="I25" s="58"/>
      <c r="J25" s="58"/>
      <c r="K25" s="58"/>
      <c r="L25" s="58"/>
      <c r="M25" s="58"/>
      <c r="N25" s="58"/>
      <c r="O25" s="58"/>
      <c r="P25" s="58"/>
    </row>
    <row r="26" spans="2:16" ht="24" customHeight="1" x14ac:dyDescent="0.25">
      <c r="B26" s="133" t="s">
        <v>29</v>
      </c>
      <c r="C26" s="134" t="s">
        <v>2</v>
      </c>
      <c r="D26" s="135" t="s">
        <v>37</v>
      </c>
      <c r="E26" s="136" t="s">
        <v>32</v>
      </c>
      <c r="F26" s="136" t="s">
        <v>33</v>
      </c>
      <c r="G26" s="136" t="s">
        <v>35</v>
      </c>
      <c r="H26" s="136" t="s">
        <v>36</v>
      </c>
      <c r="I26" s="136" t="s">
        <v>46</v>
      </c>
      <c r="J26" s="136" t="s">
        <v>60</v>
      </c>
      <c r="K26" s="136" t="s">
        <v>47</v>
      </c>
      <c r="L26" s="136" t="s">
        <v>48</v>
      </c>
      <c r="M26" s="136" t="s">
        <v>61</v>
      </c>
      <c r="N26" s="136" t="s">
        <v>49</v>
      </c>
      <c r="O26" s="136" t="s">
        <v>50</v>
      </c>
      <c r="P26" s="136" t="s">
        <v>51</v>
      </c>
    </row>
    <row r="27" spans="2:16" ht="24" customHeight="1" x14ac:dyDescent="0.25">
      <c r="B27" s="133" t="s">
        <v>30</v>
      </c>
      <c r="C27" s="60" t="s">
        <v>89</v>
      </c>
      <c r="D27" s="132" t="s">
        <v>31</v>
      </c>
      <c r="E27" s="131">
        <v>250</v>
      </c>
      <c r="F27" s="131">
        <v>250</v>
      </c>
      <c r="G27" s="131">
        <v>250</v>
      </c>
      <c r="H27" s="131">
        <v>250</v>
      </c>
      <c r="I27" s="131">
        <v>250</v>
      </c>
      <c r="J27" s="131">
        <v>250</v>
      </c>
      <c r="K27" s="131">
        <v>250</v>
      </c>
      <c r="L27" s="131">
        <v>250</v>
      </c>
      <c r="M27" s="131">
        <v>250</v>
      </c>
      <c r="N27" s="131">
        <v>250</v>
      </c>
      <c r="O27" s="131">
        <v>250</v>
      </c>
      <c r="P27" s="137">
        <v>250</v>
      </c>
    </row>
    <row r="28" spans="2:16" ht="24" customHeight="1" x14ac:dyDescent="0.25">
      <c r="B28" s="133" t="s">
        <v>173</v>
      </c>
      <c r="C28" s="70" t="s">
        <v>164</v>
      </c>
      <c r="D28" s="132" t="s">
        <v>69</v>
      </c>
      <c r="E28" s="91">
        <v>260</v>
      </c>
      <c r="F28" s="91">
        <v>270</v>
      </c>
      <c r="G28" s="91">
        <v>260</v>
      </c>
      <c r="H28" s="91">
        <v>255</v>
      </c>
      <c r="I28" s="91">
        <v>240</v>
      </c>
      <c r="J28" s="91">
        <v>265</v>
      </c>
      <c r="K28" s="91"/>
      <c r="L28" s="91"/>
      <c r="M28" s="91"/>
      <c r="N28" s="91"/>
      <c r="O28" s="91"/>
      <c r="P28" s="92"/>
    </row>
    <row r="29" spans="2:16" ht="24" customHeight="1" x14ac:dyDescent="0.25">
      <c r="B29" s="58"/>
      <c r="C29" s="58"/>
      <c r="D29" s="58"/>
      <c r="E29" s="58"/>
      <c r="F29" s="58"/>
      <c r="G29" s="58"/>
      <c r="H29" s="58"/>
      <c r="I29" s="58"/>
      <c r="J29" s="58"/>
      <c r="K29" s="58"/>
      <c r="L29" s="58"/>
      <c r="M29" s="58"/>
      <c r="N29" s="58"/>
      <c r="O29" s="58"/>
      <c r="P29" s="58"/>
    </row>
    <row r="30" spans="2:16" ht="24" customHeight="1" x14ac:dyDescent="0.25">
      <c r="B30" s="133" t="s">
        <v>29</v>
      </c>
      <c r="C30" s="134" t="s">
        <v>2</v>
      </c>
      <c r="D30" s="135" t="s">
        <v>37</v>
      </c>
      <c r="E30" s="136" t="s">
        <v>32</v>
      </c>
      <c r="F30" s="136" t="s">
        <v>33</v>
      </c>
      <c r="G30" s="136" t="s">
        <v>35</v>
      </c>
      <c r="H30" s="136" t="s">
        <v>36</v>
      </c>
      <c r="I30" s="136" t="s">
        <v>46</v>
      </c>
      <c r="J30" s="136" t="s">
        <v>60</v>
      </c>
      <c r="K30" s="136" t="s">
        <v>47</v>
      </c>
      <c r="L30" s="136" t="s">
        <v>48</v>
      </c>
      <c r="M30" s="136" t="s">
        <v>61</v>
      </c>
      <c r="N30" s="136" t="s">
        <v>49</v>
      </c>
      <c r="O30" s="136" t="s">
        <v>50</v>
      </c>
      <c r="P30" s="136" t="s">
        <v>51</v>
      </c>
    </row>
    <row r="31" spans="2:16" ht="24" customHeight="1" x14ac:dyDescent="0.25">
      <c r="B31" s="133" t="s">
        <v>30</v>
      </c>
      <c r="C31" s="60" t="s">
        <v>88</v>
      </c>
      <c r="D31" s="132" t="s">
        <v>31</v>
      </c>
      <c r="E31" s="131">
        <v>5</v>
      </c>
      <c r="F31" s="131">
        <v>5</v>
      </c>
      <c r="G31" s="131">
        <v>5</v>
      </c>
      <c r="H31" s="131">
        <v>5</v>
      </c>
      <c r="I31" s="131">
        <v>5</v>
      </c>
      <c r="J31" s="131">
        <v>5</v>
      </c>
      <c r="K31" s="131">
        <v>5</v>
      </c>
      <c r="L31" s="131">
        <v>5</v>
      </c>
      <c r="M31" s="131">
        <v>5</v>
      </c>
      <c r="N31" s="131">
        <v>5</v>
      </c>
      <c r="O31" s="131">
        <v>5</v>
      </c>
      <c r="P31" s="137">
        <v>5</v>
      </c>
    </row>
    <row r="32" spans="2:16" ht="24" customHeight="1" x14ac:dyDescent="0.25">
      <c r="B32" s="133" t="s">
        <v>173</v>
      </c>
      <c r="C32" s="70" t="s">
        <v>165</v>
      </c>
      <c r="D32" s="132" t="s">
        <v>69</v>
      </c>
      <c r="E32" s="91">
        <v>0</v>
      </c>
      <c r="F32" s="91">
        <v>0</v>
      </c>
      <c r="G32" s="91">
        <v>1</v>
      </c>
      <c r="H32" s="91">
        <v>3</v>
      </c>
      <c r="I32" s="91">
        <v>3</v>
      </c>
      <c r="J32" s="91">
        <v>2</v>
      </c>
      <c r="K32" s="91"/>
      <c r="L32" s="91"/>
      <c r="M32" s="91"/>
      <c r="N32" s="91"/>
      <c r="O32" s="91"/>
      <c r="P32" s="92"/>
    </row>
    <row r="33" spans="1:16" ht="24" customHeight="1" x14ac:dyDescent="0.25">
      <c r="B33" s="58"/>
      <c r="C33" s="58"/>
      <c r="D33" s="58"/>
      <c r="E33" s="58"/>
      <c r="F33" s="58"/>
      <c r="G33" s="58"/>
      <c r="H33" s="58"/>
      <c r="I33" s="58"/>
      <c r="J33" s="58"/>
      <c r="K33" s="58"/>
      <c r="L33" s="58"/>
      <c r="M33" s="58"/>
      <c r="N33" s="58"/>
      <c r="O33" s="58"/>
      <c r="P33" s="58"/>
    </row>
    <row r="34" spans="1:16" ht="24" customHeight="1" x14ac:dyDescent="0.25">
      <c r="A34" s="27"/>
      <c r="B34" s="133" t="s">
        <v>29</v>
      </c>
      <c r="C34" s="134" t="s">
        <v>9</v>
      </c>
      <c r="D34" s="135" t="s">
        <v>37</v>
      </c>
      <c r="E34" s="136" t="s">
        <v>32</v>
      </c>
      <c r="F34" s="136" t="s">
        <v>33</v>
      </c>
      <c r="G34" s="136" t="s">
        <v>35</v>
      </c>
      <c r="H34" s="136" t="s">
        <v>36</v>
      </c>
      <c r="I34" s="136" t="s">
        <v>46</v>
      </c>
      <c r="J34" s="136" t="s">
        <v>60</v>
      </c>
      <c r="K34" s="136" t="s">
        <v>47</v>
      </c>
      <c r="L34" s="136" t="s">
        <v>48</v>
      </c>
      <c r="M34" s="136" t="s">
        <v>61</v>
      </c>
      <c r="N34" s="136" t="s">
        <v>49</v>
      </c>
      <c r="O34" s="136" t="s">
        <v>50</v>
      </c>
      <c r="P34" s="136" t="s">
        <v>51</v>
      </c>
    </row>
    <row r="35" spans="1:16" ht="24" customHeight="1" x14ac:dyDescent="0.25">
      <c r="B35" s="133" t="s">
        <v>30</v>
      </c>
      <c r="C35" s="60" t="s">
        <v>9</v>
      </c>
      <c r="D35" s="132" t="s">
        <v>31</v>
      </c>
      <c r="E35" s="131">
        <v>60</v>
      </c>
      <c r="F35" s="131">
        <v>60</v>
      </c>
      <c r="G35" s="131">
        <v>60</v>
      </c>
      <c r="H35" s="131">
        <v>60</v>
      </c>
      <c r="I35" s="131">
        <v>60</v>
      </c>
      <c r="J35" s="131">
        <v>60</v>
      </c>
      <c r="K35" s="131">
        <v>60</v>
      </c>
      <c r="L35" s="131">
        <v>60</v>
      </c>
      <c r="M35" s="131">
        <v>60</v>
      </c>
      <c r="N35" s="131">
        <v>60</v>
      </c>
      <c r="O35" s="131">
        <v>60</v>
      </c>
      <c r="P35" s="137">
        <v>60</v>
      </c>
    </row>
    <row r="36" spans="1:16" ht="24" customHeight="1" x14ac:dyDescent="0.25">
      <c r="B36" s="133" t="s">
        <v>173</v>
      </c>
      <c r="C36" s="70" t="s">
        <v>140</v>
      </c>
      <c r="D36" s="132" t="s">
        <v>69</v>
      </c>
      <c r="E36" s="91">
        <v>30</v>
      </c>
      <c r="F36" s="91">
        <v>32</v>
      </c>
      <c r="G36" s="91">
        <v>36</v>
      </c>
      <c r="H36" s="91">
        <v>52</v>
      </c>
      <c r="I36" s="91">
        <v>55</v>
      </c>
      <c r="J36" s="91">
        <v>62</v>
      </c>
      <c r="K36" s="91"/>
      <c r="L36" s="91"/>
      <c r="M36" s="91"/>
      <c r="N36" s="91"/>
      <c r="O36" s="91"/>
      <c r="P36" s="92"/>
    </row>
    <row r="37" spans="1:16" ht="24" customHeight="1" x14ac:dyDescent="0.25">
      <c r="B37" s="58"/>
      <c r="C37" s="58"/>
      <c r="D37" s="58"/>
      <c r="E37" s="58"/>
      <c r="F37" s="58"/>
      <c r="G37" s="58"/>
      <c r="H37" s="58"/>
      <c r="I37" s="58"/>
      <c r="J37" s="58"/>
      <c r="K37" s="58"/>
      <c r="L37" s="58"/>
      <c r="M37" s="58"/>
      <c r="N37" s="58"/>
      <c r="O37" s="58"/>
      <c r="P37" s="58"/>
    </row>
    <row r="38" spans="1:16" ht="24" customHeight="1" x14ac:dyDescent="0.25">
      <c r="B38" s="133" t="s">
        <v>29</v>
      </c>
      <c r="C38" s="134" t="s">
        <v>9</v>
      </c>
      <c r="D38" s="135" t="s">
        <v>37</v>
      </c>
      <c r="E38" s="136" t="s">
        <v>32</v>
      </c>
      <c r="F38" s="136" t="s">
        <v>33</v>
      </c>
      <c r="G38" s="136" t="s">
        <v>35</v>
      </c>
      <c r="H38" s="136" t="s">
        <v>36</v>
      </c>
      <c r="I38" s="136" t="s">
        <v>46</v>
      </c>
      <c r="J38" s="136" t="s">
        <v>60</v>
      </c>
      <c r="K38" s="136" t="s">
        <v>47</v>
      </c>
      <c r="L38" s="136" t="s">
        <v>48</v>
      </c>
      <c r="M38" s="136" t="s">
        <v>61</v>
      </c>
      <c r="N38" s="136" t="s">
        <v>49</v>
      </c>
      <c r="O38" s="136" t="s">
        <v>50</v>
      </c>
      <c r="P38" s="136" t="s">
        <v>51</v>
      </c>
    </row>
    <row r="39" spans="1:16" ht="24" customHeight="1" x14ac:dyDescent="0.25">
      <c r="B39" s="133" t="s">
        <v>30</v>
      </c>
      <c r="C39" s="60" t="s">
        <v>9</v>
      </c>
      <c r="D39" s="132" t="s">
        <v>31</v>
      </c>
      <c r="E39" s="131"/>
      <c r="F39" s="131"/>
      <c r="G39" s="131"/>
      <c r="H39" s="131"/>
      <c r="I39" s="131"/>
      <c r="J39" s="131"/>
      <c r="K39" s="131"/>
      <c r="L39" s="131"/>
      <c r="M39" s="131"/>
      <c r="N39" s="131"/>
      <c r="O39" s="131"/>
      <c r="P39" s="137"/>
    </row>
    <row r="40" spans="1:16" ht="24" customHeight="1" x14ac:dyDescent="0.25">
      <c r="B40" s="133" t="s">
        <v>173</v>
      </c>
      <c r="C40" s="70" t="s">
        <v>139</v>
      </c>
      <c r="D40" s="132" t="s">
        <v>69</v>
      </c>
      <c r="E40" s="91"/>
      <c r="F40" s="91"/>
      <c r="G40" s="91"/>
      <c r="H40" s="91"/>
      <c r="I40" s="91"/>
      <c r="J40" s="91"/>
      <c r="K40" s="91"/>
      <c r="L40" s="91"/>
      <c r="M40" s="91"/>
      <c r="N40" s="91"/>
      <c r="O40" s="91"/>
      <c r="P40" s="92"/>
    </row>
    <row r="41" spans="1:16" ht="24" customHeight="1" x14ac:dyDescent="0.25">
      <c r="B41" s="58"/>
      <c r="C41" s="58"/>
      <c r="D41" s="58"/>
      <c r="E41" s="58"/>
      <c r="F41" s="58"/>
      <c r="G41" s="58"/>
      <c r="H41" s="58"/>
      <c r="I41" s="58"/>
      <c r="J41" s="58"/>
      <c r="K41" s="58"/>
      <c r="L41" s="58"/>
      <c r="M41" s="58"/>
      <c r="N41" s="58"/>
      <c r="O41" s="58"/>
      <c r="P41" s="58"/>
    </row>
    <row r="42" spans="1:16" ht="24" customHeight="1" x14ac:dyDescent="0.25">
      <c r="B42" s="133" t="s">
        <v>29</v>
      </c>
      <c r="C42" s="134"/>
      <c r="D42" s="135" t="s">
        <v>37</v>
      </c>
      <c r="E42" s="136" t="s">
        <v>32</v>
      </c>
      <c r="F42" s="136" t="s">
        <v>33</v>
      </c>
      <c r="G42" s="136" t="s">
        <v>35</v>
      </c>
      <c r="H42" s="136" t="s">
        <v>36</v>
      </c>
      <c r="I42" s="136" t="s">
        <v>46</v>
      </c>
      <c r="J42" s="136" t="s">
        <v>60</v>
      </c>
      <c r="K42" s="136" t="s">
        <v>47</v>
      </c>
      <c r="L42" s="136" t="s">
        <v>48</v>
      </c>
      <c r="M42" s="136" t="s">
        <v>61</v>
      </c>
      <c r="N42" s="136" t="s">
        <v>49</v>
      </c>
      <c r="O42" s="136" t="s">
        <v>50</v>
      </c>
      <c r="P42" s="136" t="s">
        <v>51</v>
      </c>
    </row>
    <row r="43" spans="1:16" ht="24" customHeight="1" x14ac:dyDescent="0.25">
      <c r="B43" s="133" t="s">
        <v>30</v>
      </c>
      <c r="C43" s="60"/>
      <c r="D43" s="132" t="s">
        <v>31</v>
      </c>
      <c r="E43" s="131"/>
      <c r="F43" s="131"/>
      <c r="G43" s="131"/>
      <c r="H43" s="131"/>
      <c r="I43" s="131"/>
      <c r="J43" s="131"/>
      <c r="K43" s="131"/>
      <c r="L43" s="131"/>
      <c r="M43" s="131"/>
      <c r="N43" s="131"/>
      <c r="O43" s="131"/>
      <c r="P43" s="137"/>
    </row>
    <row r="44" spans="1:16" ht="24" customHeight="1" x14ac:dyDescent="0.25">
      <c r="B44" s="133" t="s">
        <v>173</v>
      </c>
      <c r="C44" s="70"/>
      <c r="D44" s="132" t="s">
        <v>69</v>
      </c>
      <c r="E44" s="91"/>
      <c r="F44" s="91"/>
      <c r="G44" s="91"/>
      <c r="H44" s="91"/>
      <c r="I44" s="91"/>
      <c r="J44" s="91"/>
      <c r="K44" s="91"/>
      <c r="L44" s="91"/>
      <c r="M44" s="91"/>
      <c r="N44" s="91"/>
      <c r="O44" s="91"/>
      <c r="P44" s="92"/>
    </row>
    <row r="45" spans="1:16" ht="24" customHeight="1" x14ac:dyDescent="0.25">
      <c r="B45" s="58"/>
      <c r="C45" s="58"/>
      <c r="D45" s="58"/>
      <c r="E45" s="58"/>
      <c r="F45" s="58"/>
      <c r="G45" s="58"/>
      <c r="H45" s="58"/>
      <c r="I45" s="58"/>
      <c r="J45" s="58"/>
      <c r="K45" s="58"/>
      <c r="L45" s="58"/>
      <c r="M45" s="58"/>
      <c r="N45" s="58"/>
      <c r="O45" s="58"/>
      <c r="P45" s="58"/>
    </row>
    <row r="46" spans="1:16" ht="24" customHeight="1" x14ac:dyDescent="0.25">
      <c r="B46" s="133" t="s">
        <v>29</v>
      </c>
      <c r="C46" s="196"/>
      <c r="D46" s="197" t="s">
        <v>37</v>
      </c>
      <c r="E46" s="198" t="s">
        <v>32</v>
      </c>
      <c r="F46" s="198" t="s">
        <v>33</v>
      </c>
      <c r="G46" s="198" t="s">
        <v>35</v>
      </c>
      <c r="H46" s="198" t="s">
        <v>36</v>
      </c>
      <c r="I46" s="198" t="s">
        <v>46</v>
      </c>
      <c r="J46" s="198" t="s">
        <v>60</v>
      </c>
      <c r="K46" s="198" t="s">
        <v>47</v>
      </c>
      <c r="L46" s="198" t="s">
        <v>48</v>
      </c>
      <c r="M46" s="198" t="s">
        <v>61</v>
      </c>
      <c r="N46" s="198" t="s">
        <v>49</v>
      </c>
      <c r="O46" s="198" t="s">
        <v>50</v>
      </c>
      <c r="P46" s="198" t="s">
        <v>51</v>
      </c>
    </row>
    <row r="47" spans="1:16" ht="24" customHeight="1" x14ac:dyDescent="0.25">
      <c r="B47" s="133" t="s">
        <v>30</v>
      </c>
      <c r="C47" s="196"/>
      <c r="D47" s="199" t="s">
        <v>31</v>
      </c>
      <c r="E47" s="200"/>
      <c r="F47" s="200"/>
      <c r="G47" s="200"/>
      <c r="H47" s="200"/>
      <c r="I47" s="200"/>
      <c r="J47" s="200"/>
      <c r="K47" s="200"/>
      <c r="L47" s="200"/>
      <c r="M47" s="200"/>
      <c r="N47" s="200"/>
      <c r="O47" s="200"/>
      <c r="P47" s="200"/>
    </row>
    <row r="48" spans="1:16" ht="24" customHeight="1" x14ac:dyDescent="0.25">
      <c r="B48" s="133" t="s">
        <v>173</v>
      </c>
      <c r="C48" s="196"/>
      <c r="D48" s="199" t="s">
        <v>69</v>
      </c>
      <c r="E48" s="200"/>
      <c r="F48" s="200"/>
      <c r="G48" s="200"/>
      <c r="H48" s="200"/>
      <c r="I48" s="200"/>
      <c r="J48" s="200"/>
      <c r="K48" s="200"/>
      <c r="L48" s="200"/>
      <c r="M48" s="200"/>
      <c r="N48" s="200"/>
      <c r="O48" s="200"/>
      <c r="P48" s="200"/>
    </row>
    <row r="49" spans="2:16" ht="24" customHeight="1" x14ac:dyDescent="0.25">
      <c r="B49" s="58"/>
      <c r="C49" s="58"/>
      <c r="D49" s="58"/>
      <c r="E49" s="58"/>
      <c r="F49" s="58"/>
      <c r="G49" s="58"/>
      <c r="H49" s="58"/>
      <c r="I49" s="58"/>
      <c r="J49" s="58"/>
      <c r="K49" s="58"/>
      <c r="L49" s="58"/>
      <c r="M49" s="58"/>
      <c r="N49" s="58"/>
      <c r="O49" s="58"/>
      <c r="P49" s="58"/>
    </row>
    <row r="50" spans="2:16" ht="24" customHeight="1" x14ac:dyDescent="0.25">
      <c r="B50" s="133" t="s">
        <v>29</v>
      </c>
      <c r="C50" s="196"/>
      <c r="D50" s="197" t="s">
        <v>37</v>
      </c>
      <c r="E50" s="198" t="s">
        <v>32</v>
      </c>
      <c r="F50" s="198" t="s">
        <v>33</v>
      </c>
      <c r="G50" s="198" t="s">
        <v>35</v>
      </c>
      <c r="H50" s="198" t="s">
        <v>36</v>
      </c>
      <c r="I50" s="198" t="s">
        <v>46</v>
      </c>
      <c r="J50" s="198" t="s">
        <v>60</v>
      </c>
      <c r="K50" s="198" t="s">
        <v>47</v>
      </c>
      <c r="L50" s="198" t="s">
        <v>48</v>
      </c>
      <c r="M50" s="198" t="s">
        <v>61</v>
      </c>
      <c r="N50" s="198" t="s">
        <v>49</v>
      </c>
      <c r="O50" s="198" t="s">
        <v>50</v>
      </c>
      <c r="P50" s="198" t="s">
        <v>51</v>
      </c>
    </row>
    <row r="51" spans="2:16" ht="24" customHeight="1" x14ac:dyDescent="0.25">
      <c r="B51" s="133" t="s">
        <v>30</v>
      </c>
      <c r="C51" s="196"/>
      <c r="D51" s="199" t="s">
        <v>31</v>
      </c>
      <c r="E51" s="200"/>
      <c r="F51" s="200"/>
      <c r="G51" s="200"/>
      <c r="H51" s="200"/>
      <c r="I51" s="200"/>
      <c r="J51" s="200"/>
      <c r="K51" s="200"/>
      <c r="L51" s="200"/>
      <c r="M51" s="200"/>
      <c r="N51" s="200"/>
      <c r="O51" s="200"/>
      <c r="P51" s="200"/>
    </row>
    <row r="52" spans="2:16" ht="24" customHeight="1" x14ac:dyDescent="0.25">
      <c r="B52" s="133" t="s">
        <v>173</v>
      </c>
      <c r="C52" s="196"/>
      <c r="D52" s="199" t="s">
        <v>69</v>
      </c>
      <c r="E52" s="200"/>
      <c r="F52" s="200"/>
      <c r="G52" s="200"/>
      <c r="H52" s="200"/>
      <c r="I52" s="200"/>
      <c r="J52" s="200"/>
      <c r="K52" s="200"/>
      <c r="L52" s="200"/>
      <c r="M52" s="200"/>
      <c r="N52" s="200"/>
      <c r="O52" s="200"/>
      <c r="P52" s="200"/>
    </row>
    <row r="53" spans="2:16" ht="24" customHeight="1" x14ac:dyDescent="0.25">
      <c r="B53" s="58"/>
      <c r="C53" s="58"/>
      <c r="D53" s="58"/>
      <c r="E53" s="58"/>
      <c r="F53" s="58"/>
      <c r="G53" s="58"/>
      <c r="H53" s="58"/>
      <c r="I53" s="58"/>
      <c r="J53" s="58"/>
      <c r="K53" s="58"/>
      <c r="L53" s="58"/>
      <c r="M53" s="58"/>
      <c r="N53" s="58"/>
      <c r="O53" s="58"/>
      <c r="P53" s="58"/>
    </row>
    <row r="54" spans="2:16" ht="24" customHeight="1" x14ac:dyDescent="0.25">
      <c r="B54" s="133" t="s">
        <v>29</v>
      </c>
      <c r="C54" s="196"/>
      <c r="D54" s="197" t="s">
        <v>37</v>
      </c>
      <c r="E54" s="198" t="s">
        <v>32</v>
      </c>
      <c r="F54" s="198" t="s">
        <v>33</v>
      </c>
      <c r="G54" s="198" t="s">
        <v>35</v>
      </c>
      <c r="H54" s="198" t="s">
        <v>36</v>
      </c>
      <c r="I54" s="198" t="s">
        <v>46</v>
      </c>
      <c r="J54" s="198" t="s">
        <v>60</v>
      </c>
      <c r="K54" s="198" t="s">
        <v>47</v>
      </c>
      <c r="L54" s="198" t="s">
        <v>48</v>
      </c>
      <c r="M54" s="198" t="s">
        <v>61</v>
      </c>
      <c r="N54" s="198" t="s">
        <v>49</v>
      </c>
      <c r="O54" s="198" t="s">
        <v>50</v>
      </c>
      <c r="P54" s="198" t="s">
        <v>51</v>
      </c>
    </row>
    <row r="55" spans="2:16" ht="24" customHeight="1" x14ac:dyDescent="0.25">
      <c r="B55" s="133" t="s">
        <v>30</v>
      </c>
      <c r="C55" s="196"/>
      <c r="D55" s="199" t="s">
        <v>31</v>
      </c>
      <c r="E55" s="200"/>
      <c r="F55" s="200"/>
      <c r="G55" s="200"/>
      <c r="H55" s="200"/>
      <c r="I55" s="200"/>
      <c r="J55" s="200"/>
      <c r="K55" s="200"/>
      <c r="L55" s="200"/>
      <c r="M55" s="200"/>
      <c r="N55" s="200"/>
      <c r="O55" s="200"/>
      <c r="P55" s="200"/>
    </row>
    <row r="56" spans="2:16" ht="24" customHeight="1" x14ac:dyDescent="0.25">
      <c r="B56" s="133" t="s">
        <v>173</v>
      </c>
      <c r="C56" s="196"/>
      <c r="D56" s="199" t="s">
        <v>69</v>
      </c>
      <c r="E56" s="200"/>
      <c r="F56" s="200"/>
      <c r="G56" s="200"/>
      <c r="H56" s="200"/>
      <c r="I56" s="200"/>
      <c r="J56" s="200"/>
      <c r="K56" s="200"/>
      <c r="L56" s="200"/>
      <c r="M56" s="200"/>
      <c r="N56" s="200"/>
      <c r="O56" s="200"/>
      <c r="P56" s="200"/>
    </row>
    <row r="57" spans="2:16" ht="24" customHeight="1" x14ac:dyDescent="0.25">
      <c r="B57" s="58"/>
      <c r="C57" s="58"/>
      <c r="D57" s="58"/>
      <c r="E57" s="58"/>
      <c r="F57" s="58"/>
      <c r="G57" s="58"/>
      <c r="H57" s="58"/>
      <c r="I57" s="58"/>
      <c r="J57" s="58"/>
      <c r="K57" s="58"/>
      <c r="L57" s="58"/>
      <c r="M57" s="58"/>
      <c r="N57" s="58"/>
      <c r="O57" s="58"/>
      <c r="P57" s="58"/>
    </row>
    <row r="58" spans="2:16" ht="24" customHeight="1" x14ac:dyDescent="0.25">
      <c r="B58" s="133" t="s">
        <v>29</v>
      </c>
      <c r="C58" s="196"/>
      <c r="D58" s="197" t="s">
        <v>37</v>
      </c>
      <c r="E58" s="198" t="s">
        <v>32</v>
      </c>
      <c r="F58" s="198" t="s">
        <v>33</v>
      </c>
      <c r="G58" s="198" t="s">
        <v>35</v>
      </c>
      <c r="H58" s="198" t="s">
        <v>36</v>
      </c>
      <c r="I58" s="198" t="s">
        <v>46</v>
      </c>
      <c r="J58" s="198" t="s">
        <v>60</v>
      </c>
      <c r="K58" s="198" t="s">
        <v>47</v>
      </c>
      <c r="L58" s="198" t="s">
        <v>48</v>
      </c>
      <c r="M58" s="198" t="s">
        <v>61</v>
      </c>
      <c r="N58" s="198" t="s">
        <v>49</v>
      </c>
      <c r="O58" s="198" t="s">
        <v>50</v>
      </c>
      <c r="P58" s="198" t="s">
        <v>51</v>
      </c>
    </row>
    <row r="59" spans="2:16" ht="24" customHeight="1" x14ac:dyDescent="0.25">
      <c r="B59" s="133" t="s">
        <v>30</v>
      </c>
      <c r="C59" s="196"/>
      <c r="D59" s="199" t="s">
        <v>31</v>
      </c>
      <c r="E59" s="200"/>
      <c r="F59" s="200"/>
      <c r="G59" s="200"/>
      <c r="H59" s="200"/>
      <c r="I59" s="200"/>
      <c r="J59" s="200"/>
      <c r="K59" s="200"/>
      <c r="L59" s="200"/>
      <c r="M59" s="200"/>
      <c r="N59" s="200"/>
      <c r="O59" s="200"/>
      <c r="P59" s="200"/>
    </row>
    <row r="60" spans="2:16" ht="24" customHeight="1" x14ac:dyDescent="0.25">
      <c r="B60" s="133" t="s">
        <v>173</v>
      </c>
      <c r="C60" s="196"/>
      <c r="D60" s="199" t="s">
        <v>69</v>
      </c>
      <c r="E60" s="200"/>
      <c r="F60" s="200"/>
      <c r="G60" s="200"/>
      <c r="H60" s="200"/>
      <c r="I60" s="200"/>
      <c r="J60" s="200"/>
      <c r="K60" s="200"/>
      <c r="L60" s="200"/>
      <c r="M60" s="200"/>
      <c r="N60" s="200"/>
      <c r="O60" s="200"/>
      <c r="P60" s="200"/>
    </row>
    <row r="61" spans="2:16" ht="24" customHeight="1" x14ac:dyDescent="0.25">
      <c r="B61" s="58"/>
      <c r="C61" s="58"/>
      <c r="D61" s="58"/>
      <c r="E61" s="58"/>
      <c r="F61" s="58"/>
      <c r="G61" s="58"/>
      <c r="H61" s="58"/>
      <c r="I61" s="58"/>
      <c r="J61" s="58"/>
      <c r="K61" s="58"/>
      <c r="L61" s="58"/>
      <c r="M61" s="58"/>
      <c r="N61" s="58"/>
      <c r="O61" s="58"/>
      <c r="P61" s="58"/>
    </row>
    <row r="62" spans="2:16" ht="24" customHeight="1" x14ac:dyDescent="0.25">
      <c r="B62" s="133" t="s">
        <v>29</v>
      </c>
      <c r="C62" s="196"/>
      <c r="D62" s="197" t="s">
        <v>37</v>
      </c>
      <c r="E62" s="198" t="s">
        <v>32</v>
      </c>
      <c r="F62" s="198" t="s">
        <v>33</v>
      </c>
      <c r="G62" s="198" t="s">
        <v>35</v>
      </c>
      <c r="H62" s="198" t="s">
        <v>36</v>
      </c>
      <c r="I62" s="198" t="s">
        <v>46</v>
      </c>
      <c r="J62" s="198" t="s">
        <v>60</v>
      </c>
      <c r="K62" s="198" t="s">
        <v>47</v>
      </c>
      <c r="L62" s="198" t="s">
        <v>48</v>
      </c>
      <c r="M62" s="198" t="s">
        <v>61</v>
      </c>
      <c r="N62" s="198" t="s">
        <v>49</v>
      </c>
      <c r="O62" s="198" t="s">
        <v>50</v>
      </c>
      <c r="P62" s="198" t="s">
        <v>51</v>
      </c>
    </row>
    <row r="63" spans="2:16" ht="24" customHeight="1" x14ac:dyDescent="0.25">
      <c r="B63" s="133" t="s">
        <v>30</v>
      </c>
      <c r="C63" s="196"/>
      <c r="D63" s="199" t="s">
        <v>31</v>
      </c>
      <c r="E63" s="200"/>
      <c r="F63" s="200"/>
      <c r="G63" s="200"/>
      <c r="H63" s="200"/>
      <c r="I63" s="200"/>
      <c r="J63" s="200"/>
      <c r="K63" s="200"/>
      <c r="L63" s="200"/>
      <c r="M63" s="200"/>
      <c r="N63" s="200"/>
      <c r="O63" s="200"/>
      <c r="P63" s="200"/>
    </row>
    <row r="64" spans="2:16" ht="24" customHeight="1" x14ac:dyDescent="0.25">
      <c r="B64" s="133" t="s">
        <v>173</v>
      </c>
      <c r="C64" s="196"/>
      <c r="D64" s="199" t="s">
        <v>69</v>
      </c>
      <c r="E64" s="200"/>
      <c r="F64" s="200"/>
      <c r="G64" s="200"/>
      <c r="H64" s="200"/>
      <c r="I64" s="200"/>
      <c r="J64" s="200"/>
      <c r="K64" s="200"/>
      <c r="L64" s="200"/>
      <c r="M64" s="200"/>
      <c r="N64" s="200"/>
      <c r="O64" s="200"/>
      <c r="P64" s="200"/>
    </row>
    <row r="65" spans="2:16" ht="24" customHeight="1" x14ac:dyDescent="0.25">
      <c r="B65" s="58"/>
      <c r="C65" s="58"/>
      <c r="D65" s="58"/>
      <c r="E65" s="58"/>
      <c r="F65" s="58"/>
      <c r="G65" s="58"/>
      <c r="H65" s="58"/>
      <c r="I65" s="58"/>
      <c r="J65" s="58"/>
      <c r="K65" s="58"/>
      <c r="L65" s="58"/>
      <c r="M65" s="58"/>
      <c r="N65" s="58"/>
      <c r="O65" s="58"/>
      <c r="P65" s="58"/>
    </row>
    <row r="66" spans="2:16" ht="24" customHeight="1" x14ac:dyDescent="0.25">
      <c r="B66" s="133" t="s">
        <v>29</v>
      </c>
      <c r="C66" s="196"/>
      <c r="D66" s="197" t="s">
        <v>37</v>
      </c>
      <c r="E66" s="198" t="s">
        <v>32</v>
      </c>
      <c r="F66" s="198" t="s">
        <v>33</v>
      </c>
      <c r="G66" s="198" t="s">
        <v>35</v>
      </c>
      <c r="H66" s="198" t="s">
        <v>36</v>
      </c>
      <c r="I66" s="198" t="s">
        <v>46</v>
      </c>
      <c r="J66" s="198" t="s">
        <v>60</v>
      </c>
      <c r="K66" s="198" t="s">
        <v>47</v>
      </c>
      <c r="L66" s="198" t="s">
        <v>48</v>
      </c>
      <c r="M66" s="198" t="s">
        <v>61</v>
      </c>
      <c r="N66" s="198" t="s">
        <v>49</v>
      </c>
      <c r="O66" s="198" t="s">
        <v>50</v>
      </c>
      <c r="P66" s="198" t="s">
        <v>51</v>
      </c>
    </row>
    <row r="67" spans="2:16" ht="24" customHeight="1" x14ac:dyDescent="0.25">
      <c r="B67" s="133" t="s">
        <v>30</v>
      </c>
      <c r="C67" s="196"/>
      <c r="D67" s="199" t="s">
        <v>31</v>
      </c>
      <c r="E67" s="200"/>
      <c r="F67" s="200"/>
      <c r="G67" s="200"/>
      <c r="H67" s="200"/>
      <c r="I67" s="200"/>
      <c r="J67" s="200"/>
      <c r="K67" s="200"/>
      <c r="L67" s="200"/>
      <c r="M67" s="200"/>
      <c r="N67" s="200"/>
      <c r="O67" s="200"/>
      <c r="P67" s="200"/>
    </row>
    <row r="68" spans="2:16" ht="24" customHeight="1" x14ac:dyDescent="0.25">
      <c r="B68" s="133" t="s">
        <v>173</v>
      </c>
      <c r="C68" s="196"/>
      <c r="D68" s="199" t="s">
        <v>69</v>
      </c>
      <c r="E68" s="200"/>
      <c r="F68" s="200"/>
      <c r="G68" s="200"/>
      <c r="H68" s="200"/>
      <c r="I68" s="200"/>
      <c r="J68" s="200"/>
      <c r="K68" s="200"/>
      <c r="L68" s="200"/>
      <c r="M68" s="200"/>
      <c r="N68" s="200"/>
      <c r="O68" s="200"/>
      <c r="P68" s="200"/>
    </row>
    <row r="69" spans="2:16" ht="24" customHeight="1" x14ac:dyDescent="0.25">
      <c r="B69" s="58"/>
      <c r="C69" s="58"/>
      <c r="D69" s="58"/>
      <c r="E69" s="58"/>
      <c r="F69" s="58"/>
      <c r="G69" s="58"/>
      <c r="H69" s="58"/>
      <c r="I69" s="58"/>
      <c r="J69" s="58"/>
      <c r="K69" s="58"/>
      <c r="L69" s="58"/>
      <c r="M69" s="58"/>
      <c r="N69" s="58"/>
      <c r="O69" s="58"/>
      <c r="P69" s="58"/>
    </row>
    <row r="70" spans="2:16" ht="24" customHeight="1" x14ac:dyDescent="0.25">
      <c r="B70" s="133" t="s">
        <v>29</v>
      </c>
      <c r="C70" s="196"/>
      <c r="D70" s="197" t="s">
        <v>37</v>
      </c>
      <c r="E70" s="198" t="s">
        <v>32</v>
      </c>
      <c r="F70" s="198" t="s">
        <v>33</v>
      </c>
      <c r="G70" s="198" t="s">
        <v>35</v>
      </c>
      <c r="H70" s="198" t="s">
        <v>36</v>
      </c>
      <c r="I70" s="198" t="s">
        <v>46</v>
      </c>
      <c r="J70" s="198" t="s">
        <v>60</v>
      </c>
      <c r="K70" s="198" t="s">
        <v>47</v>
      </c>
      <c r="L70" s="198" t="s">
        <v>48</v>
      </c>
      <c r="M70" s="198" t="s">
        <v>61</v>
      </c>
      <c r="N70" s="198" t="s">
        <v>49</v>
      </c>
      <c r="O70" s="198" t="s">
        <v>50</v>
      </c>
      <c r="P70" s="198" t="s">
        <v>51</v>
      </c>
    </row>
    <row r="71" spans="2:16" ht="24" customHeight="1" x14ac:dyDescent="0.25">
      <c r="B71" s="133" t="s">
        <v>30</v>
      </c>
      <c r="C71" s="196"/>
      <c r="D71" s="199" t="s">
        <v>31</v>
      </c>
      <c r="E71" s="200"/>
      <c r="F71" s="200"/>
      <c r="G71" s="200"/>
      <c r="H71" s="200"/>
      <c r="I71" s="200"/>
      <c r="J71" s="200"/>
      <c r="K71" s="200"/>
      <c r="L71" s="200"/>
      <c r="M71" s="200"/>
      <c r="N71" s="200"/>
      <c r="O71" s="200"/>
      <c r="P71" s="200"/>
    </row>
    <row r="72" spans="2:16" ht="24" customHeight="1" x14ac:dyDescent="0.25">
      <c r="B72" s="133" t="s">
        <v>173</v>
      </c>
      <c r="C72" s="196"/>
      <c r="D72" s="199" t="s">
        <v>69</v>
      </c>
      <c r="E72" s="200"/>
      <c r="F72" s="200"/>
      <c r="G72" s="200"/>
      <c r="H72" s="200"/>
      <c r="I72" s="200"/>
      <c r="J72" s="200"/>
      <c r="K72" s="200"/>
      <c r="L72" s="200"/>
      <c r="M72" s="200"/>
      <c r="N72" s="200"/>
      <c r="O72" s="200"/>
      <c r="P72" s="200"/>
    </row>
    <row r="73" spans="2:16" ht="24" customHeight="1" x14ac:dyDescent="0.25">
      <c r="B73" s="58"/>
      <c r="C73" s="58"/>
      <c r="D73" s="58"/>
      <c r="E73" s="58"/>
      <c r="F73" s="58"/>
      <c r="G73" s="58"/>
      <c r="H73" s="58"/>
      <c r="I73" s="58"/>
      <c r="J73" s="58"/>
      <c r="K73" s="58"/>
      <c r="L73" s="58"/>
      <c r="M73" s="58"/>
      <c r="N73" s="58"/>
      <c r="O73" s="58"/>
      <c r="P73" s="58"/>
    </row>
    <row r="74" spans="2:16" ht="24" customHeight="1" x14ac:dyDescent="0.25">
      <c r="B74" s="133" t="s">
        <v>29</v>
      </c>
      <c r="C74" s="196"/>
      <c r="D74" s="197" t="s">
        <v>37</v>
      </c>
      <c r="E74" s="198" t="s">
        <v>32</v>
      </c>
      <c r="F74" s="198" t="s">
        <v>33</v>
      </c>
      <c r="G74" s="198" t="s">
        <v>35</v>
      </c>
      <c r="H74" s="198" t="s">
        <v>36</v>
      </c>
      <c r="I74" s="198" t="s">
        <v>46</v>
      </c>
      <c r="J74" s="198" t="s">
        <v>60</v>
      </c>
      <c r="K74" s="198" t="s">
        <v>47</v>
      </c>
      <c r="L74" s="198" t="s">
        <v>48</v>
      </c>
      <c r="M74" s="198" t="s">
        <v>61</v>
      </c>
      <c r="N74" s="198" t="s">
        <v>49</v>
      </c>
      <c r="O74" s="198" t="s">
        <v>50</v>
      </c>
      <c r="P74" s="198" t="s">
        <v>51</v>
      </c>
    </row>
    <row r="75" spans="2:16" ht="24" customHeight="1" x14ac:dyDescent="0.25">
      <c r="B75" s="133" t="s">
        <v>30</v>
      </c>
      <c r="C75" s="196"/>
      <c r="D75" s="199" t="s">
        <v>31</v>
      </c>
      <c r="E75" s="200"/>
      <c r="F75" s="200"/>
      <c r="G75" s="200"/>
      <c r="H75" s="200"/>
      <c r="I75" s="200"/>
      <c r="J75" s="200"/>
      <c r="K75" s="200"/>
      <c r="L75" s="200"/>
      <c r="M75" s="200"/>
      <c r="N75" s="200"/>
      <c r="O75" s="200"/>
      <c r="P75" s="200"/>
    </row>
    <row r="76" spans="2:16" ht="24" customHeight="1" x14ac:dyDescent="0.25">
      <c r="B76" s="133" t="s">
        <v>173</v>
      </c>
      <c r="C76" s="196"/>
      <c r="D76" s="199" t="s">
        <v>69</v>
      </c>
      <c r="E76" s="200"/>
      <c r="F76" s="200"/>
      <c r="G76" s="200"/>
      <c r="H76" s="200"/>
      <c r="I76" s="200"/>
      <c r="J76" s="200"/>
      <c r="K76" s="200"/>
      <c r="L76" s="200"/>
      <c r="M76" s="200"/>
      <c r="N76" s="200"/>
      <c r="O76" s="200"/>
      <c r="P76" s="200"/>
    </row>
    <row r="77" spans="2:16" ht="24" customHeight="1" x14ac:dyDescent="0.25">
      <c r="B77" s="58"/>
      <c r="C77" s="58"/>
      <c r="D77" s="58"/>
      <c r="E77" s="58"/>
      <c r="F77" s="58"/>
      <c r="G77" s="58"/>
      <c r="H77" s="58"/>
      <c r="I77" s="58"/>
      <c r="J77" s="58"/>
      <c r="K77" s="58"/>
      <c r="L77" s="58"/>
      <c r="M77" s="58"/>
      <c r="N77" s="58"/>
      <c r="O77" s="58"/>
      <c r="P77" s="58"/>
    </row>
    <row r="78" spans="2:16" ht="24" customHeight="1" x14ac:dyDescent="0.25">
      <c r="B78" s="133" t="s">
        <v>29</v>
      </c>
      <c r="C78" s="196"/>
      <c r="D78" s="197" t="s">
        <v>37</v>
      </c>
      <c r="E78" s="198" t="s">
        <v>32</v>
      </c>
      <c r="F78" s="198" t="s">
        <v>33</v>
      </c>
      <c r="G78" s="198" t="s">
        <v>35</v>
      </c>
      <c r="H78" s="198" t="s">
        <v>36</v>
      </c>
      <c r="I78" s="198" t="s">
        <v>46</v>
      </c>
      <c r="J78" s="198" t="s">
        <v>60</v>
      </c>
      <c r="K78" s="198" t="s">
        <v>47</v>
      </c>
      <c r="L78" s="198" t="s">
        <v>48</v>
      </c>
      <c r="M78" s="198" t="s">
        <v>61</v>
      </c>
      <c r="N78" s="198" t="s">
        <v>49</v>
      </c>
      <c r="O78" s="198" t="s">
        <v>50</v>
      </c>
      <c r="P78" s="198" t="s">
        <v>51</v>
      </c>
    </row>
    <row r="79" spans="2:16" ht="24" customHeight="1" x14ac:dyDescent="0.25">
      <c r="B79" s="133" t="s">
        <v>30</v>
      </c>
      <c r="C79" s="196"/>
      <c r="D79" s="199" t="s">
        <v>31</v>
      </c>
      <c r="E79" s="200"/>
      <c r="F79" s="200"/>
      <c r="G79" s="200"/>
      <c r="H79" s="200"/>
      <c r="I79" s="200"/>
      <c r="J79" s="200"/>
      <c r="K79" s="200"/>
      <c r="L79" s="200"/>
      <c r="M79" s="200"/>
      <c r="N79" s="200"/>
      <c r="O79" s="200"/>
      <c r="P79" s="200"/>
    </row>
    <row r="80" spans="2:16" ht="24" customHeight="1" x14ac:dyDescent="0.25">
      <c r="B80" s="133" t="s">
        <v>173</v>
      </c>
      <c r="C80" s="196"/>
      <c r="D80" s="199" t="s">
        <v>69</v>
      </c>
      <c r="E80" s="200"/>
      <c r="F80" s="200"/>
      <c r="G80" s="200"/>
      <c r="H80" s="200"/>
      <c r="I80" s="200"/>
      <c r="J80" s="200"/>
      <c r="K80" s="200"/>
      <c r="L80" s="200"/>
      <c r="M80" s="200"/>
      <c r="N80" s="200"/>
      <c r="O80" s="200"/>
      <c r="P80" s="200"/>
    </row>
    <row r="81" spans="2:16" ht="24" customHeight="1" x14ac:dyDescent="0.25">
      <c r="B81" s="58"/>
      <c r="C81" s="58"/>
      <c r="D81" s="58"/>
      <c r="E81" s="58"/>
      <c r="F81" s="58"/>
      <c r="G81" s="58"/>
      <c r="H81" s="58"/>
      <c r="I81" s="58"/>
      <c r="J81" s="58"/>
      <c r="K81" s="58"/>
      <c r="L81" s="58"/>
      <c r="M81" s="58"/>
      <c r="N81" s="58"/>
      <c r="O81" s="58"/>
      <c r="P81" s="58"/>
    </row>
    <row r="82" spans="2:16" ht="24" customHeight="1" x14ac:dyDescent="0.25">
      <c r="B82" s="133" t="s">
        <v>29</v>
      </c>
      <c r="C82" s="196"/>
      <c r="D82" s="197" t="s">
        <v>37</v>
      </c>
      <c r="E82" s="198" t="s">
        <v>32</v>
      </c>
      <c r="F82" s="198" t="s">
        <v>33</v>
      </c>
      <c r="G82" s="198" t="s">
        <v>35</v>
      </c>
      <c r="H82" s="198" t="s">
        <v>36</v>
      </c>
      <c r="I82" s="198" t="s">
        <v>46</v>
      </c>
      <c r="J82" s="198" t="s">
        <v>60</v>
      </c>
      <c r="K82" s="198" t="s">
        <v>47</v>
      </c>
      <c r="L82" s="198" t="s">
        <v>48</v>
      </c>
      <c r="M82" s="198" t="s">
        <v>61</v>
      </c>
      <c r="N82" s="198" t="s">
        <v>49</v>
      </c>
      <c r="O82" s="198" t="s">
        <v>50</v>
      </c>
      <c r="P82" s="198" t="s">
        <v>51</v>
      </c>
    </row>
    <row r="83" spans="2:16" ht="24" customHeight="1" x14ac:dyDescent="0.25">
      <c r="B83" s="133" t="s">
        <v>30</v>
      </c>
      <c r="C83" s="196"/>
      <c r="D83" s="199" t="s">
        <v>31</v>
      </c>
      <c r="E83" s="200"/>
      <c r="F83" s="200"/>
      <c r="G83" s="200"/>
      <c r="H83" s="200"/>
      <c r="I83" s="200"/>
      <c r="J83" s="200"/>
      <c r="K83" s="200"/>
      <c r="L83" s="200"/>
      <c r="M83" s="200"/>
      <c r="N83" s="200"/>
      <c r="O83" s="200"/>
      <c r="P83" s="200"/>
    </row>
    <row r="84" spans="2:16" ht="24" customHeight="1" x14ac:dyDescent="0.25">
      <c r="B84" s="133" t="s">
        <v>173</v>
      </c>
      <c r="C84" s="196"/>
      <c r="D84" s="199" t="s">
        <v>69</v>
      </c>
      <c r="E84" s="200"/>
      <c r="F84" s="200"/>
      <c r="G84" s="200"/>
      <c r="H84" s="200"/>
      <c r="I84" s="200"/>
      <c r="J84" s="200"/>
      <c r="K84" s="200"/>
      <c r="L84" s="200"/>
      <c r="M84" s="200"/>
      <c r="N84" s="200"/>
      <c r="O84" s="200"/>
      <c r="P84" s="200"/>
    </row>
    <row r="85" spans="2:16" ht="24" customHeight="1" x14ac:dyDescent="0.25">
      <c r="B85" s="58"/>
      <c r="C85" s="58"/>
      <c r="D85" s="58"/>
      <c r="E85" s="58"/>
      <c r="F85" s="58"/>
      <c r="G85" s="58"/>
      <c r="H85" s="58"/>
      <c r="I85" s="58"/>
      <c r="J85" s="58"/>
      <c r="K85" s="58"/>
      <c r="L85" s="58"/>
      <c r="M85" s="58"/>
      <c r="N85" s="58"/>
      <c r="O85" s="58"/>
      <c r="P85" s="58"/>
    </row>
    <row r="86" spans="2:16" ht="24" customHeight="1" x14ac:dyDescent="0.25">
      <c r="B86" s="133" t="s">
        <v>29</v>
      </c>
      <c r="C86" s="196"/>
      <c r="D86" s="197" t="s">
        <v>37</v>
      </c>
      <c r="E86" s="198" t="s">
        <v>32</v>
      </c>
      <c r="F86" s="198" t="s">
        <v>33</v>
      </c>
      <c r="G86" s="198" t="s">
        <v>35</v>
      </c>
      <c r="H86" s="198" t="s">
        <v>36</v>
      </c>
      <c r="I86" s="198" t="s">
        <v>46</v>
      </c>
      <c r="J86" s="198" t="s">
        <v>60</v>
      </c>
      <c r="K86" s="198" t="s">
        <v>47</v>
      </c>
      <c r="L86" s="198" t="s">
        <v>48</v>
      </c>
      <c r="M86" s="198" t="s">
        <v>61</v>
      </c>
      <c r="N86" s="198" t="s">
        <v>49</v>
      </c>
      <c r="O86" s="198" t="s">
        <v>50</v>
      </c>
      <c r="P86" s="198" t="s">
        <v>51</v>
      </c>
    </row>
    <row r="87" spans="2:16" ht="24" customHeight="1" x14ac:dyDescent="0.25">
      <c r="B87" s="133" t="s">
        <v>30</v>
      </c>
      <c r="C87" s="196"/>
      <c r="D87" s="199" t="s">
        <v>31</v>
      </c>
      <c r="E87" s="200"/>
      <c r="F87" s="200"/>
      <c r="G87" s="200"/>
      <c r="H87" s="200"/>
      <c r="I87" s="200"/>
      <c r="J87" s="200"/>
      <c r="K87" s="200"/>
      <c r="L87" s="200"/>
      <c r="M87" s="200"/>
      <c r="N87" s="200"/>
      <c r="O87" s="200"/>
      <c r="P87" s="200"/>
    </row>
    <row r="88" spans="2:16" ht="24" customHeight="1" x14ac:dyDescent="0.25">
      <c r="B88" s="133" t="s">
        <v>173</v>
      </c>
      <c r="C88" s="196"/>
      <c r="D88" s="199" t="s">
        <v>69</v>
      </c>
      <c r="E88" s="200"/>
      <c r="F88" s="200"/>
      <c r="G88" s="200"/>
      <c r="H88" s="200"/>
      <c r="I88" s="200"/>
      <c r="J88" s="200"/>
      <c r="K88" s="200"/>
      <c r="L88" s="200"/>
      <c r="M88" s="200"/>
      <c r="N88" s="200"/>
      <c r="O88" s="200"/>
      <c r="P88" s="200"/>
    </row>
    <row r="89" spans="2:16" ht="24" customHeight="1" x14ac:dyDescent="0.25">
      <c r="B89" s="58"/>
      <c r="C89" s="58"/>
      <c r="D89" s="58"/>
      <c r="E89" s="58"/>
      <c r="F89" s="58"/>
      <c r="G89" s="58"/>
      <c r="H89" s="58"/>
      <c r="I89" s="58"/>
      <c r="J89" s="58"/>
      <c r="K89" s="58"/>
      <c r="L89" s="58"/>
      <c r="M89" s="58"/>
      <c r="N89" s="58"/>
      <c r="O89" s="58"/>
      <c r="P89" s="58"/>
    </row>
    <row r="90" spans="2:16" ht="24" customHeight="1" x14ac:dyDescent="0.25">
      <c r="B90" s="133" t="s">
        <v>29</v>
      </c>
      <c r="C90" s="196"/>
      <c r="D90" s="197" t="s">
        <v>37</v>
      </c>
      <c r="E90" s="198" t="s">
        <v>32</v>
      </c>
      <c r="F90" s="198" t="s">
        <v>33</v>
      </c>
      <c r="G90" s="198" t="s">
        <v>35</v>
      </c>
      <c r="H90" s="198" t="s">
        <v>36</v>
      </c>
      <c r="I90" s="198" t="s">
        <v>46</v>
      </c>
      <c r="J90" s="198" t="s">
        <v>60</v>
      </c>
      <c r="K90" s="198" t="s">
        <v>47</v>
      </c>
      <c r="L90" s="198" t="s">
        <v>48</v>
      </c>
      <c r="M90" s="198" t="s">
        <v>61</v>
      </c>
      <c r="N90" s="198" t="s">
        <v>49</v>
      </c>
      <c r="O90" s="198" t="s">
        <v>50</v>
      </c>
      <c r="P90" s="198" t="s">
        <v>51</v>
      </c>
    </row>
    <row r="91" spans="2:16" ht="24" customHeight="1" x14ac:dyDescent="0.25">
      <c r="B91" s="133" t="s">
        <v>30</v>
      </c>
      <c r="C91" s="196"/>
      <c r="D91" s="199" t="s">
        <v>31</v>
      </c>
      <c r="E91" s="200"/>
      <c r="F91" s="200"/>
      <c r="G91" s="200"/>
      <c r="H91" s="200"/>
      <c r="I91" s="200"/>
      <c r="J91" s="200"/>
      <c r="K91" s="200"/>
      <c r="L91" s="200"/>
      <c r="M91" s="200"/>
      <c r="N91" s="200"/>
      <c r="O91" s="200"/>
      <c r="P91" s="200"/>
    </row>
    <row r="92" spans="2:16" ht="24" customHeight="1" x14ac:dyDescent="0.25">
      <c r="B92" s="133" t="s">
        <v>173</v>
      </c>
      <c r="C92" s="196"/>
      <c r="D92" s="199" t="s">
        <v>69</v>
      </c>
      <c r="E92" s="200"/>
      <c r="F92" s="200"/>
      <c r="G92" s="200"/>
      <c r="H92" s="200"/>
      <c r="I92" s="200"/>
      <c r="J92" s="200"/>
      <c r="K92" s="200"/>
      <c r="L92" s="200"/>
      <c r="M92" s="200"/>
      <c r="N92" s="200"/>
      <c r="O92" s="200"/>
      <c r="P92" s="200"/>
    </row>
    <row r="93" spans="2:16" ht="24" customHeight="1" x14ac:dyDescent="0.25">
      <c r="B93" s="58"/>
      <c r="C93" s="58"/>
      <c r="D93" s="58"/>
      <c r="E93" s="58"/>
      <c r="F93" s="58"/>
      <c r="G93" s="58"/>
      <c r="H93" s="58"/>
      <c r="I93" s="58"/>
      <c r="J93" s="58"/>
      <c r="K93" s="58"/>
      <c r="L93" s="58"/>
      <c r="M93" s="58"/>
      <c r="N93" s="58"/>
      <c r="O93" s="58"/>
      <c r="P93" s="58"/>
    </row>
    <row r="94" spans="2:16" ht="24" customHeight="1" x14ac:dyDescent="0.25">
      <c r="B94" s="133" t="s">
        <v>29</v>
      </c>
      <c r="C94" s="196"/>
      <c r="D94" s="197" t="s">
        <v>37</v>
      </c>
      <c r="E94" s="198" t="s">
        <v>32</v>
      </c>
      <c r="F94" s="198" t="s">
        <v>33</v>
      </c>
      <c r="G94" s="198" t="s">
        <v>35</v>
      </c>
      <c r="H94" s="198" t="s">
        <v>36</v>
      </c>
      <c r="I94" s="198" t="s">
        <v>46</v>
      </c>
      <c r="J94" s="198" t="s">
        <v>60</v>
      </c>
      <c r="K94" s="198" t="s">
        <v>47</v>
      </c>
      <c r="L94" s="198" t="s">
        <v>48</v>
      </c>
      <c r="M94" s="198" t="s">
        <v>61</v>
      </c>
      <c r="N94" s="198" t="s">
        <v>49</v>
      </c>
      <c r="O94" s="198" t="s">
        <v>50</v>
      </c>
      <c r="P94" s="198" t="s">
        <v>51</v>
      </c>
    </row>
    <row r="95" spans="2:16" ht="24" customHeight="1" x14ac:dyDescent="0.25">
      <c r="B95" s="133" t="s">
        <v>30</v>
      </c>
      <c r="C95" s="196"/>
      <c r="D95" s="199" t="s">
        <v>31</v>
      </c>
      <c r="E95" s="200"/>
      <c r="F95" s="200"/>
      <c r="G95" s="200"/>
      <c r="H95" s="200"/>
      <c r="I95" s="200"/>
      <c r="J95" s="200"/>
      <c r="K95" s="200"/>
      <c r="L95" s="200"/>
      <c r="M95" s="200"/>
      <c r="N95" s="200"/>
      <c r="O95" s="200"/>
      <c r="P95" s="200"/>
    </row>
    <row r="96" spans="2:16" ht="24" customHeight="1" x14ac:dyDescent="0.25">
      <c r="B96" s="133" t="s">
        <v>173</v>
      </c>
      <c r="C96" s="196"/>
      <c r="D96" s="199" t="s">
        <v>69</v>
      </c>
      <c r="E96" s="200"/>
      <c r="F96" s="200"/>
      <c r="G96" s="200"/>
      <c r="H96" s="200"/>
      <c r="I96" s="200"/>
      <c r="J96" s="200"/>
      <c r="K96" s="200"/>
      <c r="L96" s="200"/>
      <c r="M96" s="200"/>
      <c r="N96" s="200"/>
      <c r="O96" s="200"/>
      <c r="P96" s="200"/>
    </row>
    <row r="97" spans="2:16" ht="24" customHeight="1" x14ac:dyDescent="0.25">
      <c r="B97" s="58"/>
      <c r="C97" s="58"/>
      <c r="D97" s="58"/>
      <c r="E97" s="58"/>
      <c r="F97" s="58"/>
      <c r="G97" s="58"/>
      <c r="H97" s="58"/>
      <c r="I97" s="58"/>
      <c r="J97" s="58"/>
      <c r="K97" s="58"/>
      <c r="L97" s="58"/>
      <c r="M97" s="58"/>
      <c r="N97" s="58"/>
      <c r="O97" s="58"/>
      <c r="P97" s="58"/>
    </row>
    <row r="98" spans="2:16" ht="24" customHeight="1" x14ac:dyDescent="0.25">
      <c r="B98" s="133" t="s">
        <v>29</v>
      </c>
      <c r="C98" s="196"/>
      <c r="D98" s="197" t="s">
        <v>37</v>
      </c>
      <c r="E98" s="198" t="s">
        <v>32</v>
      </c>
      <c r="F98" s="198" t="s">
        <v>33</v>
      </c>
      <c r="G98" s="198" t="s">
        <v>35</v>
      </c>
      <c r="H98" s="198" t="s">
        <v>36</v>
      </c>
      <c r="I98" s="198" t="s">
        <v>46</v>
      </c>
      <c r="J98" s="198" t="s">
        <v>60</v>
      </c>
      <c r="K98" s="198" t="s">
        <v>47</v>
      </c>
      <c r="L98" s="198" t="s">
        <v>48</v>
      </c>
      <c r="M98" s="198" t="s">
        <v>61</v>
      </c>
      <c r="N98" s="198" t="s">
        <v>49</v>
      </c>
      <c r="O98" s="198" t="s">
        <v>50</v>
      </c>
      <c r="P98" s="198" t="s">
        <v>51</v>
      </c>
    </row>
    <row r="99" spans="2:16" ht="24" customHeight="1" x14ac:dyDescent="0.25">
      <c r="B99" s="133" t="s">
        <v>30</v>
      </c>
      <c r="C99" s="196"/>
      <c r="D99" s="199" t="s">
        <v>31</v>
      </c>
      <c r="E99" s="200"/>
      <c r="F99" s="200"/>
      <c r="G99" s="200"/>
      <c r="H99" s="200"/>
      <c r="I99" s="200"/>
      <c r="J99" s="200"/>
      <c r="K99" s="200"/>
      <c r="L99" s="200"/>
      <c r="M99" s="200"/>
      <c r="N99" s="200"/>
      <c r="O99" s="200"/>
      <c r="P99" s="200"/>
    </row>
    <row r="100" spans="2:16" ht="24" customHeight="1" x14ac:dyDescent="0.25">
      <c r="B100" s="133" t="s">
        <v>173</v>
      </c>
      <c r="C100" s="196"/>
      <c r="D100" s="199" t="s">
        <v>69</v>
      </c>
      <c r="E100" s="200"/>
      <c r="F100" s="200"/>
      <c r="G100" s="200"/>
      <c r="H100" s="200"/>
      <c r="I100" s="200"/>
      <c r="J100" s="200"/>
      <c r="K100" s="200"/>
      <c r="L100" s="200"/>
      <c r="M100" s="200"/>
      <c r="N100" s="200"/>
      <c r="O100" s="200"/>
      <c r="P100" s="200"/>
    </row>
    <row r="101" spans="2:16" ht="24" customHeight="1" x14ac:dyDescent="0.25">
      <c r="B101" s="58"/>
      <c r="C101" s="58"/>
      <c r="D101" s="58"/>
      <c r="E101" s="58"/>
      <c r="F101" s="58"/>
      <c r="G101" s="58"/>
      <c r="H101" s="58"/>
      <c r="I101" s="58"/>
      <c r="J101" s="58"/>
      <c r="K101" s="58"/>
      <c r="L101" s="58"/>
      <c r="M101" s="58"/>
      <c r="N101" s="58"/>
      <c r="O101" s="58"/>
      <c r="P101" s="58"/>
    </row>
    <row r="102" spans="2:16" ht="24" customHeight="1" x14ac:dyDescent="0.25">
      <c r="B102" s="133" t="s">
        <v>29</v>
      </c>
      <c r="C102" s="196"/>
      <c r="D102" s="197" t="s">
        <v>37</v>
      </c>
      <c r="E102" s="198" t="s">
        <v>32</v>
      </c>
      <c r="F102" s="198" t="s">
        <v>33</v>
      </c>
      <c r="G102" s="198" t="s">
        <v>35</v>
      </c>
      <c r="H102" s="198" t="s">
        <v>36</v>
      </c>
      <c r="I102" s="198" t="s">
        <v>46</v>
      </c>
      <c r="J102" s="198" t="s">
        <v>60</v>
      </c>
      <c r="K102" s="198" t="s">
        <v>47</v>
      </c>
      <c r="L102" s="198" t="s">
        <v>48</v>
      </c>
      <c r="M102" s="198" t="s">
        <v>61</v>
      </c>
      <c r="N102" s="198" t="s">
        <v>49</v>
      </c>
      <c r="O102" s="198" t="s">
        <v>50</v>
      </c>
      <c r="P102" s="198" t="s">
        <v>51</v>
      </c>
    </row>
    <row r="103" spans="2:16" ht="24" customHeight="1" x14ac:dyDescent="0.25">
      <c r="B103" s="133" t="s">
        <v>30</v>
      </c>
      <c r="C103" s="196"/>
      <c r="D103" s="199" t="s">
        <v>31</v>
      </c>
      <c r="E103" s="200"/>
      <c r="F103" s="200"/>
      <c r="G103" s="200"/>
      <c r="H103" s="200"/>
      <c r="I103" s="200"/>
      <c r="J103" s="200"/>
      <c r="K103" s="200"/>
      <c r="L103" s="200"/>
      <c r="M103" s="200"/>
      <c r="N103" s="200"/>
      <c r="O103" s="200"/>
      <c r="P103" s="200"/>
    </row>
    <row r="104" spans="2:16" ht="24" customHeight="1" x14ac:dyDescent="0.25">
      <c r="B104" s="133" t="s">
        <v>173</v>
      </c>
      <c r="C104" s="196"/>
      <c r="D104" s="199" t="s">
        <v>69</v>
      </c>
      <c r="E104" s="200"/>
      <c r="F104" s="200"/>
      <c r="G104" s="200"/>
      <c r="H104" s="200"/>
      <c r="I104" s="200"/>
      <c r="J104" s="200"/>
      <c r="K104" s="200"/>
      <c r="L104" s="200"/>
      <c r="M104" s="200"/>
      <c r="N104" s="200"/>
      <c r="O104" s="200"/>
      <c r="P104" s="200"/>
    </row>
    <row r="105" spans="2:16" ht="24" customHeight="1" x14ac:dyDescent="0.25">
      <c r="B105" s="58"/>
      <c r="C105" s="58"/>
      <c r="D105" s="58"/>
      <c r="E105" s="58"/>
      <c r="F105" s="58"/>
      <c r="G105" s="58"/>
      <c r="H105" s="58"/>
      <c r="I105" s="58"/>
      <c r="J105" s="58"/>
      <c r="K105" s="58"/>
      <c r="L105" s="58"/>
      <c r="M105" s="58"/>
      <c r="N105" s="58"/>
      <c r="O105" s="58"/>
      <c r="P105" s="58"/>
    </row>
    <row r="106" spans="2:16" ht="24" customHeight="1" x14ac:dyDescent="0.25">
      <c r="B106" s="133" t="s">
        <v>29</v>
      </c>
      <c r="C106" s="196"/>
      <c r="D106" s="197" t="s">
        <v>37</v>
      </c>
      <c r="E106" s="198" t="s">
        <v>32</v>
      </c>
      <c r="F106" s="198" t="s">
        <v>33</v>
      </c>
      <c r="G106" s="198" t="s">
        <v>35</v>
      </c>
      <c r="H106" s="198" t="s">
        <v>36</v>
      </c>
      <c r="I106" s="198" t="s">
        <v>46</v>
      </c>
      <c r="J106" s="198" t="s">
        <v>60</v>
      </c>
      <c r="K106" s="198" t="s">
        <v>47</v>
      </c>
      <c r="L106" s="198" t="s">
        <v>48</v>
      </c>
      <c r="M106" s="198" t="s">
        <v>61</v>
      </c>
      <c r="N106" s="198" t="s">
        <v>49</v>
      </c>
      <c r="O106" s="198" t="s">
        <v>50</v>
      </c>
      <c r="P106" s="198" t="s">
        <v>51</v>
      </c>
    </row>
    <row r="107" spans="2:16" ht="24" customHeight="1" x14ac:dyDescent="0.25">
      <c r="B107" s="133" t="s">
        <v>30</v>
      </c>
      <c r="C107" s="196"/>
      <c r="D107" s="199" t="s">
        <v>31</v>
      </c>
      <c r="E107" s="200"/>
      <c r="F107" s="200"/>
      <c r="G107" s="200"/>
      <c r="H107" s="200"/>
      <c r="I107" s="200"/>
      <c r="J107" s="200"/>
      <c r="K107" s="200"/>
      <c r="L107" s="200"/>
      <c r="M107" s="200"/>
      <c r="N107" s="200"/>
      <c r="O107" s="200"/>
      <c r="P107" s="200"/>
    </row>
    <row r="108" spans="2:16" ht="24" customHeight="1" x14ac:dyDescent="0.25">
      <c r="B108" s="133" t="s">
        <v>173</v>
      </c>
      <c r="C108" s="196"/>
      <c r="D108" s="199" t="s">
        <v>69</v>
      </c>
      <c r="E108" s="200"/>
      <c r="F108" s="200"/>
      <c r="G108" s="200"/>
      <c r="H108" s="200"/>
      <c r="I108" s="200"/>
      <c r="J108" s="200"/>
      <c r="K108" s="200"/>
      <c r="L108" s="200"/>
      <c r="M108" s="200"/>
      <c r="N108" s="200"/>
      <c r="O108" s="200"/>
      <c r="P108" s="200"/>
    </row>
    <row r="109" spans="2:16" ht="24" customHeight="1" x14ac:dyDescent="0.25">
      <c r="B109" s="58"/>
      <c r="C109" s="58"/>
      <c r="D109" s="58"/>
      <c r="E109" s="58"/>
      <c r="F109" s="58"/>
      <c r="G109" s="58"/>
      <c r="H109" s="58"/>
      <c r="I109" s="58"/>
      <c r="J109" s="58"/>
      <c r="K109" s="58"/>
      <c r="L109" s="58"/>
      <c r="M109" s="58"/>
      <c r="N109" s="58"/>
      <c r="O109" s="58"/>
      <c r="P109" s="58"/>
    </row>
    <row r="110" spans="2:16" ht="24" customHeight="1" x14ac:dyDescent="0.25">
      <c r="B110" s="133" t="s">
        <v>29</v>
      </c>
      <c r="C110" s="196"/>
      <c r="D110" s="197" t="s">
        <v>37</v>
      </c>
      <c r="E110" s="198" t="s">
        <v>32</v>
      </c>
      <c r="F110" s="198" t="s">
        <v>33</v>
      </c>
      <c r="G110" s="198" t="s">
        <v>35</v>
      </c>
      <c r="H110" s="198" t="s">
        <v>36</v>
      </c>
      <c r="I110" s="198" t="s">
        <v>46</v>
      </c>
      <c r="J110" s="198" t="s">
        <v>60</v>
      </c>
      <c r="K110" s="198" t="s">
        <v>47</v>
      </c>
      <c r="L110" s="198" t="s">
        <v>48</v>
      </c>
      <c r="M110" s="198" t="s">
        <v>61</v>
      </c>
      <c r="N110" s="198" t="s">
        <v>49</v>
      </c>
      <c r="O110" s="198" t="s">
        <v>50</v>
      </c>
      <c r="P110" s="198" t="s">
        <v>51</v>
      </c>
    </row>
    <row r="111" spans="2:16" ht="24" customHeight="1" x14ac:dyDescent="0.25">
      <c r="B111" s="133" t="s">
        <v>30</v>
      </c>
      <c r="C111" s="196"/>
      <c r="D111" s="199" t="s">
        <v>31</v>
      </c>
      <c r="E111" s="200"/>
      <c r="F111" s="200"/>
      <c r="G111" s="200"/>
      <c r="H111" s="200"/>
      <c r="I111" s="200"/>
      <c r="J111" s="200"/>
      <c r="K111" s="200"/>
      <c r="L111" s="200"/>
      <c r="M111" s="200"/>
      <c r="N111" s="200"/>
      <c r="O111" s="200"/>
      <c r="P111" s="200"/>
    </row>
    <row r="112" spans="2:16" ht="24" customHeight="1" x14ac:dyDescent="0.25">
      <c r="B112" s="133" t="s">
        <v>173</v>
      </c>
      <c r="C112" s="196"/>
      <c r="D112" s="199" t="s">
        <v>69</v>
      </c>
      <c r="E112" s="200"/>
      <c r="F112" s="200"/>
      <c r="G112" s="200"/>
      <c r="H112" s="200"/>
      <c r="I112" s="200"/>
      <c r="J112" s="200"/>
      <c r="K112" s="200"/>
      <c r="L112" s="200"/>
      <c r="M112" s="200"/>
      <c r="N112" s="200"/>
      <c r="O112" s="200"/>
      <c r="P112" s="200"/>
    </row>
    <row r="113" spans="2:16" ht="24" customHeight="1" x14ac:dyDescent="0.25">
      <c r="B113" s="58"/>
      <c r="C113" s="58"/>
      <c r="D113" s="58"/>
      <c r="E113" s="58"/>
      <c r="F113" s="58"/>
      <c r="G113" s="58"/>
      <c r="H113" s="58"/>
      <c r="I113" s="58"/>
      <c r="J113" s="58"/>
      <c r="K113" s="58"/>
      <c r="L113" s="58"/>
      <c r="M113" s="58"/>
      <c r="N113" s="58"/>
      <c r="O113" s="58"/>
      <c r="P113" s="58"/>
    </row>
    <row r="114" spans="2:16" ht="24" customHeight="1" x14ac:dyDescent="0.25">
      <c r="B114" s="133" t="s">
        <v>29</v>
      </c>
      <c r="C114" s="196"/>
      <c r="D114" s="197" t="s">
        <v>37</v>
      </c>
      <c r="E114" s="198" t="s">
        <v>32</v>
      </c>
      <c r="F114" s="198" t="s">
        <v>33</v>
      </c>
      <c r="G114" s="198" t="s">
        <v>35</v>
      </c>
      <c r="H114" s="198" t="s">
        <v>36</v>
      </c>
      <c r="I114" s="198" t="s">
        <v>46</v>
      </c>
      <c r="J114" s="198" t="s">
        <v>60</v>
      </c>
      <c r="K114" s="198" t="s">
        <v>47</v>
      </c>
      <c r="L114" s="198" t="s">
        <v>48</v>
      </c>
      <c r="M114" s="198" t="s">
        <v>61</v>
      </c>
      <c r="N114" s="198" t="s">
        <v>49</v>
      </c>
      <c r="O114" s="198" t="s">
        <v>50</v>
      </c>
      <c r="P114" s="198" t="s">
        <v>51</v>
      </c>
    </row>
    <row r="115" spans="2:16" ht="24" customHeight="1" x14ac:dyDescent="0.25">
      <c r="B115" s="133" t="s">
        <v>30</v>
      </c>
      <c r="C115" s="196"/>
      <c r="D115" s="199" t="s">
        <v>31</v>
      </c>
      <c r="E115" s="200"/>
      <c r="F115" s="200"/>
      <c r="G115" s="200"/>
      <c r="H115" s="200"/>
      <c r="I115" s="200"/>
      <c r="J115" s="200"/>
      <c r="K115" s="200"/>
      <c r="L115" s="200"/>
      <c r="M115" s="200"/>
      <c r="N115" s="200"/>
      <c r="O115" s="200"/>
      <c r="P115" s="200"/>
    </row>
    <row r="116" spans="2:16" ht="24" customHeight="1" x14ac:dyDescent="0.25">
      <c r="B116" s="133" t="s">
        <v>173</v>
      </c>
      <c r="C116" s="196"/>
      <c r="D116" s="199" t="s">
        <v>69</v>
      </c>
      <c r="E116" s="200"/>
      <c r="F116" s="200"/>
      <c r="G116" s="200"/>
      <c r="H116" s="200"/>
      <c r="I116" s="200"/>
      <c r="J116" s="200"/>
      <c r="K116" s="200"/>
      <c r="L116" s="200"/>
      <c r="M116" s="200"/>
      <c r="N116" s="200"/>
      <c r="O116" s="200"/>
      <c r="P116" s="200"/>
    </row>
    <row r="117" spans="2:16" ht="24" customHeight="1" x14ac:dyDescent="0.25">
      <c r="B117" s="58"/>
      <c r="C117" s="58"/>
      <c r="D117" s="58"/>
      <c r="E117" s="58"/>
      <c r="F117" s="58"/>
      <c r="G117" s="58"/>
      <c r="H117" s="58"/>
      <c r="I117" s="58"/>
      <c r="J117" s="58"/>
      <c r="K117" s="58"/>
      <c r="L117" s="58"/>
      <c r="M117" s="58"/>
      <c r="N117" s="58"/>
      <c r="O117" s="58"/>
      <c r="P117" s="58"/>
    </row>
    <row r="118" spans="2:16" ht="24" customHeight="1" x14ac:dyDescent="0.25">
      <c r="B118" s="133" t="s">
        <v>29</v>
      </c>
      <c r="C118" s="196"/>
      <c r="D118" s="197" t="s">
        <v>37</v>
      </c>
      <c r="E118" s="198" t="s">
        <v>32</v>
      </c>
      <c r="F118" s="198" t="s">
        <v>33</v>
      </c>
      <c r="G118" s="198" t="s">
        <v>35</v>
      </c>
      <c r="H118" s="198" t="s">
        <v>36</v>
      </c>
      <c r="I118" s="198" t="s">
        <v>46</v>
      </c>
      <c r="J118" s="198" t="s">
        <v>60</v>
      </c>
      <c r="K118" s="198" t="s">
        <v>47</v>
      </c>
      <c r="L118" s="198" t="s">
        <v>48</v>
      </c>
      <c r="M118" s="198" t="s">
        <v>61</v>
      </c>
      <c r="N118" s="198" t="s">
        <v>49</v>
      </c>
      <c r="O118" s="198" t="s">
        <v>50</v>
      </c>
      <c r="P118" s="198" t="s">
        <v>51</v>
      </c>
    </row>
    <row r="119" spans="2:16" ht="24" customHeight="1" x14ac:dyDescent="0.25">
      <c r="B119" s="133" t="s">
        <v>30</v>
      </c>
      <c r="C119" s="196"/>
      <c r="D119" s="199" t="s">
        <v>31</v>
      </c>
      <c r="E119" s="200"/>
      <c r="F119" s="200"/>
      <c r="G119" s="200"/>
      <c r="H119" s="200"/>
      <c r="I119" s="200"/>
      <c r="J119" s="200"/>
      <c r="K119" s="200"/>
      <c r="L119" s="200"/>
      <c r="M119" s="200"/>
      <c r="N119" s="200"/>
      <c r="O119" s="200"/>
      <c r="P119" s="200"/>
    </row>
    <row r="120" spans="2:16" ht="24" customHeight="1" x14ac:dyDescent="0.25">
      <c r="B120" s="133" t="s">
        <v>173</v>
      </c>
      <c r="C120" s="196"/>
      <c r="D120" s="199" t="s">
        <v>69</v>
      </c>
      <c r="E120" s="200"/>
      <c r="F120" s="200"/>
      <c r="G120" s="200"/>
      <c r="H120" s="200"/>
      <c r="I120" s="200"/>
      <c r="J120" s="200"/>
      <c r="K120" s="200"/>
      <c r="L120" s="200"/>
      <c r="M120" s="200"/>
      <c r="N120" s="200"/>
      <c r="O120" s="200"/>
      <c r="P120" s="200"/>
    </row>
    <row r="121" spans="2:16" ht="24" customHeight="1" x14ac:dyDescent="0.25">
      <c r="B121" s="58"/>
      <c r="C121" s="58"/>
      <c r="D121" s="58"/>
      <c r="E121" s="58"/>
      <c r="F121" s="58"/>
      <c r="G121" s="58"/>
      <c r="H121" s="58"/>
      <c r="I121" s="58"/>
      <c r="J121" s="58"/>
      <c r="K121" s="58"/>
      <c r="L121" s="58"/>
      <c r="M121" s="58"/>
      <c r="N121" s="58"/>
      <c r="O121" s="58"/>
      <c r="P121" s="58"/>
    </row>
    <row r="122" spans="2:16" ht="24" customHeight="1" x14ac:dyDescent="0.25">
      <c r="B122" s="133" t="s">
        <v>29</v>
      </c>
      <c r="C122" s="196"/>
      <c r="D122" s="197" t="s">
        <v>37</v>
      </c>
      <c r="E122" s="198" t="s">
        <v>32</v>
      </c>
      <c r="F122" s="198" t="s">
        <v>33</v>
      </c>
      <c r="G122" s="198" t="s">
        <v>35</v>
      </c>
      <c r="H122" s="198" t="s">
        <v>36</v>
      </c>
      <c r="I122" s="198" t="s">
        <v>46</v>
      </c>
      <c r="J122" s="198" t="s">
        <v>60</v>
      </c>
      <c r="K122" s="198" t="s">
        <v>47</v>
      </c>
      <c r="L122" s="198" t="s">
        <v>48</v>
      </c>
      <c r="M122" s="198" t="s">
        <v>61</v>
      </c>
      <c r="N122" s="198" t="s">
        <v>49</v>
      </c>
      <c r="O122" s="198" t="s">
        <v>50</v>
      </c>
      <c r="P122" s="198" t="s">
        <v>51</v>
      </c>
    </row>
    <row r="123" spans="2:16" ht="24" customHeight="1" x14ac:dyDescent="0.25">
      <c r="B123" s="133" t="s">
        <v>30</v>
      </c>
      <c r="C123" s="196"/>
      <c r="D123" s="199" t="s">
        <v>31</v>
      </c>
      <c r="E123" s="200"/>
      <c r="F123" s="200"/>
      <c r="G123" s="200"/>
      <c r="H123" s="200"/>
      <c r="I123" s="200"/>
      <c r="J123" s="200"/>
      <c r="K123" s="200"/>
      <c r="L123" s="200"/>
      <c r="M123" s="200"/>
      <c r="N123" s="200"/>
      <c r="O123" s="200"/>
      <c r="P123" s="200"/>
    </row>
    <row r="124" spans="2:16" ht="24" customHeight="1" x14ac:dyDescent="0.25">
      <c r="B124" s="133" t="s">
        <v>173</v>
      </c>
      <c r="C124" s="196"/>
      <c r="D124" s="199" t="s">
        <v>69</v>
      </c>
      <c r="E124" s="200"/>
      <c r="F124" s="200"/>
      <c r="G124" s="200"/>
      <c r="H124" s="200"/>
      <c r="I124" s="200"/>
      <c r="J124" s="200"/>
      <c r="K124" s="200"/>
      <c r="L124" s="200"/>
      <c r="M124" s="200"/>
      <c r="N124" s="200"/>
      <c r="O124" s="200"/>
      <c r="P124" s="200"/>
    </row>
    <row r="125" spans="2:16" ht="24" customHeight="1" x14ac:dyDescent="0.25">
      <c r="B125" s="58"/>
      <c r="C125" s="58"/>
      <c r="D125" s="58"/>
      <c r="E125" s="58"/>
      <c r="F125" s="58"/>
      <c r="G125" s="58"/>
      <c r="H125" s="58"/>
      <c r="I125" s="58"/>
      <c r="J125" s="58"/>
      <c r="K125" s="58"/>
      <c r="L125" s="58"/>
      <c r="M125" s="58"/>
      <c r="N125" s="58"/>
      <c r="O125" s="58"/>
      <c r="P125" s="58"/>
    </row>
    <row r="126" spans="2:16" ht="24" customHeight="1" x14ac:dyDescent="0.25">
      <c r="B126" s="133" t="s">
        <v>29</v>
      </c>
      <c r="C126" s="196"/>
      <c r="D126" s="197" t="s">
        <v>37</v>
      </c>
      <c r="E126" s="198" t="s">
        <v>32</v>
      </c>
      <c r="F126" s="198" t="s">
        <v>33</v>
      </c>
      <c r="G126" s="198" t="s">
        <v>35</v>
      </c>
      <c r="H126" s="198" t="s">
        <v>36</v>
      </c>
      <c r="I126" s="198" t="s">
        <v>46</v>
      </c>
      <c r="J126" s="198" t="s">
        <v>60</v>
      </c>
      <c r="K126" s="198" t="s">
        <v>47</v>
      </c>
      <c r="L126" s="198" t="s">
        <v>48</v>
      </c>
      <c r="M126" s="198" t="s">
        <v>61</v>
      </c>
      <c r="N126" s="198" t="s">
        <v>49</v>
      </c>
      <c r="O126" s="198" t="s">
        <v>50</v>
      </c>
      <c r="P126" s="198" t="s">
        <v>51</v>
      </c>
    </row>
    <row r="127" spans="2:16" ht="24" customHeight="1" x14ac:dyDescent="0.25">
      <c r="B127" s="133" t="s">
        <v>30</v>
      </c>
      <c r="C127" s="196"/>
      <c r="D127" s="199" t="s">
        <v>31</v>
      </c>
      <c r="E127" s="200"/>
      <c r="F127" s="200"/>
      <c r="G127" s="200"/>
      <c r="H127" s="200"/>
      <c r="I127" s="200"/>
      <c r="J127" s="200"/>
      <c r="K127" s="200"/>
      <c r="L127" s="200"/>
      <c r="M127" s="200"/>
      <c r="N127" s="200"/>
      <c r="O127" s="200"/>
      <c r="P127" s="200"/>
    </row>
    <row r="128" spans="2:16" ht="24" customHeight="1" x14ac:dyDescent="0.25">
      <c r="B128" s="133" t="s">
        <v>173</v>
      </c>
      <c r="C128" s="196"/>
      <c r="D128" s="199" t="s">
        <v>69</v>
      </c>
      <c r="E128" s="200"/>
      <c r="F128" s="200"/>
      <c r="G128" s="200"/>
      <c r="H128" s="200"/>
      <c r="I128" s="200"/>
      <c r="J128" s="200"/>
      <c r="K128" s="200"/>
      <c r="L128" s="200"/>
      <c r="M128" s="200"/>
      <c r="N128" s="200"/>
      <c r="O128" s="200"/>
      <c r="P128" s="200"/>
    </row>
    <row r="129" spans="2:16" ht="24" customHeight="1" x14ac:dyDescent="0.25">
      <c r="B129" s="58"/>
      <c r="C129" s="58"/>
      <c r="D129" s="58"/>
      <c r="E129" s="58"/>
      <c r="F129" s="58"/>
      <c r="G129" s="58"/>
      <c r="H129" s="58"/>
      <c r="I129" s="58"/>
      <c r="J129" s="58"/>
      <c r="K129" s="58"/>
      <c r="L129" s="58"/>
      <c r="M129" s="58"/>
      <c r="N129" s="58"/>
      <c r="O129" s="58"/>
      <c r="P129" s="58"/>
    </row>
    <row r="130" spans="2:16" ht="24" customHeight="1" x14ac:dyDescent="0.25">
      <c r="B130" s="133" t="s">
        <v>29</v>
      </c>
      <c r="C130" s="196"/>
      <c r="D130" s="197" t="s">
        <v>37</v>
      </c>
      <c r="E130" s="198" t="s">
        <v>32</v>
      </c>
      <c r="F130" s="198" t="s">
        <v>33</v>
      </c>
      <c r="G130" s="198" t="s">
        <v>35</v>
      </c>
      <c r="H130" s="198" t="s">
        <v>36</v>
      </c>
      <c r="I130" s="198" t="s">
        <v>46</v>
      </c>
      <c r="J130" s="198" t="s">
        <v>60</v>
      </c>
      <c r="K130" s="198" t="s">
        <v>47</v>
      </c>
      <c r="L130" s="198" t="s">
        <v>48</v>
      </c>
      <c r="M130" s="198" t="s">
        <v>61</v>
      </c>
      <c r="N130" s="198" t="s">
        <v>49</v>
      </c>
      <c r="O130" s="198" t="s">
        <v>50</v>
      </c>
      <c r="P130" s="198" t="s">
        <v>51</v>
      </c>
    </row>
    <row r="131" spans="2:16" ht="24" customHeight="1" x14ac:dyDescent="0.25">
      <c r="B131" s="133" t="s">
        <v>30</v>
      </c>
      <c r="C131" s="196"/>
      <c r="D131" s="199" t="s">
        <v>31</v>
      </c>
      <c r="E131" s="200"/>
      <c r="F131" s="200"/>
      <c r="G131" s="200"/>
      <c r="H131" s="200"/>
      <c r="I131" s="200"/>
      <c r="J131" s="200"/>
      <c r="K131" s="200"/>
      <c r="L131" s="200"/>
      <c r="M131" s="200"/>
      <c r="N131" s="200"/>
      <c r="O131" s="200"/>
      <c r="P131" s="200"/>
    </row>
    <row r="132" spans="2:16" ht="24" customHeight="1" x14ac:dyDescent="0.25">
      <c r="B132" s="133" t="s">
        <v>173</v>
      </c>
      <c r="C132" s="196"/>
      <c r="D132" s="199" t="s">
        <v>69</v>
      </c>
      <c r="E132" s="200"/>
      <c r="F132" s="200"/>
      <c r="G132" s="200"/>
      <c r="H132" s="200"/>
      <c r="I132" s="200"/>
      <c r="J132" s="200"/>
      <c r="K132" s="200"/>
      <c r="L132" s="200"/>
      <c r="M132" s="200"/>
      <c r="N132" s="200"/>
      <c r="O132" s="200"/>
      <c r="P132" s="200"/>
    </row>
    <row r="133" spans="2:16" ht="24" customHeight="1" x14ac:dyDescent="0.25">
      <c r="B133" s="58"/>
      <c r="C133" s="58"/>
      <c r="D133" s="58"/>
      <c r="E133" s="58"/>
      <c r="F133" s="58"/>
      <c r="G133" s="58"/>
      <c r="H133" s="58"/>
      <c r="I133" s="58"/>
      <c r="J133" s="58"/>
      <c r="K133" s="58"/>
      <c r="L133" s="58"/>
      <c r="M133" s="58"/>
      <c r="N133" s="58"/>
      <c r="O133" s="58"/>
      <c r="P133" s="58"/>
    </row>
    <row r="134" spans="2:16" ht="24" customHeight="1" x14ac:dyDescent="0.25">
      <c r="B134" s="133" t="s">
        <v>29</v>
      </c>
      <c r="C134" s="196"/>
      <c r="D134" s="197" t="s">
        <v>37</v>
      </c>
      <c r="E134" s="198" t="s">
        <v>32</v>
      </c>
      <c r="F134" s="198" t="s">
        <v>33</v>
      </c>
      <c r="G134" s="198" t="s">
        <v>35</v>
      </c>
      <c r="H134" s="198" t="s">
        <v>36</v>
      </c>
      <c r="I134" s="198" t="s">
        <v>46</v>
      </c>
      <c r="J134" s="198" t="s">
        <v>60</v>
      </c>
      <c r="K134" s="198" t="s">
        <v>47</v>
      </c>
      <c r="L134" s="198" t="s">
        <v>48</v>
      </c>
      <c r="M134" s="198" t="s">
        <v>61</v>
      </c>
      <c r="N134" s="198" t="s">
        <v>49</v>
      </c>
      <c r="O134" s="198" t="s">
        <v>50</v>
      </c>
      <c r="P134" s="198" t="s">
        <v>51</v>
      </c>
    </row>
    <row r="135" spans="2:16" ht="24" customHeight="1" x14ac:dyDescent="0.25">
      <c r="B135" s="133" t="s">
        <v>30</v>
      </c>
      <c r="C135" s="196"/>
      <c r="D135" s="199" t="s">
        <v>31</v>
      </c>
      <c r="E135" s="200"/>
      <c r="F135" s="200"/>
      <c r="G135" s="200"/>
      <c r="H135" s="200"/>
      <c r="I135" s="200"/>
      <c r="J135" s="200"/>
      <c r="K135" s="200"/>
      <c r="L135" s="200"/>
      <c r="M135" s="200"/>
      <c r="N135" s="200"/>
      <c r="O135" s="200"/>
      <c r="P135" s="200"/>
    </row>
    <row r="136" spans="2:16" ht="24" customHeight="1" x14ac:dyDescent="0.25">
      <c r="B136" s="133" t="s">
        <v>173</v>
      </c>
      <c r="C136" s="196"/>
      <c r="D136" s="199" t="s">
        <v>69</v>
      </c>
      <c r="E136" s="200"/>
      <c r="F136" s="200"/>
      <c r="G136" s="200"/>
      <c r="H136" s="200"/>
      <c r="I136" s="200"/>
      <c r="J136" s="200"/>
      <c r="K136" s="200"/>
      <c r="L136" s="200"/>
      <c r="M136" s="200"/>
      <c r="N136" s="200"/>
      <c r="O136" s="200"/>
      <c r="P136" s="200"/>
    </row>
    <row r="137" spans="2:16" ht="24" customHeight="1" x14ac:dyDescent="0.25">
      <c r="B137" s="58"/>
      <c r="C137" s="58"/>
      <c r="D137" s="58"/>
      <c r="E137" s="58"/>
      <c r="F137" s="58"/>
      <c r="G137" s="58"/>
      <c r="H137" s="58"/>
      <c r="I137" s="58"/>
      <c r="J137" s="58"/>
      <c r="K137" s="58"/>
      <c r="L137" s="58"/>
      <c r="M137" s="58"/>
      <c r="N137" s="58"/>
      <c r="O137" s="58"/>
      <c r="P137" s="58"/>
    </row>
    <row r="138" spans="2:16" ht="24" customHeight="1" x14ac:dyDescent="0.25">
      <c r="B138" s="133" t="s">
        <v>29</v>
      </c>
      <c r="C138" s="196"/>
      <c r="D138" s="197" t="s">
        <v>37</v>
      </c>
      <c r="E138" s="198" t="s">
        <v>32</v>
      </c>
      <c r="F138" s="198" t="s">
        <v>33</v>
      </c>
      <c r="G138" s="198" t="s">
        <v>35</v>
      </c>
      <c r="H138" s="198" t="s">
        <v>36</v>
      </c>
      <c r="I138" s="198" t="s">
        <v>46</v>
      </c>
      <c r="J138" s="198" t="s">
        <v>60</v>
      </c>
      <c r="K138" s="198" t="s">
        <v>47</v>
      </c>
      <c r="L138" s="198" t="s">
        <v>48</v>
      </c>
      <c r="M138" s="198" t="s">
        <v>61</v>
      </c>
      <c r="N138" s="198" t="s">
        <v>49</v>
      </c>
      <c r="O138" s="198" t="s">
        <v>50</v>
      </c>
      <c r="P138" s="198" t="s">
        <v>51</v>
      </c>
    </row>
    <row r="139" spans="2:16" ht="24" customHeight="1" x14ac:dyDescent="0.25">
      <c r="B139" s="133" t="s">
        <v>30</v>
      </c>
      <c r="C139" s="196"/>
      <c r="D139" s="199" t="s">
        <v>31</v>
      </c>
      <c r="E139" s="200"/>
      <c r="F139" s="200"/>
      <c r="G139" s="200"/>
      <c r="H139" s="200"/>
      <c r="I139" s="200"/>
      <c r="J139" s="200"/>
      <c r="K139" s="200"/>
      <c r="L139" s="200"/>
      <c r="M139" s="200"/>
      <c r="N139" s="200"/>
      <c r="O139" s="200"/>
      <c r="P139" s="200"/>
    </row>
    <row r="140" spans="2:16" ht="24" customHeight="1" x14ac:dyDescent="0.25">
      <c r="B140" s="133" t="s">
        <v>173</v>
      </c>
      <c r="C140" s="196"/>
      <c r="D140" s="199" t="s">
        <v>69</v>
      </c>
      <c r="E140" s="200"/>
      <c r="F140" s="200"/>
      <c r="G140" s="200"/>
      <c r="H140" s="200"/>
      <c r="I140" s="200"/>
      <c r="J140" s="200"/>
      <c r="K140" s="200"/>
      <c r="L140" s="200"/>
      <c r="M140" s="200"/>
      <c r="N140" s="200"/>
      <c r="O140" s="200"/>
      <c r="P140" s="200"/>
    </row>
    <row r="141" spans="2:16" ht="24" customHeight="1" x14ac:dyDescent="0.25">
      <c r="B141" s="58"/>
      <c r="C141" s="58"/>
      <c r="D141" s="58"/>
      <c r="E141" s="58"/>
      <c r="F141" s="58"/>
      <c r="G141" s="58"/>
      <c r="H141" s="58"/>
      <c r="I141" s="58"/>
      <c r="J141" s="58"/>
      <c r="K141" s="58"/>
      <c r="L141" s="58"/>
      <c r="M141" s="58"/>
      <c r="N141" s="58"/>
      <c r="O141" s="58"/>
      <c r="P141" s="58"/>
    </row>
    <row r="142" spans="2:16" ht="24" customHeight="1" x14ac:dyDescent="0.25">
      <c r="B142" s="133" t="s">
        <v>29</v>
      </c>
      <c r="C142" s="196"/>
      <c r="D142" s="197" t="s">
        <v>37</v>
      </c>
      <c r="E142" s="198" t="s">
        <v>32</v>
      </c>
      <c r="F142" s="198" t="s">
        <v>33</v>
      </c>
      <c r="G142" s="198" t="s">
        <v>35</v>
      </c>
      <c r="H142" s="198" t="s">
        <v>36</v>
      </c>
      <c r="I142" s="198" t="s">
        <v>46</v>
      </c>
      <c r="J142" s="198" t="s">
        <v>60</v>
      </c>
      <c r="K142" s="198" t="s">
        <v>47</v>
      </c>
      <c r="L142" s="198" t="s">
        <v>48</v>
      </c>
      <c r="M142" s="198" t="s">
        <v>61</v>
      </c>
      <c r="N142" s="198" t="s">
        <v>49</v>
      </c>
      <c r="O142" s="198" t="s">
        <v>50</v>
      </c>
      <c r="P142" s="198" t="s">
        <v>51</v>
      </c>
    </row>
    <row r="143" spans="2:16" ht="24" customHeight="1" x14ac:dyDescent="0.25">
      <c r="B143" s="133" t="s">
        <v>30</v>
      </c>
      <c r="C143" s="196"/>
      <c r="D143" s="199" t="s">
        <v>31</v>
      </c>
      <c r="E143" s="200"/>
      <c r="F143" s="200"/>
      <c r="G143" s="200"/>
      <c r="H143" s="200"/>
      <c r="I143" s="200"/>
      <c r="J143" s="200"/>
      <c r="K143" s="200"/>
      <c r="L143" s="200"/>
      <c r="M143" s="200"/>
      <c r="N143" s="200"/>
      <c r="O143" s="200"/>
      <c r="P143" s="200"/>
    </row>
    <row r="144" spans="2:16" ht="24" customHeight="1" x14ac:dyDescent="0.25">
      <c r="B144" s="133" t="s">
        <v>173</v>
      </c>
      <c r="C144" s="196"/>
      <c r="D144" s="199" t="s">
        <v>69</v>
      </c>
      <c r="E144" s="200"/>
      <c r="F144" s="200"/>
      <c r="G144" s="200"/>
      <c r="H144" s="200"/>
      <c r="I144" s="200"/>
      <c r="J144" s="200"/>
      <c r="K144" s="200"/>
      <c r="L144" s="200"/>
      <c r="M144" s="200"/>
      <c r="N144" s="200"/>
      <c r="O144" s="200"/>
      <c r="P144" s="200"/>
    </row>
    <row r="145" spans="2:16" ht="24" customHeight="1" x14ac:dyDescent="0.25">
      <c r="B145" s="58"/>
      <c r="C145" s="58"/>
      <c r="D145" s="58"/>
      <c r="E145" s="58"/>
      <c r="F145" s="58"/>
      <c r="G145" s="58"/>
      <c r="H145" s="58"/>
      <c r="I145" s="58"/>
      <c r="J145" s="58"/>
      <c r="K145" s="58"/>
      <c r="L145" s="58"/>
      <c r="M145" s="58"/>
      <c r="N145" s="58"/>
      <c r="O145" s="58"/>
      <c r="P145" s="58"/>
    </row>
    <row r="146" spans="2:16" ht="24" customHeight="1" x14ac:dyDescent="0.25">
      <c r="B146" s="133" t="s">
        <v>29</v>
      </c>
      <c r="C146" s="196"/>
      <c r="D146" s="197" t="s">
        <v>37</v>
      </c>
      <c r="E146" s="198" t="s">
        <v>32</v>
      </c>
      <c r="F146" s="198" t="s">
        <v>33</v>
      </c>
      <c r="G146" s="198" t="s">
        <v>35</v>
      </c>
      <c r="H146" s="198" t="s">
        <v>36</v>
      </c>
      <c r="I146" s="198" t="s">
        <v>46</v>
      </c>
      <c r="J146" s="198" t="s">
        <v>60</v>
      </c>
      <c r="K146" s="198" t="s">
        <v>47</v>
      </c>
      <c r="L146" s="198" t="s">
        <v>48</v>
      </c>
      <c r="M146" s="198" t="s">
        <v>61</v>
      </c>
      <c r="N146" s="198" t="s">
        <v>49</v>
      </c>
      <c r="O146" s="198" t="s">
        <v>50</v>
      </c>
      <c r="P146" s="198" t="s">
        <v>51</v>
      </c>
    </row>
    <row r="147" spans="2:16" ht="24" customHeight="1" x14ac:dyDescent="0.25">
      <c r="B147" s="133" t="s">
        <v>30</v>
      </c>
      <c r="C147" s="196"/>
      <c r="D147" s="199" t="s">
        <v>31</v>
      </c>
      <c r="E147" s="200"/>
      <c r="F147" s="200"/>
      <c r="G147" s="200"/>
      <c r="H147" s="200"/>
      <c r="I147" s="200"/>
      <c r="J147" s="200"/>
      <c r="K147" s="200"/>
      <c r="L147" s="200"/>
      <c r="M147" s="200"/>
      <c r="N147" s="200"/>
      <c r="O147" s="200"/>
      <c r="P147" s="200"/>
    </row>
    <row r="148" spans="2:16" ht="24" customHeight="1" x14ac:dyDescent="0.25">
      <c r="B148" s="133" t="s">
        <v>173</v>
      </c>
      <c r="C148" s="196"/>
      <c r="D148" s="199" t="s">
        <v>69</v>
      </c>
      <c r="E148" s="200"/>
      <c r="F148" s="200"/>
      <c r="G148" s="200"/>
      <c r="H148" s="200"/>
      <c r="I148" s="200"/>
      <c r="J148" s="200"/>
      <c r="K148" s="200"/>
      <c r="L148" s="200"/>
      <c r="M148" s="200"/>
      <c r="N148" s="200"/>
      <c r="O148" s="200"/>
      <c r="P148" s="200"/>
    </row>
    <row r="149" spans="2:16" ht="24" customHeight="1" x14ac:dyDescent="0.25">
      <c r="B149" s="58"/>
      <c r="C149" s="58"/>
      <c r="D149" s="58"/>
      <c r="E149" s="58"/>
      <c r="F149" s="58"/>
      <c r="G149" s="58"/>
      <c r="H149" s="58"/>
      <c r="I149" s="58"/>
      <c r="J149" s="58"/>
      <c r="K149" s="58"/>
      <c r="L149" s="58"/>
      <c r="M149" s="58"/>
      <c r="N149" s="58"/>
      <c r="O149" s="58"/>
      <c r="P149" s="58"/>
    </row>
    <row r="150" spans="2:16" ht="24" customHeight="1" x14ac:dyDescent="0.25">
      <c r="B150" s="133" t="s">
        <v>29</v>
      </c>
      <c r="C150" s="196"/>
      <c r="D150" s="197" t="s">
        <v>37</v>
      </c>
      <c r="E150" s="198" t="s">
        <v>32</v>
      </c>
      <c r="F150" s="198" t="s">
        <v>33</v>
      </c>
      <c r="G150" s="198" t="s">
        <v>35</v>
      </c>
      <c r="H150" s="198" t="s">
        <v>36</v>
      </c>
      <c r="I150" s="198" t="s">
        <v>46</v>
      </c>
      <c r="J150" s="198" t="s">
        <v>60</v>
      </c>
      <c r="K150" s="198" t="s">
        <v>47</v>
      </c>
      <c r="L150" s="198" t="s">
        <v>48</v>
      </c>
      <c r="M150" s="198" t="s">
        <v>61</v>
      </c>
      <c r="N150" s="198" t="s">
        <v>49</v>
      </c>
      <c r="O150" s="198" t="s">
        <v>50</v>
      </c>
      <c r="P150" s="198" t="s">
        <v>51</v>
      </c>
    </row>
    <row r="151" spans="2:16" ht="24" customHeight="1" x14ac:dyDescent="0.25">
      <c r="B151" s="133" t="s">
        <v>30</v>
      </c>
      <c r="C151" s="196"/>
      <c r="D151" s="199" t="s">
        <v>31</v>
      </c>
      <c r="E151" s="200"/>
      <c r="F151" s="200"/>
      <c r="G151" s="200"/>
      <c r="H151" s="200"/>
      <c r="I151" s="200"/>
      <c r="J151" s="200"/>
      <c r="K151" s="200"/>
      <c r="L151" s="200"/>
      <c r="M151" s="200"/>
      <c r="N151" s="200"/>
      <c r="O151" s="200"/>
      <c r="P151" s="200"/>
    </row>
    <row r="152" spans="2:16" ht="24" customHeight="1" x14ac:dyDescent="0.25">
      <c r="B152" s="133" t="s">
        <v>173</v>
      </c>
      <c r="C152" s="196"/>
      <c r="D152" s="199" t="s">
        <v>69</v>
      </c>
      <c r="E152" s="200"/>
      <c r="F152" s="200"/>
      <c r="G152" s="200"/>
      <c r="H152" s="200"/>
      <c r="I152" s="200"/>
      <c r="J152" s="200"/>
      <c r="K152" s="200"/>
      <c r="L152" s="200"/>
      <c r="M152" s="200"/>
      <c r="N152" s="200"/>
      <c r="O152" s="200"/>
      <c r="P152" s="200"/>
    </row>
    <row r="153" spans="2:16" ht="24" customHeight="1" x14ac:dyDescent="0.25">
      <c r="B153" s="58"/>
      <c r="C153" s="58"/>
      <c r="D153" s="58"/>
      <c r="E153" s="58"/>
      <c r="F153" s="58"/>
      <c r="G153" s="58"/>
      <c r="H153" s="58"/>
      <c r="I153" s="58"/>
      <c r="J153" s="58"/>
      <c r="K153" s="58"/>
      <c r="L153" s="58"/>
      <c r="M153" s="58"/>
      <c r="N153" s="58"/>
      <c r="O153" s="58"/>
      <c r="P153" s="58"/>
    </row>
    <row r="154" spans="2:16" ht="24" customHeight="1" x14ac:dyDescent="0.25">
      <c r="B154" s="133" t="s">
        <v>29</v>
      </c>
      <c r="C154" s="196"/>
      <c r="D154" s="197" t="s">
        <v>37</v>
      </c>
      <c r="E154" s="198" t="s">
        <v>32</v>
      </c>
      <c r="F154" s="198" t="s">
        <v>33</v>
      </c>
      <c r="G154" s="198" t="s">
        <v>35</v>
      </c>
      <c r="H154" s="198" t="s">
        <v>36</v>
      </c>
      <c r="I154" s="198" t="s">
        <v>46</v>
      </c>
      <c r="J154" s="198" t="s">
        <v>60</v>
      </c>
      <c r="K154" s="198" t="s">
        <v>47</v>
      </c>
      <c r="L154" s="198" t="s">
        <v>48</v>
      </c>
      <c r="M154" s="198" t="s">
        <v>61</v>
      </c>
      <c r="N154" s="198" t="s">
        <v>49</v>
      </c>
      <c r="O154" s="198" t="s">
        <v>50</v>
      </c>
      <c r="P154" s="198" t="s">
        <v>51</v>
      </c>
    </row>
    <row r="155" spans="2:16" ht="24" customHeight="1" x14ac:dyDescent="0.25">
      <c r="B155" s="133" t="s">
        <v>30</v>
      </c>
      <c r="C155" s="196"/>
      <c r="D155" s="199" t="s">
        <v>31</v>
      </c>
      <c r="E155" s="200"/>
      <c r="F155" s="200"/>
      <c r="G155" s="200"/>
      <c r="H155" s="200"/>
      <c r="I155" s="200"/>
      <c r="J155" s="200"/>
      <c r="K155" s="200"/>
      <c r="L155" s="200"/>
      <c r="M155" s="200"/>
      <c r="N155" s="200"/>
      <c r="O155" s="200"/>
      <c r="P155" s="200"/>
    </row>
    <row r="156" spans="2:16" ht="24" customHeight="1" x14ac:dyDescent="0.25">
      <c r="B156" s="133" t="s">
        <v>173</v>
      </c>
      <c r="C156" s="196"/>
      <c r="D156" s="199" t="s">
        <v>69</v>
      </c>
      <c r="E156" s="200"/>
      <c r="F156" s="200"/>
      <c r="G156" s="200"/>
      <c r="H156" s="200"/>
      <c r="I156" s="200"/>
      <c r="J156" s="200"/>
      <c r="K156" s="200"/>
      <c r="L156" s="200"/>
      <c r="M156" s="200"/>
      <c r="N156" s="200"/>
      <c r="O156" s="200"/>
      <c r="P156" s="200"/>
    </row>
    <row r="157" spans="2:16" ht="24" customHeight="1" x14ac:dyDescent="0.25">
      <c r="B157" s="58"/>
      <c r="C157" s="58"/>
      <c r="D157" s="58"/>
      <c r="E157" s="58"/>
      <c r="F157" s="58"/>
      <c r="G157" s="58"/>
      <c r="H157" s="58"/>
      <c r="I157" s="58"/>
      <c r="J157" s="58"/>
      <c r="K157" s="58"/>
      <c r="L157" s="58"/>
      <c r="M157" s="58"/>
      <c r="N157" s="58"/>
      <c r="O157" s="58"/>
      <c r="P157" s="58"/>
    </row>
    <row r="158" spans="2:16" ht="24" customHeight="1" x14ac:dyDescent="0.25">
      <c r="B158" s="133" t="s">
        <v>29</v>
      </c>
      <c r="C158" s="196"/>
      <c r="D158" s="197" t="s">
        <v>37</v>
      </c>
      <c r="E158" s="198" t="s">
        <v>32</v>
      </c>
      <c r="F158" s="198" t="s">
        <v>33</v>
      </c>
      <c r="G158" s="198" t="s">
        <v>35</v>
      </c>
      <c r="H158" s="198" t="s">
        <v>36</v>
      </c>
      <c r="I158" s="198" t="s">
        <v>46</v>
      </c>
      <c r="J158" s="198" t="s">
        <v>60</v>
      </c>
      <c r="K158" s="198" t="s">
        <v>47</v>
      </c>
      <c r="L158" s="198" t="s">
        <v>48</v>
      </c>
      <c r="M158" s="198" t="s">
        <v>61</v>
      </c>
      <c r="N158" s="198" t="s">
        <v>49</v>
      </c>
      <c r="O158" s="198" t="s">
        <v>50</v>
      </c>
      <c r="P158" s="198" t="s">
        <v>51</v>
      </c>
    </row>
    <row r="159" spans="2:16" ht="24" customHeight="1" x14ac:dyDescent="0.25">
      <c r="B159" s="133" t="s">
        <v>30</v>
      </c>
      <c r="C159" s="196"/>
      <c r="D159" s="199" t="s">
        <v>31</v>
      </c>
      <c r="E159" s="200"/>
      <c r="F159" s="200"/>
      <c r="G159" s="200"/>
      <c r="H159" s="200"/>
      <c r="I159" s="200"/>
      <c r="J159" s="200"/>
      <c r="K159" s="200"/>
      <c r="L159" s="200"/>
      <c r="M159" s="200"/>
      <c r="N159" s="200"/>
      <c r="O159" s="200"/>
      <c r="P159" s="200"/>
    </row>
    <row r="160" spans="2:16" ht="24" customHeight="1" x14ac:dyDescent="0.25">
      <c r="B160" s="133" t="s">
        <v>173</v>
      </c>
      <c r="C160" s="196"/>
      <c r="D160" s="199" t="s">
        <v>69</v>
      </c>
      <c r="E160" s="200"/>
      <c r="F160" s="200"/>
      <c r="G160" s="200"/>
      <c r="H160" s="200"/>
      <c r="I160" s="200"/>
      <c r="J160" s="200"/>
      <c r="K160" s="200"/>
      <c r="L160" s="200"/>
      <c r="M160" s="200"/>
      <c r="N160" s="200"/>
      <c r="O160" s="200"/>
      <c r="P160" s="200"/>
    </row>
    <row r="161" spans="2:16" ht="24" customHeight="1" x14ac:dyDescent="0.25">
      <c r="B161" s="58"/>
      <c r="C161" s="58"/>
      <c r="D161" s="58"/>
      <c r="E161" s="58"/>
      <c r="F161" s="58"/>
      <c r="G161" s="58"/>
      <c r="H161" s="58"/>
      <c r="I161" s="58"/>
      <c r="J161" s="58"/>
      <c r="K161" s="58"/>
      <c r="L161" s="58"/>
      <c r="M161" s="58"/>
      <c r="N161" s="58"/>
      <c r="O161" s="58"/>
      <c r="P161" s="58"/>
    </row>
    <row r="162" spans="2:16" ht="24" customHeight="1" x14ac:dyDescent="0.25">
      <c r="B162" s="133" t="s">
        <v>29</v>
      </c>
      <c r="C162" s="196"/>
      <c r="D162" s="197" t="s">
        <v>37</v>
      </c>
      <c r="E162" s="198" t="s">
        <v>32</v>
      </c>
      <c r="F162" s="198" t="s">
        <v>33</v>
      </c>
      <c r="G162" s="198" t="s">
        <v>35</v>
      </c>
      <c r="H162" s="198" t="s">
        <v>36</v>
      </c>
      <c r="I162" s="198" t="s">
        <v>46</v>
      </c>
      <c r="J162" s="198" t="s">
        <v>60</v>
      </c>
      <c r="K162" s="198" t="s">
        <v>47</v>
      </c>
      <c r="L162" s="198" t="s">
        <v>48</v>
      </c>
      <c r="M162" s="198" t="s">
        <v>61</v>
      </c>
      <c r="N162" s="198" t="s">
        <v>49</v>
      </c>
      <c r="O162" s="198" t="s">
        <v>50</v>
      </c>
      <c r="P162" s="198" t="s">
        <v>51</v>
      </c>
    </row>
    <row r="163" spans="2:16" ht="24" customHeight="1" x14ac:dyDescent="0.25">
      <c r="B163" s="133" t="s">
        <v>30</v>
      </c>
      <c r="C163" s="196"/>
      <c r="D163" s="199" t="s">
        <v>31</v>
      </c>
      <c r="E163" s="200"/>
      <c r="F163" s="200"/>
      <c r="G163" s="200"/>
      <c r="H163" s="200"/>
      <c r="I163" s="200"/>
      <c r="J163" s="200"/>
      <c r="K163" s="200"/>
      <c r="L163" s="200"/>
      <c r="M163" s="200"/>
      <c r="N163" s="200"/>
      <c r="O163" s="200"/>
      <c r="P163" s="200"/>
    </row>
    <row r="164" spans="2:16" ht="24" customHeight="1" x14ac:dyDescent="0.25">
      <c r="B164" s="133" t="s">
        <v>173</v>
      </c>
      <c r="C164" s="196"/>
      <c r="D164" s="199" t="s">
        <v>69</v>
      </c>
      <c r="E164" s="200"/>
      <c r="F164" s="200"/>
      <c r="G164" s="200"/>
      <c r="H164" s="200"/>
      <c r="I164" s="200"/>
      <c r="J164" s="200"/>
      <c r="K164" s="200"/>
      <c r="L164" s="200"/>
      <c r="M164" s="200"/>
      <c r="N164" s="200"/>
      <c r="O164" s="200"/>
      <c r="P164" s="200"/>
    </row>
    <row r="165" spans="2:16" ht="24" customHeight="1" x14ac:dyDescent="0.25">
      <c r="B165" s="58"/>
      <c r="C165" s="58"/>
      <c r="D165" s="58"/>
      <c r="E165" s="58"/>
      <c r="F165" s="58"/>
      <c r="G165" s="58"/>
      <c r="H165" s="58"/>
      <c r="I165" s="58"/>
      <c r="J165" s="58"/>
      <c r="K165" s="58"/>
      <c r="L165" s="58"/>
      <c r="M165" s="58"/>
      <c r="N165" s="58"/>
      <c r="O165" s="58"/>
      <c r="P165" s="58"/>
    </row>
    <row r="166" spans="2:16" ht="24" customHeight="1" x14ac:dyDescent="0.25">
      <c r="B166" s="133" t="s">
        <v>29</v>
      </c>
      <c r="C166" s="196"/>
      <c r="D166" s="197" t="s">
        <v>37</v>
      </c>
      <c r="E166" s="198" t="s">
        <v>32</v>
      </c>
      <c r="F166" s="198" t="s">
        <v>33</v>
      </c>
      <c r="G166" s="198" t="s">
        <v>35</v>
      </c>
      <c r="H166" s="198" t="s">
        <v>36</v>
      </c>
      <c r="I166" s="198" t="s">
        <v>46</v>
      </c>
      <c r="J166" s="198" t="s">
        <v>60</v>
      </c>
      <c r="K166" s="198" t="s">
        <v>47</v>
      </c>
      <c r="L166" s="198" t="s">
        <v>48</v>
      </c>
      <c r="M166" s="198" t="s">
        <v>61</v>
      </c>
      <c r="N166" s="198" t="s">
        <v>49</v>
      </c>
      <c r="O166" s="198" t="s">
        <v>50</v>
      </c>
      <c r="P166" s="198" t="s">
        <v>51</v>
      </c>
    </row>
    <row r="167" spans="2:16" ht="24" customHeight="1" x14ac:dyDescent="0.25">
      <c r="B167" s="133" t="s">
        <v>30</v>
      </c>
      <c r="C167" s="196"/>
      <c r="D167" s="199" t="s">
        <v>31</v>
      </c>
      <c r="E167" s="200"/>
      <c r="F167" s="200"/>
      <c r="G167" s="200"/>
      <c r="H167" s="200"/>
      <c r="I167" s="200"/>
      <c r="J167" s="200"/>
      <c r="K167" s="200"/>
      <c r="L167" s="200"/>
      <c r="M167" s="200"/>
      <c r="N167" s="200"/>
      <c r="O167" s="200"/>
      <c r="P167" s="200"/>
    </row>
    <row r="168" spans="2:16" ht="24" customHeight="1" x14ac:dyDescent="0.25">
      <c r="B168" s="133" t="s">
        <v>173</v>
      </c>
      <c r="C168" s="196"/>
      <c r="D168" s="199" t="s">
        <v>69</v>
      </c>
      <c r="E168" s="200"/>
      <c r="F168" s="200"/>
      <c r="G168" s="200"/>
      <c r="H168" s="200"/>
      <c r="I168" s="200"/>
      <c r="J168" s="200"/>
      <c r="K168" s="200"/>
      <c r="L168" s="200"/>
      <c r="M168" s="200"/>
      <c r="N168" s="200"/>
      <c r="O168" s="200"/>
      <c r="P168" s="200"/>
    </row>
    <row r="169" spans="2:16" ht="24" customHeight="1" x14ac:dyDescent="0.25">
      <c r="B169" s="58"/>
      <c r="C169" s="58"/>
      <c r="D169" s="58"/>
      <c r="E169" s="58"/>
      <c r="F169" s="58"/>
      <c r="G169" s="58"/>
      <c r="H169" s="58"/>
      <c r="I169" s="58"/>
      <c r="J169" s="58"/>
      <c r="K169" s="58"/>
      <c r="L169" s="58"/>
      <c r="M169" s="58"/>
      <c r="N169" s="58"/>
      <c r="O169" s="58"/>
      <c r="P169" s="58"/>
    </row>
    <row r="170" spans="2:16" ht="24" customHeight="1" x14ac:dyDescent="0.25">
      <c r="B170" s="133" t="s">
        <v>29</v>
      </c>
      <c r="C170" s="196"/>
      <c r="D170" s="197" t="s">
        <v>37</v>
      </c>
      <c r="E170" s="198" t="s">
        <v>32</v>
      </c>
      <c r="F170" s="198" t="s">
        <v>33</v>
      </c>
      <c r="G170" s="198" t="s">
        <v>35</v>
      </c>
      <c r="H170" s="198" t="s">
        <v>36</v>
      </c>
      <c r="I170" s="198" t="s">
        <v>46</v>
      </c>
      <c r="J170" s="198" t="s">
        <v>60</v>
      </c>
      <c r="K170" s="198" t="s">
        <v>47</v>
      </c>
      <c r="L170" s="198" t="s">
        <v>48</v>
      </c>
      <c r="M170" s="198" t="s">
        <v>61</v>
      </c>
      <c r="N170" s="198" t="s">
        <v>49</v>
      </c>
      <c r="O170" s="198" t="s">
        <v>50</v>
      </c>
      <c r="P170" s="198" t="s">
        <v>51</v>
      </c>
    </row>
    <row r="171" spans="2:16" ht="24" customHeight="1" x14ac:dyDescent="0.25">
      <c r="B171" s="133" t="s">
        <v>30</v>
      </c>
      <c r="C171" s="196"/>
      <c r="D171" s="199" t="s">
        <v>31</v>
      </c>
      <c r="E171" s="200"/>
      <c r="F171" s="200"/>
      <c r="G171" s="200"/>
      <c r="H171" s="200"/>
      <c r="I171" s="200"/>
      <c r="J171" s="200"/>
      <c r="K171" s="200"/>
      <c r="L171" s="200"/>
      <c r="M171" s="200"/>
      <c r="N171" s="200"/>
      <c r="O171" s="200"/>
      <c r="P171" s="200"/>
    </row>
    <row r="172" spans="2:16" ht="24" customHeight="1" x14ac:dyDescent="0.25">
      <c r="B172" s="133" t="s">
        <v>173</v>
      </c>
      <c r="C172" s="196"/>
      <c r="D172" s="199" t="s">
        <v>69</v>
      </c>
      <c r="E172" s="200"/>
      <c r="F172" s="200"/>
      <c r="G172" s="200"/>
      <c r="H172" s="200"/>
      <c r="I172" s="200"/>
      <c r="J172" s="200"/>
      <c r="K172" s="200"/>
      <c r="L172" s="200"/>
      <c r="M172" s="200"/>
      <c r="N172" s="200"/>
      <c r="O172" s="200"/>
      <c r="P172" s="200"/>
    </row>
    <row r="173" spans="2:16" ht="24" customHeight="1" x14ac:dyDescent="0.25">
      <c r="B173" s="58"/>
      <c r="C173" s="58"/>
      <c r="D173" s="58"/>
      <c r="E173" s="58"/>
      <c r="F173" s="58"/>
      <c r="G173" s="58"/>
      <c r="H173" s="58"/>
      <c r="I173" s="58"/>
      <c r="J173" s="58"/>
      <c r="K173" s="58"/>
      <c r="L173" s="58"/>
      <c r="M173" s="58"/>
      <c r="N173" s="58"/>
      <c r="O173" s="58"/>
      <c r="P173" s="58"/>
    </row>
    <row r="174" spans="2:16" ht="24" customHeight="1" x14ac:dyDescent="0.25">
      <c r="B174" s="133" t="s">
        <v>29</v>
      </c>
      <c r="C174" s="196"/>
      <c r="D174" s="197" t="s">
        <v>37</v>
      </c>
      <c r="E174" s="198" t="s">
        <v>32</v>
      </c>
      <c r="F174" s="198" t="s">
        <v>33</v>
      </c>
      <c r="G174" s="198" t="s">
        <v>35</v>
      </c>
      <c r="H174" s="198" t="s">
        <v>36</v>
      </c>
      <c r="I174" s="198" t="s">
        <v>46</v>
      </c>
      <c r="J174" s="198" t="s">
        <v>60</v>
      </c>
      <c r="K174" s="198" t="s">
        <v>47</v>
      </c>
      <c r="L174" s="198" t="s">
        <v>48</v>
      </c>
      <c r="M174" s="198" t="s">
        <v>61</v>
      </c>
      <c r="N174" s="198" t="s">
        <v>49</v>
      </c>
      <c r="O174" s="198" t="s">
        <v>50</v>
      </c>
      <c r="P174" s="198" t="s">
        <v>51</v>
      </c>
    </row>
    <row r="175" spans="2:16" ht="24" customHeight="1" x14ac:dyDescent="0.25">
      <c r="B175" s="133" t="s">
        <v>30</v>
      </c>
      <c r="C175" s="196"/>
      <c r="D175" s="199" t="s">
        <v>31</v>
      </c>
      <c r="E175" s="200"/>
      <c r="F175" s="200"/>
      <c r="G175" s="200"/>
      <c r="H175" s="200"/>
      <c r="I175" s="200"/>
      <c r="J175" s="200"/>
      <c r="K175" s="200"/>
      <c r="L175" s="200"/>
      <c r="M175" s="200"/>
      <c r="N175" s="200"/>
      <c r="O175" s="200"/>
      <c r="P175" s="200"/>
    </row>
    <row r="176" spans="2:16" ht="24" customHeight="1" x14ac:dyDescent="0.25">
      <c r="B176" s="133" t="s">
        <v>173</v>
      </c>
      <c r="C176" s="196"/>
      <c r="D176" s="199" t="s">
        <v>69</v>
      </c>
      <c r="E176" s="200"/>
      <c r="F176" s="200"/>
      <c r="G176" s="200"/>
      <c r="H176" s="200"/>
      <c r="I176" s="200"/>
      <c r="J176" s="200"/>
      <c r="K176" s="200"/>
      <c r="L176" s="200"/>
      <c r="M176" s="200"/>
      <c r="N176" s="200"/>
      <c r="O176" s="200"/>
      <c r="P176" s="200"/>
    </row>
    <row r="177" spans="2:16" ht="24" customHeight="1" x14ac:dyDescent="0.25">
      <c r="B177" s="58"/>
      <c r="C177" s="58"/>
      <c r="D177" s="58"/>
      <c r="E177" s="58"/>
      <c r="F177" s="58"/>
      <c r="G177" s="58"/>
      <c r="H177" s="58"/>
      <c r="I177" s="58"/>
      <c r="J177" s="58"/>
      <c r="K177" s="58"/>
      <c r="L177" s="58"/>
      <c r="M177" s="58"/>
      <c r="N177" s="58"/>
      <c r="O177" s="58"/>
      <c r="P177" s="58"/>
    </row>
    <row r="178" spans="2:16" ht="24" customHeight="1" x14ac:dyDescent="0.25">
      <c r="B178" s="133" t="s">
        <v>29</v>
      </c>
      <c r="C178" s="196"/>
      <c r="D178" s="197" t="s">
        <v>37</v>
      </c>
      <c r="E178" s="198" t="s">
        <v>32</v>
      </c>
      <c r="F178" s="198" t="s">
        <v>33</v>
      </c>
      <c r="G178" s="198" t="s">
        <v>35</v>
      </c>
      <c r="H178" s="198" t="s">
        <v>36</v>
      </c>
      <c r="I178" s="198" t="s">
        <v>46</v>
      </c>
      <c r="J178" s="198" t="s">
        <v>60</v>
      </c>
      <c r="K178" s="198" t="s">
        <v>47</v>
      </c>
      <c r="L178" s="198" t="s">
        <v>48</v>
      </c>
      <c r="M178" s="198" t="s">
        <v>61</v>
      </c>
      <c r="N178" s="198" t="s">
        <v>49</v>
      </c>
      <c r="O178" s="198" t="s">
        <v>50</v>
      </c>
      <c r="P178" s="198" t="s">
        <v>51</v>
      </c>
    </row>
    <row r="179" spans="2:16" ht="24" customHeight="1" x14ac:dyDescent="0.25">
      <c r="B179" s="133" t="s">
        <v>30</v>
      </c>
      <c r="C179" s="196"/>
      <c r="D179" s="199" t="s">
        <v>31</v>
      </c>
      <c r="E179" s="200"/>
      <c r="F179" s="200"/>
      <c r="G179" s="200"/>
      <c r="H179" s="200"/>
      <c r="I179" s="200"/>
      <c r="J179" s="200"/>
      <c r="K179" s="200"/>
      <c r="L179" s="200"/>
      <c r="M179" s="200"/>
      <c r="N179" s="200"/>
      <c r="O179" s="200"/>
      <c r="P179" s="200"/>
    </row>
    <row r="180" spans="2:16" ht="24" customHeight="1" x14ac:dyDescent="0.25">
      <c r="B180" s="133" t="s">
        <v>173</v>
      </c>
      <c r="C180" s="196"/>
      <c r="D180" s="199" t="s">
        <v>69</v>
      </c>
      <c r="E180" s="200"/>
      <c r="F180" s="200"/>
      <c r="G180" s="200"/>
      <c r="H180" s="200"/>
      <c r="I180" s="200"/>
      <c r="J180" s="200"/>
      <c r="K180" s="200"/>
      <c r="L180" s="200"/>
      <c r="M180" s="200"/>
      <c r="N180" s="200"/>
      <c r="O180" s="200"/>
      <c r="P180" s="200"/>
    </row>
    <row r="181" spans="2:16" ht="24" customHeight="1" x14ac:dyDescent="0.25">
      <c r="B181" s="58"/>
      <c r="C181" s="58"/>
      <c r="D181" s="58"/>
      <c r="E181" s="58"/>
      <c r="F181" s="58"/>
      <c r="G181" s="58"/>
      <c r="H181" s="58"/>
      <c r="I181" s="58"/>
      <c r="J181" s="58"/>
      <c r="K181" s="58"/>
      <c r="L181" s="58"/>
      <c r="M181" s="58"/>
      <c r="N181" s="58"/>
      <c r="O181" s="58"/>
      <c r="P181" s="58"/>
    </row>
    <row r="182" spans="2:16" ht="24" customHeight="1" x14ac:dyDescent="0.25">
      <c r="B182" s="133" t="s">
        <v>29</v>
      </c>
      <c r="C182" s="196"/>
      <c r="D182" s="197" t="s">
        <v>37</v>
      </c>
      <c r="E182" s="198" t="s">
        <v>32</v>
      </c>
      <c r="F182" s="198" t="s">
        <v>33</v>
      </c>
      <c r="G182" s="198" t="s">
        <v>35</v>
      </c>
      <c r="H182" s="198" t="s">
        <v>36</v>
      </c>
      <c r="I182" s="198" t="s">
        <v>46</v>
      </c>
      <c r="J182" s="198" t="s">
        <v>60</v>
      </c>
      <c r="K182" s="198" t="s">
        <v>47</v>
      </c>
      <c r="L182" s="198" t="s">
        <v>48</v>
      </c>
      <c r="M182" s="198" t="s">
        <v>61</v>
      </c>
      <c r="N182" s="198" t="s">
        <v>49</v>
      </c>
      <c r="O182" s="198" t="s">
        <v>50</v>
      </c>
      <c r="P182" s="198" t="s">
        <v>51</v>
      </c>
    </row>
    <row r="183" spans="2:16" ht="24" customHeight="1" x14ac:dyDescent="0.25">
      <c r="B183" s="133" t="s">
        <v>30</v>
      </c>
      <c r="C183" s="196"/>
      <c r="D183" s="199" t="s">
        <v>31</v>
      </c>
      <c r="E183" s="200"/>
      <c r="F183" s="200"/>
      <c r="G183" s="200"/>
      <c r="H183" s="200"/>
      <c r="I183" s="200"/>
      <c r="J183" s="200"/>
      <c r="K183" s="200"/>
      <c r="L183" s="200"/>
      <c r="M183" s="200"/>
      <c r="N183" s="200"/>
      <c r="O183" s="200"/>
      <c r="P183" s="200"/>
    </row>
    <row r="184" spans="2:16" ht="24" customHeight="1" x14ac:dyDescent="0.25">
      <c r="B184" s="133" t="s">
        <v>173</v>
      </c>
      <c r="C184" s="196"/>
      <c r="D184" s="199" t="s">
        <v>69</v>
      </c>
      <c r="E184" s="200"/>
      <c r="F184" s="200"/>
      <c r="G184" s="200"/>
      <c r="H184" s="200"/>
      <c r="I184" s="200"/>
      <c r="J184" s="200"/>
      <c r="K184" s="200"/>
      <c r="L184" s="200"/>
      <c r="M184" s="200"/>
      <c r="N184" s="200"/>
      <c r="O184" s="200"/>
      <c r="P184" s="200"/>
    </row>
    <row r="185" spans="2:16" ht="24" customHeight="1" x14ac:dyDescent="0.25">
      <c r="B185" s="58"/>
      <c r="C185" s="58"/>
      <c r="D185" s="58"/>
      <c r="E185" s="58"/>
      <c r="F185" s="58"/>
      <c r="G185" s="58"/>
      <c r="H185" s="58"/>
      <c r="I185" s="58"/>
      <c r="J185" s="58"/>
      <c r="K185" s="58"/>
      <c r="L185" s="58"/>
      <c r="M185" s="58"/>
      <c r="N185" s="58"/>
      <c r="O185" s="58"/>
      <c r="P185" s="58"/>
    </row>
    <row r="186" spans="2:16" ht="24" customHeight="1" x14ac:dyDescent="0.25">
      <c r="B186" s="133" t="s">
        <v>29</v>
      </c>
      <c r="C186" s="196"/>
      <c r="D186" s="197" t="s">
        <v>37</v>
      </c>
      <c r="E186" s="198" t="s">
        <v>32</v>
      </c>
      <c r="F186" s="198" t="s">
        <v>33</v>
      </c>
      <c r="G186" s="198" t="s">
        <v>35</v>
      </c>
      <c r="H186" s="198" t="s">
        <v>36</v>
      </c>
      <c r="I186" s="198" t="s">
        <v>46</v>
      </c>
      <c r="J186" s="198" t="s">
        <v>60</v>
      </c>
      <c r="K186" s="198" t="s">
        <v>47</v>
      </c>
      <c r="L186" s="198" t="s">
        <v>48</v>
      </c>
      <c r="M186" s="198" t="s">
        <v>61</v>
      </c>
      <c r="N186" s="198" t="s">
        <v>49</v>
      </c>
      <c r="O186" s="198" t="s">
        <v>50</v>
      </c>
      <c r="P186" s="198" t="s">
        <v>51</v>
      </c>
    </row>
    <row r="187" spans="2:16" ht="24" customHeight="1" x14ac:dyDescent="0.25">
      <c r="B187" s="133" t="s">
        <v>30</v>
      </c>
      <c r="C187" s="196"/>
      <c r="D187" s="199" t="s">
        <v>31</v>
      </c>
      <c r="E187" s="200"/>
      <c r="F187" s="200"/>
      <c r="G187" s="200"/>
      <c r="H187" s="200"/>
      <c r="I187" s="200"/>
      <c r="J187" s="200"/>
      <c r="K187" s="200"/>
      <c r="L187" s="200"/>
      <c r="M187" s="200"/>
      <c r="N187" s="200"/>
      <c r="O187" s="200"/>
      <c r="P187" s="200"/>
    </row>
    <row r="188" spans="2:16" ht="24" customHeight="1" x14ac:dyDescent="0.25">
      <c r="B188" s="133" t="s">
        <v>173</v>
      </c>
      <c r="C188" s="196"/>
      <c r="D188" s="199" t="s">
        <v>69</v>
      </c>
      <c r="E188" s="200"/>
      <c r="F188" s="200"/>
      <c r="G188" s="200"/>
      <c r="H188" s="200"/>
      <c r="I188" s="200"/>
      <c r="J188" s="200"/>
      <c r="K188" s="200"/>
      <c r="L188" s="200"/>
      <c r="M188" s="200"/>
      <c r="N188" s="200"/>
      <c r="O188" s="200"/>
      <c r="P188" s="200"/>
    </row>
    <row r="189" spans="2:16" ht="24" customHeight="1" x14ac:dyDescent="0.25">
      <c r="B189" s="58"/>
      <c r="C189" s="58"/>
      <c r="D189" s="58"/>
      <c r="E189" s="58"/>
      <c r="F189" s="58"/>
      <c r="G189" s="58"/>
      <c r="H189" s="58"/>
      <c r="I189" s="58"/>
      <c r="J189" s="58"/>
      <c r="K189" s="58"/>
      <c r="L189" s="58"/>
      <c r="M189" s="58"/>
      <c r="N189" s="58"/>
      <c r="O189" s="58"/>
      <c r="P189" s="58"/>
    </row>
    <row r="190" spans="2:16" ht="24" customHeight="1" x14ac:dyDescent="0.25">
      <c r="B190" s="133" t="s">
        <v>29</v>
      </c>
      <c r="C190" s="196"/>
      <c r="D190" s="197" t="s">
        <v>37</v>
      </c>
      <c r="E190" s="198" t="s">
        <v>32</v>
      </c>
      <c r="F190" s="198" t="s">
        <v>33</v>
      </c>
      <c r="G190" s="198" t="s">
        <v>35</v>
      </c>
      <c r="H190" s="198" t="s">
        <v>36</v>
      </c>
      <c r="I190" s="198" t="s">
        <v>46</v>
      </c>
      <c r="J190" s="198" t="s">
        <v>60</v>
      </c>
      <c r="K190" s="198" t="s">
        <v>47</v>
      </c>
      <c r="L190" s="198" t="s">
        <v>48</v>
      </c>
      <c r="M190" s="198" t="s">
        <v>61</v>
      </c>
      <c r="N190" s="198" t="s">
        <v>49</v>
      </c>
      <c r="O190" s="198" t="s">
        <v>50</v>
      </c>
      <c r="P190" s="198" t="s">
        <v>51</v>
      </c>
    </row>
    <row r="191" spans="2:16" ht="24" customHeight="1" x14ac:dyDescent="0.25">
      <c r="B191" s="133" t="s">
        <v>30</v>
      </c>
      <c r="C191" s="196"/>
      <c r="D191" s="199" t="s">
        <v>31</v>
      </c>
      <c r="E191" s="200"/>
      <c r="F191" s="200"/>
      <c r="G191" s="200"/>
      <c r="H191" s="200"/>
      <c r="I191" s="200"/>
      <c r="J191" s="200"/>
      <c r="K191" s="200"/>
      <c r="L191" s="200"/>
      <c r="M191" s="200"/>
      <c r="N191" s="200"/>
      <c r="O191" s="200"/>
      <c r="P191" s="200"/>
    </row>
    <row r="192" spans="2:16" ht="24" customHeight="1" x14ac:dyDescent="0.25">
      <c r="B192" s="133" t="s">
        <v>173</v>
      </c>
      <c r="C192" s="196"/>
      <c r="D192" s="199" t="s">
        <v>69</v>
      </c>
      <c r="E192" s="200"/>
      <c r="F192" s="200"/>
      <c r="G192" s="200"/>
      <c r="H192" s="200"/>
      <c r="I192" s="200"/>
      <c r="J192" s="200"/>
      <c r="K192" s="200"/>
      <c r="L192" s="200"/>
      <c r="M192" s="200"/>
      <c r="N192" s="200"/>
      <c r="O192" s="200"/>
      <c r="P192" s="200"/>
    </row>
    <row r="193" spans="2:16" ht="24" customHeight="1" x14ac:dyDescent="0.25">
      <c r="B193" s="58"/>
      <c r="C193" s="58"/>
      <c r="D193" s="58"/>
      <c r="E193" s="58"/>
      <c r="F193" s="58"/>
      <c r="G193" s="58"/>
      <c r="H193" s="58"/>
      <c r="I193" s="58"/>
      <c r="J193" s="58"/>
      <c r="K193" s="58"/>
      <c r="L193" s="58"/>
      <c r="M193" s="58"/>
      <c r="N193" s="58"/>
      <c r="O193" s="58"/>
      <c r="P193" s="58"/>
    </row>
    <row r="194" spans="2:16" ht="24" customHeight="1" x14ac:dyDescent="0.25">
      <c r="B194" s="133" t="s">
        <v>29</v>
      </c>
      <c r="C194" s="196"/>
      <c r="D194" s="197" t="s">
        <v>37</v>
      </c>
      <c r="E194" s="198" t="s">
        <v>32</v>
      </c>
      <c r="F194" s="198" t="s">
        <v>33</v>
      </c>
      <c r="G194" s="198" t="s">
        <v>35</v>
      </c>
      <c r="H194" s="198" t="s">
        <v>36</v>
      </c>
      <c r="I194" s="198" t="s">
        <v>46</v>
      </c>
      <c r="J194" s="198" t="s">
        <v>60</v>
      </c>
      <c r="K194" s="198" t="s">
        <v>47</v>
      </c>
      <c r="L194" s="198" t="s">
        <v>48</v>
      </c>
      <c r="M194" s="198" t="s">
        <v>61</v>
      </c>
      <c r="N194" s="198" t="s">
        <v>49</v>
      </c>
      <c r="O194" s="198" t="s">
        <v>50</v>
      </c>
      <c r="P194" s="198" t="s">
        <v>51</v>
      </c>
    </row>
    <row r="195" spans="2:16" ht="24" customHeight="1" x14ac:dyDescent="0.25">
      <c r="B195" s="133" t="s">
        <v>30</v>
      </c>
      <c r="C195" s="196"/>
      <c r="D195" s="199" t="s">
        <v>31</v>
      </c>
      <c r="E195" s="200"/>
      <c r="F195" s="200"/>
      <c r="G195" s="200"/>
      <c r="H195" s="200"/>
      <c r="I195" s="200"/>
      <c r="J195" s="200"/>
      <c r="K195" s="200"/>
      <c r="L195" s="200"/>
      <c r="M195" s="200"/>
      <c r="N195" s="200"/>
      <c r="O195" s="200"/>
      <c r="P195" s="200"/>
    </row>
    <row r="196" spans="2:16" ht="24" customHeight="1" x14ac:dyDescent="0.25">
      <c r="B196" s="133" t="s">
        <v>173</v>
      </c>
      <c r="C196" s="196"/>
      <c r="D196" s="199" t="s">
        <v>69</v>
      </c>
      <c r="E196" s="200"/>
      <c r="F196" s="200"/>
      <c r="G196" s="200"/>
      <c r="H196" s="200"/>
      <c r="I196" s="200"/>
      <c r="J196" s="200"/>
      <c r="K196" s="200"/>
      <c r="L196" s="200"/>
      <c r="M196" s="200"/>
      <c r="N196" s="200"/>
      <c r="O196" s="200"/>
      <c r="P196" s="200"/>
    </row>
    <row r="197" spans="2:16" ht="24" customHeight="1" x14ac:dyDescent="0.25">
      <c r="B197" s="58"/>
      <c r="C197" s="58"/>
      <c r="D197" s="58"/>
      <c r="E197" s="58"/>
      <c r="F197" s="58"/>
      <c r="G197" s="58"/>
      <c r="H197" s="58"/>
      <c r="I197" s="58"/>
      <c r="J197" s="58"/>
      <c r="K197" s="58"/>
      <c r="L197" s="58"/>
      <c r="M197" s="58"/>
      <c r="N197" s="58"/>
      <c r="O197" s="58"/>
      <c r="P197" s="58"/>
    </row>
    <row r="198" spans="2:16" ht="24" customHeight="1" x14ac:dyDescent="0.25">
      <c r="B198" s="133" t="s">
        <v>29</v>
      </c>
      <c r="C198" s="196"/>
      <c r="D198" s="197" t="s">
        <v>37</v>
      </c>
      <c r="E198" s="198" t="s">
        <v>32</v>
      </c>
      <c r="F198" s="198" t="s">
        <v>33</v>
      </c>
      <c r="G198" s="198" t="s">
        <v>35</v>
      </c>
      <c r="H198" s="198" t="s">
        <v>36</v>
      </c>
      <c r="I198" s="198" t="s">
        <v>46</v>
      </c>
      <c r="J198" s="198" t="s">
        <v>60</v>
      </c>
      <c r="K198" s="198" t="s">
        <v>47</v>
      </c>
      <c r="L198" s="198" t="s">
        <v>48</v>
      </c>
      <c r="M198" s="198" t="s">
        <v>61</v>
      </c>
      <c r="N198" s="198" t="s">
        <v>49</v>
      </c>
      <c r="O198" s="198" t="s">
        <v>50</v>
      </c>
      <c r="P198" s="198" t="s">
        <v>51</v>
      </c>
    </row>
    <row r="199" spans="2:16" ht="24" customHeight="1" x14ac:dyDescent="0.25">
      <c r="B199" s="133" t="s">
        <v>30</v>
      </c>
      <c r="C199" s="196"/>
      <c r="D199" s="199" t="s">
        <v>31</v>
      </c>
      <c r="E199" s="200"/>
      <c r="F199" s="200"/>
      <c r="G199" s="200"/>
      <c r="H199" s="200"/>
      <c r="I199" s="200"/>
      <c r="J199" s="200"/>
      <c r="K199" s="200"/>
      <c r="L199" s="200"/>
      <c r="M199" s="200"/>
      <c r="N199" s="200"/>
      <c r="O199" s="200"/>
      <c r="P199" s="200"/>
    </row>
    <row r="200" spans="2:16" ht="24" customHeight="1" x14ac:dyDescent="0.25">
      <c r="B200" s="133" t="s">
        <v>173</v>
      </c>
      <c r="C200" s="196"/>
      <c r="D200" s="199" t="s">
        <v>69</v>
      </c>
      <c r="E200" s="200"/>
      <c r="F200" s="200"/>
      <c r="G200" s="200"/>
      <c r="H200" s="200"/>
      <c r="I200" s="200"/>
      <c r="J200" s="200"/>
      <c r="K200" s="200"/>
      <c r="L200" s="200"/>
      <c r="M200" s="200"/>
      <c r="N200" s="200"/>
      <c r="O200" s="200"/>
      <c r="P200" s="200"/>
    </row>
    <row r="201" spans="2:16" ht="24" customHeight="1" x14ac:dyDescent="0.25">
      <c r="B201" s="58"/>
      <c r="C201" s="58"/>
      <c r="D201" s="58"/>
      <c r="E201" s="58"/>
      <c r="F201" s="58"/>
      <c r="G201" s="58"/>
      <c r="H201" s="58"/>
      <c r="I201" s="58"/>
      <c r="J201" s="58"/>
      <c r="K201" s="58"/>
      <c r="L201" s="58"/>
      <c r="M201" s="58"/>
      <c r="N201" s="58"/>
      <c r="O201" s="58"/>
      <c r="P201" s="58"/>
    </row>
    <row r="202" spans="2:16" ht="24" customHeight="1" x14ac:dyDescent="0.25">
      <c r="B202" s="133" t="s">
        <v>29</v>
      </c>
      <c r="C202" s="196"/>
      <c r="D202" s="197" t="s">
        <v>37</v>
      </c>
      <c r="E202" s="198" t="s">
        <v>32</v>
      </c>
      <c r="F202" s="198" t="s">
        <v>33</v>
      </c>
      <c r="G202" s="198" t="s">
        <v>35</v>
      </c>
      <c r="H202" s="198" t="s">
        <v>36</v>
      </c>
      <c r="I202" s="198" t="s">
        <v>46</v>
      </c>
      <c r="J202" s="198" t="s">
        <v>60</v>
      </c>
      <c r="K202" s="198" t="s">
        <v>47</v>
      </c>
      <c r="L202" s="198" t="s">
        <v>48</v>
      </c>
      <c r="M202" s="198" t="s">
        <v>61</v>
      </c>
      <c r="N202" s="198" t="s">
        <v>49</v>
      </c>
      <c r="O202" s="198" t="s">
        <v>50</v>
      </c>
      <c r="P202" s="198" t="s">
        <v>51</v>
      </c>
    </row>
    <row r="203" spans="2:16" ht="24" customHeight="1" x14ac:dyDescent="0.25">
      <c r="B203" s="133" t="s">
        <v>30</v>
      </c>
      <c r="C203" s="196"/>
      <c r="D203" s="199" t="s">
        <v>31</v>
      </c>
      <c r="E203" s="200"/>
      <c r="F203" s="200"/>
      <c r="G203" s="200"/>
      <c r="H203" s="200"/>
      <c r="I203" s="200"/>
      <c r="J203" s="200"/>
      <c r="K203" s="200"/>
      <c r="L203" s="200"/>
      <c r="M203" s="200"/>
      <c r="N203" s="200"/>
      <c r="O203" s="200"/>
      <c r="P203" s="200"/>
    </row>
    <row r="204" spans="2:16" ht="24" customHeight="1" x14ac:dyDescent="0.25">
      <c r="B204" s="133" t="s">
        <v>173</v>
      </c>
      <c r="C204" s="196"/>
      <c r="D204" s="199" t="s">
        <v>69</v>
      </c>
      <c r="E204" s="200"/>
      <c r="F204" s="200"/>
      <c r="G204" s="200"/>
      <c r="H204" s="200"/>
      <c r="I204" s="200"/>
      <c r="J204" s="200"/>
      <c r="K204" s="200"/>
      <c r="L204" s="200"/>
      <c r="M204" s="200"/>
      <c r="N204" s="200"/>
      <c r="O204" s="200"/>
      <c r="P204" s="200"/>
    </row>
    <row r="205" spans="2:16" ht="24" customHeight="1" x14ac:dyDescent="0.25">
      <c r="B205" s="58"/>
      <c r="C205" s="58"/>
      <c r="D205" s="58"/>
      <c r="E205" s="58"/>
      <c r="F205" s="58"/>
      <c r="G205" s="58"/>
      <c r="H205" s="58"/>
      <c r="I205" s="58"/>
      <c r="J205" s="58"/>
      <c r="K205" s="58"/>
      <c r="L205" s="58"/>
      <c r="M205" s="58"/>
      <c r="N205" s="58"/>
      <c r="O205" s="58"/>
      <c r="P205" s="58"/>
    </row>
    <row r="206" spans="2:16" ht="24" customHeight="1" x14ac:dyDescent="0.25">
      <c r="B206" s="133" t="s">
        <v>29</v>
      </c>
      <c r="C206" s="196"/>
      <c r="D206" s="197" t="s">
        <v>37</v>
      </c>
      <c r="E206" s="198" t="s">
        <v>32</v>
      </c>
      <c r="F206" s="198" t="s">
        <v>33</v>
      </c>
      <c r="G206" s="198" t="s">
        <v>35</v>
      </c>
      <c r="H206" s="198" t="s">
        <v>36</v>
      </c>
      <c r="I206" s="198" t="s">
        <v>46</v>
      </c>
      <c r="J206" s="198" t="s">
        <v>60</v>
      </c>
      <c r="K206" s="198" t="s">
        <v>47</v>
      </c>
      <c r="L206" s="198" t="s">
        <v>48</v>
      </c>
      <c r="M206" s="198" t="s">
        <v>61</v>
      </c>
      <c r="N206" s="198" t="s">
        <v>49</v>
      </c>
      <c r="O206" s="198" t="s">
        <v>50</v>
      </c>
      <c r="P206" s="198" t="s">
        <v>51</v>
      </c>
    </row>
    <row r="207" spans="2:16" ht="24" customHeight="1" x14ac:dyDescent="0.25">
      <c r="B207" s="133" t="s">
        <v>30</v>
      </c>
      <c r="C207" s="196"/>
      <c r="D207" s="199" t="s">
        <v>31</v>
      </c>
      <c r="E207" s="200"/>
      <c r="F207" s="200"/>
      <c r="G207" s="200"/>
      <c r="H207" s="200"/>
      <c r="I207" s="200"/>
      <c r="J207" s="200"/>
      <c r="K207" s="200"/>
      <c r="L207" s="200"/>
      <c r="M207" s="200"/>
      <c r="N207" s="200"/>
      <c r="O207" s="200"/>
      <c r="P207" s="200"/>
    </row>
    <row r="208" spans="2:16" ht="24" customHeight="1" x14ac:dyDescent="0.25">
      <c r="B208" s="133" t="s">
        <v>173</v>
      </c>
      <c r="C208" s="196"/>
      <c r="D208" s="199" t="s">
        <v>69</v>
      </c>
      <c r="E208" s="200"/>
      <c r="F208" s="200"/>
      <c r="G208" s="200"/>
      <c r="H208" s="200"/>
      <c r="I208" s="200"/>
      <c r="J208" s="200"/>
      <c r="K208" s="200"/>
      <c r="L208" s="200"/>
      <c r="M208" s="200"/>
      <c r="N208" s="200"/>
      <c r="O208" s="200"/>
      <c r="P208" s="200"/>
    </row>
    <row r="209" spans="2:16" ht="24" customHeight="1" x14ac:dyDescent="0.25">
      <c r="B209" s="58"/>
      <c r="C209" s="58"/>
      <c r="D209" s="58"/>
      <c r="E209" s="58"/>
      <c r="F209" s="58"/>
      <c r="G209" s="58"/>
      <c r="H209" s="58"/>
      <c r="I209" s="58"/>
      <c r="J209" s="58"/>
      <c r="K209" s="58"/>
      <c r="L209" s="58"/>
      <c r="M209" s="58"/>
      <c r="N209" s="58"/>
      <c r="O209" s="58"/>
      <c r="P209" s="58"/>
    </row>
    <row r="210" spans="2:16" ht="24" customHeight="1" x14ac:dyDescent="0.25">
      <c r="B210" s="133" t="s">
        <v>29</v>
      </c>
      <c r="C210" s="196"/>
      <c r="D210" s="197" t="s">
        <v>37</v>
      </c>
      <c r="E210" s="198" t="s">
        <v>32</v>
      </c>
      <c r="F210" s="198" t="s">
        <v>33</v>
      </c>
      <c r="G210" s="198" t="s">
        <v>35</v>
      </c>
      <c r="H210" s="198" t="s">
        <v>36</v>
      </c>
      <c r="I210" s="198" t="s">
        <v>46</v>
      </c>
      <c r="J210" s="198" t="s">
        <v>60</v>
      </c>
      <c r="K210" s="198" t="s">
        <v>47</v>
      </c>
      <c r="L210" s="198" t="s">
        <v>48</v>
      </c>
      <c r="M210" s="198" t="s">
        <v>61</v>
      </c>
      <c r="N210" s="198" t="s">
        <v>49</v>
      </c>
      <c r="O210" s="198" t="s">
        <v>50</v>
      </c>
      <c r="P210" s="198" t="s">
        <v>51</v>
      </c>
    </row>
    <row r="211" spans="2:16" ht="24" customHeight="1" x14ac:dyDescent="0.25">
      <c r="B211" s="133" t="s">
        <v>30</v>
      </c>
      <c r="C211" s="196"/>
      <c r="D211" s="199" t="s">
        <v>31</v>
      </c>
      <c r="E211" s="200"/>
      <c r="F211" s="200"/>
      <c r="G211" s="200"/>
      <c r="H211" s="200"/>
      <c r="I211" s="200"/>
      <c r="J211" s="200"/>
      <c r="K211" s="200"/>
      <c r="L211" s="200"/>
      <c r="M211" s="200"/>
      <c r="N211" s="200"/>
      <c r="O211" s="200"/>
      <c r="P211" s="200"/>
    </row>
    <row r="212" spans="2:16" ht="24" customHeight="1" x14ac:dyDescent="0.25">
      <c r="B212" s="133" t="s">
        <v>173</v>
      </c>
      <c r="C212" s="196"/>
      <c r="D212" s="199" t="s">
        <v>69</v>
      </c>
      <c r="E212" s="200"/>
      <c r="F212" s="200"/>
      <c r="G212" s="200"/>
      <c r="H212" s="200"/>
      <c r="I212" s="200"/>
      <c r="J212" s="200"/>
      <c r="K212" s="200"/>
      <c r="L212" s="200"/>
      <c r="M212" s="200"/>
      <c r="N212" s="200"/>
      <c r="O212" s="200"/>
      <c r="P212" s="200"/>
    </row>
    <row r="213" spans="2:16" ht="24" customHeight="1" x14ac:dyDescent="0.25">
      <c r="B213" s="58"/>
      <c r="C213" s="58"/>
      <c r="D213" s="58"/>
      <c r="E213" s="58"/>
      <c r="F213" s="58"/>
      <c r="G213" s="58"/>
      <c r="H213" s="58"/>
      <c r="I213" s="58"/>
      <c r="J213" s="58"/>
      <c r="K213" s="58"/>
      <c r="L213" s="58"/>
      <c r="M213" s="58"/>
      <c r="N213" s="58"/>
      <c r="O213" s="58"/>
      <c r="P213" s="58"/>
    </row>
    <row r="214" spans="2:16" ht="24" customHeight="1" x14ac:dyDescent="0.25">
      <c r="B214" s="133" t="s">
        <v>29</v>
      </c>
      <c r="C214" s="196"/>
      <c r="D214" s="197" t="s">
        <v>37</v>
      </c>
      <c r="E214" s="198" t="s">
        <v>32</v>
      </c>
      <c r="F214" s="198" t="s">
        <v>33</v>
      </c>
      <c r="G214" s="198" t="s">
        <v>35</v>
      </c>
      <c r="H214" s="198" t="s">
        <v>36</v>
      </c>
      <c r="I214" s="198" t="s">
        <v>46</v>
      </c>
      <c r="J214" s="198" t="s">
        <v>60</v>
      </c>
      <c r="K214" s="198" t="s">
        <v>47</v>
      </c>
      <c r="L214" s="198" t="s">
        <v>48</v>
      </c>
      <c r="M214" s="198" t="s">
        <v>61</v>
      </c>
      <c r="N214" s="198" t="s">
        <v>49</v>
      </c>
      <c r="O214" s="198" t="s">
        <v>50</v>
      </c>
      <c r="P214" s="198" t="s">
        <v>51</v>
      </c>
    </row>
    <row r="215" spans="2:16" ht="24" customHeight="1" x14ac:dyDescent="0.25">
      <c r="B215" s="133" t="s">
        <v>30</v>
      </c>
      <c r="C215" s="196"/>
      <c r="D215" s="199" t="s">
        <v>31</v>
      </c>
      <c r="E215" s="200"/>
      <c r="F215" s="200"/>
      <c r="G215" s="200"/>
      <c r="H215" s="200"/>
      <c r="I215" s="200"/>
      <c r="J215" s="200"/>
      <c r="K215" s="200"/>
      <c r="L215" s="200"/>
      <c r="M215" s="200"/>
      <c r="N215" s="200"/>
      <c r="O215" s="200"/>
      <c r="P215" s="200"/>
    </row>
    <row r="216" spans="2:16" ht="24" customHeight="1" x14ac:dyDescent="0.25">
      <c r="B216" s="133" t="s">
        <v>173</v>
      </c>
      <c r="C216" s="196"/>
      <c r="D216" s="199" t="s">
        <v>69</v>
      </c>
      <c r="E216" s="200"/>
      <c r="F216" s="200"/>
      <c r="G216" s="200"/>
      <c r="H216" s="200"/>
      <c r="I216" s="200"/>
      <c r="J216" s="200"/>
      <c r="K216" s="200"/>
      <c r="L216" s="200"/>
      <c r="M216" s="200"/>
      <c r="N216" s="200"/>
      <c r="O216" s="200"/>
      <c r="P216" s="200"/>
    </row>
    <row r="217" spans="2:16" ht="24" customHeight="1" x14ac:dyDescent="0.25">
      <c r="B217" s="58"/>
      <c r="C217" s="58"/>
      <c r="D217" s="58"/>
      <c r="E217" s="58"/>
      <c r="F217" s="58"/>
      <c r="G217" s="58"/>
      <c r="H217" s="58"/>
      <c r="I217" s="58"/>
      <c r="J217" s="58"/>
      <c r="K217" s="58"/>
      <c r="L217" s="58"/>
      <c r="M217" s="58"/>
      <c r="N217" s="58"/>
      <c r="O217" s="58"/>
      <c r="P217" s="58"/>
    </row>
    <row r="218" spans="2:16" ht="24" customHeight="1" x14ac:dyDescent="0.25">
      <c r="B218" s="133" t="s">
        <v>29</v>
      </c>
      <c r="C218" s="196"/>
      <c r="D218" s="197" t="s">
        <v>37</v>
      </c>
      <c r="E218" s="198" t="s">
        <v>32</v>
      </c>
      <c r="F218" s="198" t="s">
        <v>33</v>
      </c>
      <c r="G218" s="198" t="s">
        <v>35</v>
      </c>
      <c r="H218" s="198" t="s">
        <v>36</v>
      </c>
      <c r="I218" s="198" t="s">
        <v>46</v>
      </c>
      <c r="J218" s="198" t="s">
        <v>60</v>
      </c>
      <c r="K218" s="198" t="s">
        <v>47</v>
      </c>
      <c r="L218" s="198" t="s">
        <v>48</v>
      </c>
      <c r="M218" s="198" t="s">
        <v>61</v>
      </c>
      <c r="N218" s="198" t="s">
        <v>49</v>
      </c>
      <c r="O218" s="198" t="s">
        <v>50</v>
      </c>
      <c r="P218" s="198" t="s">
        <v>51</v>
      </c>
    </row>
    <row r="219" spans="2:16" ht="24" customHeight="1" x14ac:dyDescent="0.25">
      <c r="B219" s="133" t="s">
        <v>30</v>
      </c>
      <c r="C219" s="196"/>
      <c r="D219" s="199" t="s">
        <v>31</v>
      </c>
      <c r="E219" s="200"/>
      <c r="F219" s="200"/>
      <c r="G219" s="200"/>
      <c r="H219" s="200"/>
      <c r="I219" s="200"/>
      <c r="J219" s="200"/>
      <c r="K219" s="200"/>
      <c r="L219" s="200"/>
      <c r="M219" s="200"/>
      <c r="N219" s="200"/>
      <c r="O219" s="200"/>
      <c r="P219" s="200"/>
    </row>
    <row r="220" spans="2:16" ht="24" customHeight="1" x14ac:dyDescent="0.25">
      <c r="B220" s="133" t="s">
        <v>173</v>
      </c>
      <c r="C220" s="196"/>
      <c r="D220" s="199" t="s">
        <v>69</v>
      </c>
      <c r="E220" s="200"/>
      <c r="F220" s="200"/>
      <c r="G220" s="200"/>
      <c r="H220" s="200"/>
      <c r="I220" s="200"/>
      <c r="J220" s="200"/>
      <c r="K220" s="200"/>
      <c r="L220" s="200"/>
      <c r="M220" s="200"/>
      <c r="N220" s="200"/>
      <c r="O220" s="200"/>
      <c r="P220" s="200"/>
    </row>
    <row r="221" spans="2:16" ht="24" customHeight="1" x14ac:dyDescent="0.25">
      <c r="B221" s="58"/>
      <c r="C221" s="58"/>
      <c r="D221" s="58"/>
      <c r="E221" s="58"/>
      <c r="F221" s="58"/>
      <c r="G221" s="58"/>
      <c r="H221" s="58"/>
      <c r="I221" s="58"/>
      <c r="J221" s="58"/>
      <c r="K221" s="58"/>
      <c r="L221" s="58"/>
      <c r="M221" s="58"/>
      <c r="N221" s="58"/>
      <c r="O221" s="58"/>
      <c r="P221" s="58"/>
    </row>
    <row r="222" spans="2:16" ht="24" customHeight="1" x14ac:dyDescent="0.25">
      <c r="B222" s="133" t="s">
        <v>29</v>
      </c>
      <c r="C222" s="196"/>
      <c r="D222" s="197" t="s">
        <v>37</v>
      </c>
      <c r="E222" s="198" t="s">
        <v>32</v>
      </c>
      <c r="F222" s="198" t="s">
        <v>33</v>
      </c>
      <c r="G222" s="198" t="s">
        <v>35</v>
      </c>
      <c r="H222" s="198" t="s">
        <v>36</v>
      </c>
      <c r="I222" s="198" t="s">
        <v>46</v>
      </c>
      <c r="J222" s="198" t="s">
        <v>60</v>
      </c>
      <c r="K222" s="198" t="s">
        <v>47</v>
      </c>
      <c r="L222" s="198" t="s">
        <v>48</v>
      </c>
      <c r="M222" s="198" t="s">
        <v>61</v>
      </c>
      <c r="N222" s="198" t="s">
        <v>49</v>
      </c>
      <c r="O222" s="198" t="s">
        <v>50</v>
      </c>
      <c r="P222" s="198" t="s">
        <v>51</v>
      </c>
    </row>
    <row r="223" spans="2:16" ht="24" customHeight="1" x14ac:dyDescent="0.25">
      <c r="B223" s="133" t="s">
        <v>30</v>
      </c>
      <c r="C223" s="196"/>
      <c r="D223" s="199" t="s">
        <v>31</v>
      </c>
      <c r="E223" s="200"/>
      <c r="F223" s="200"/>
      <c r="G223" s="200"/>
      <c r="H223" s="200"/>
      <c r="I223" s="200"/>
      <c r="J223" s="200"/>
      <c r="K223" s="200"/>
      <c r="L223" s="200"/>
      <c r="M223" s="200"/>
      <c r="N223" s="200"/>
      <c r="O223" s="200"/>
      <c r="P223" s="200"/>
    </row>
    <row r="224" spans="2:16" ht="24" customHeight="1" x14ac:dyDescent="0.25">
      <c r="B224" s="133" t="s">
        <v>173</v>
      </c>
      <c r="C224" s="196"/>
      <c r="D224" s="199" t="s">
        <v>69</v>
      </c>
      <c r="E224" s="200"/>
      <c r="F224" s="200"/>
      <c r="G224" s="200"/>
      <c r="H224" s="200"/>
      <c r="I224" s="200"/>
      <c r="J224" s="200"/>
      <c r="K224" s="200"/>
      <c r="L224" s="200"/>
      <c r="M224" s="200"/>
      <c r="N224" s="200"/>
      <c r="O224" s="200"/>
      <c r="P224" s="200"/>
    </row>
    <row r="225" spans="2:16" ht="24" customHeight="1" x14ac:dyDescent="0.25">
      <c r="B225" s="58"/>
      <c r="C225" s="58"/>
      <c r="D225" s="58"/>
      <c r="E225" s="58"/>
      <c r="F225" s="58"/>
      <c r="G225" s="58"/>
      <c r="H225" s="58"/>
      <c r="I225" s="58"/>
      <c r="J225" s="58"/>
      <c r="K225" s="58"/>
      <c r="L225" s="58"/>
      <c r="M225" s="58"/>
      <c r="N225" s="58"/>
      <c r="O225" s="58"/>
      <c r="P225" s="58"/>
    </row>
    <row r="226" spans="2:16" ht="24" customHeight="1" x14ac:dyDescent="0.25">
      <c r="B226" s="133" t="s">
        <v>29</v>
      </c>
      <c r="C226" s="196"/>
      <c r="D226" s="197" t="s">
        <v>37</v>
      </c>
      <c r="E226" s="198" t="s">
        <v>32</v>
      </c>
      <c r="F226" s="198" t="s">
        <v>33</v>
      </c>
      <c r="G226" s="198" t="s">
        <v>35</v>
      </c>
      <c r="H226" s="198" t="s">
        <v>36</v>
      </c>
      <c r="I226" s="198" t="s">
        <v>46</v>
      </c>
      <c r="J226" s="198" t="s">
        <v>60</v>
      </c>
      <c r="K226" s="198" t="s">
        <v>47</v>
      </c>
      <c r="L226" s="198" t="s">
        <v>48</v>
      </c>
      <c r="M226" s="198" t="s">
        <v>61</v>
      </c>
      <c r="N226" s="198" t="s">
        <v>49</v>
      </c>
      <c r="O226" s="198" t="s">
        <v>50</v>
      </c>
      <c r="P226" s="198" t="s">
        <v>51</v>
      </c>
    </row>
    <row r="227" spans="2:16" ht="24" customHeight="1" x14ac:dyDescent="0.25">
      <c r="B227" s="133" t="s">
        <v>30</v>
      </c>
      <c r="C227" s="196"/>
      <c r="D227" s="199" t="s">
        <v>31</v>
      </c>
      <c r="E227" s="200"/>
      <c r="F227" s="200"/>
      <c r="G227" s="200"/>
      <c r="H227" s="200"/>
      <c r="I227" s="200"/>
      <c r="J227" s="200"/>
      <c r="K227" s="200"/>
      <c r="L227" s="200"/>
      <c r="M227" s="200"/>
      <c r="N227" s="200"/>
      <c r="O227" s="200"/>
      <c r="P227" s="200"/>
    </row>
    <row r="228" spans="2:16" ht="24" customHeight="1" x14ac:dyDescent="0.25">
      <c r="B228" s="133" t="s">
        <v>173</v>
      </c>
      <c r="C228" s="196"/>
      <c r="D228" s="199" t="s">
        <v>69</v>
      </c>
      <c r="E228" s="200"/>
      <c r="F228" s="200"/>
      <c r="G228" s="200"/>
      <c r="H228" s="200"/>
      <c r="I228" s="200"/>
      <c r="J228" s="200"/>
      <c r="K228" s="200"/>
      <c r="L228" s="200"/>
      <c r="M228" s="200"/>
      <c r="N228" s="200"/>
      <c r="O228" s="200"/>
      <c r="P228" s="200"/>
    </row>
    <row r="229" spans="2:16" ht="24" customHeight="1" x14ac:dyDescent="0.25">
      <c r="B229" s="58"/>
      <c r="C229" s="58"/>
      <c r="D229" s="58"/>
      <c r="E229" s="58"/>
      <c r="F229" s="58"/>
      <c r="G229" s="58"/>
      <c r="H229" s="58"/>
      <c r="I229" s="58"/>
      <c r="J229" s="58"/>
      <c r="K229" s="58"/>
      <c r="L229" s="58"/>
      <c r="M229" s="58"/>
      <c r="N229" s="58"/>
      <c r="O229" s="58"/>
      <c r="P229" s="58"/>
    </row>
    <row r="230" spans="2:16" ht="24" customHeight="1" x14ac:dyDescent="0.25">
      <c r="B230" s="133" t="s">
        <v>29</v>
      </c>
      <c r="C230" s="196"/>
      <c r="D230" s="197" t="s">
        <v>37</v>
      </c>
      <c r="E230" s="198" t="s">
        <v>32</v>
      </c>
      <c r="F230" s="198" t="s">
        <v>33</v>
      </c>
      <c r="G230" s="198" t="s">
        <v>35</v>
      </c>
      <c r="H230" s="198" t="s">
        <v>36</v>
      </c>
      <c r="I230" s="198" t="s">
        <v>46</v>
      </c>
      <c r="J230" s="198" t="s">
        <v>60</v>
      </c>
      <c r="K230" s="198" t="s">
        <v>47</v>
      </c>
      <c r="L230" s="198" t="s">
        <v>48</v>
      </c>
      <c r="M230" s="198" t="s">
        <v>61</v>
      </c>
      <c r="N230" s="198" t="s">
        <v>49</v>
      </c>
      <c r="O230" s="198" t="s">
        <v>50</v>
      </c>
      <c r="P230" s="198" t="s">
        <v>51</v>
      </c>
    </row>
    <row r="231" spans="2:16" ht="24" customHeight="1" x14ac:dyDescent="0.25">
      <c r="B231" s="133" t="s">
        <v>30</v>
      </c>
      <c r="C231" s="196"/>
      <c r="D231" s="199" t="s">
        <v>31</v>
      </c>
      <c r="E231" s="200"/>
      <c r="F231" s="200"/>
      <c r="G231" s="200"/>
      <c r="H231" s="200"/>
      <c r="I231" s="200"/>
      <c r="J231" s="200"/>
      <c r="K231" s="200"/>
      <c r="L231" s="200"/>
      <c r="M231" s="200"/>
      <c r="N231" s="200"/>
      <c r="O231" s="200"/>
      <c r="P231" s="200"/>
    </row>
    <row r="232" spans="2:16" ht="24" customHeight="1" x14ac:dyDescent="0.25">
      <c r="B232" s="133" t="s">
        <v>173</v>
      </c>
      <c r="C232" s="196"/>
      <c r="D232" s="199" t="s">
        <v>69</v>
      </c>
      <c r="E232" s="200"/>
      <c r="F232" s="200"/>
      <c r="G232" s="200"/>
      <c r="H232" s="200"/>
      <c r="I232" s="200"/>
      <c r="J232" s="200"/>
      <c r="K232" s="200"/>
      <c r="L232" s="200"/>
      <c r="M232" s="200"/>
      <c r="N232" s="200"/>
      <c r="O232" s="200"/>
      <c r="P232" s="200"/>
    </row>
    <row r="233" spans="2:16" ht="24" customHeight="1" x14ac:dyDescent="0.25">
      <c r="B233" s="58"/>
      <c r="C233" s="58"/>
      <c r="D233" s="58"/>
      <c r="E233" s="58"/>
      <c r="F233" s="58"/>
      <c r="G233" s="58"/>
      <c r="H233" s="58"/>
      <c r="I233" s="58"/>
      <c r="J233" s="58"/>
      <c r="K233" s="58"/>
      <c r="L233" s="58"/>
      <c r="M233" s="58"/>
      <c r="N233" s="58"/>
      <c r="O233" s="58"/>
      <c r="P233" s="58"/>
    </row>
    <row r="234" spans="2:16" ht="24" customHeight="1" x14ac:dyDescent="0.25">
      <c r="B234" s="133" t="s">
        <v>29</v>
      </c>
      <c r="C234" s="196"/>
      <c r="D234" s="197" t="s">
        <v>37</v>
      </c>
      <c r="E234" s="198" t="s">
        <v>32</v>
      </c>
      <c r="F234" s="198" t="s">
        <v>33</v>
      </c>
      <c r="G234" s="198" t="s">
        <v>35</v>
      </c>
      <c r="H234" s="198" t="s">
        <v>36</v>
      </c>
      <c r="I234" s="198" t="s">
        <v>46</v>
      </c>
      <c r="J234" s="198" t="s">
        <v>60</v>
      </c>
      <c r="K234" s="198" t="s">
        <v>47</v>
      </c>
      <c r="L234" s="198" t="s">
        <v>48</v>
      </c>
      <c r="M234" s="198" t="s">
        <v>61</v>
      </c>
      <c r="N234" s="198" t="s">
        <v>49</v>
      </c>
      <c r="O234" s="198" t="s">
        <v>50</v>
      </c>
      <c r="P234" s="198" t="s">
        <v>51</v>
      </c>
    </row>
    <row r="235" spans="2:16" ht="24" customHeight="1" x14ac:dyDescent="0.25">
      <c r="B235" s="133" t="s">
        <v>30</v>
      </c>
      <c r="C235" s="196"/>
      <c r="D235" s="199" t="s">
        <v>31</v>
      </c>
      <c r="E235" s="200"/>
      <c r="F235" s="200"/>
      <c r="G235" s="200"/>
      <c r="H235" s="200"/>
      <c r="I235" s="200"/>
      <c r="J235" s="200"/>
      <c r="K235" s="200"/>
      <c r="L235" s="200"/>
      <c r="M235" s="200"/>
      <c r="N235" s="200"/>
      <c r="O235" s="200"/>
      <c r="P235" s="200"/>
    </row>
    <row r="236" spans="2:16" ht="24" customHeight="1" x14ac:dyDescent="0.25">
      <c r="B236" s="133" t="s">
        <v>173</v>
      </c>
      <c r="C236" s="196"/>
      <c r="D236" s="199" t="s">
        <v>69</v>
      </c>
      <c r="E236" s="200"/>
      <c r="F236" s="200"/>
      <c r="G236" s="200"/>
      <c r="H236" s="200"/>
      <c r="I236" s="200"/>
      <c r="J236" s="200"/>
      <c r="K236" s="200"/>
      <c r="L236" s="200"/>
      <c r="M236" s="200"/>
      <c r="N236" s="200"/>
      <c r="O236" s="200"/>
      <c r="P236" s="200"/>
    </row>
    <row r="237" spans="2:16" ht="24" customHeight="1" x14ac:dyDescent="0.25">
      <c r="B237" s="58"/>
      <c r="C237" s="58"/>
      <c r="D237" s="58"/>
      <c r="E237" s="58"/>
      <c r="F237" s="58"/>
      <c r="G237" s="58"/>
      <c r="H237" s="58"/>
      <c r="I237" s="58"/>
      <c r="J237" s="58"/>
      <c r="K237" s="58"/>
      <c r="L237" s="58"/>
      <c r="M237" s="58"/>
      <c r="N237" s="58"/>
      <c r="O237" s="58"/>
      <c r="P237" s="58"/>
    </row>
    <row r="238" spans="2:16" ht="24" customHeight="1" x14ac:dyDescent="0.25">
      <c r="B238" s="133" t="s">
        <v>29</v>
      </c>
      <c r="C238" s="196"/>
      <c r="D238" s="197" t="s">
        <v>37</v>
      </c>
      <c r="E238" s="198" t="s">
        <v>32</v>
      </c>
      <c r="F238" s="198" t="s">
        <v>33</v>
      </c>
      <c r="G238" s="198" t="s">
        <v>35</v>
      </c>
      <c r="H238" s="198" t="s">
        <v>36</v>
      </c>
      <c r="I238" s="198" t="s">
        <v>46</v>
      </c>
      <c r="J238" s="198" t="s">
        <v>60</v>
      </c>
      <c r="K238" s="198" t="s">
        <v>47</v>
      </c>
      <c r="L238" s="198" t="s">
        <v>48</v>
      </c>
      <c r="M238" s="198" t="s">
        <v>61</v>
      </c>
      <c r="N238" s="198" t="s">
        <v>49</v>
      </c>
      <c r="O238" s="198" t="s">
        <v>50</v>
      </c>
      <c r="P238" s="198" t="s">
        <v>51</v>
      </c>
    </row>
    <row r="239" spans="2:16" ht="24" customHeight="1" x14ac:dyDescent="0.25">
      <c r="B239" s="133" t="s">
        <v>30</v>
      </c>
      <c r="C239" s="196"/>
      <c r="D239" s="199" t="s">
        <v>31</v>
      </c>
      <c r="E239" s="200"/>
      <c r="F239" s="200"/>
      <c r="G239" s="200"/>
      <c r="H239" s="200"/>
      <c r="I239" s="200"/>
      <c r="J239" s="200"/>
      <c r="K239" s="200"/>
      <c r="L239" s="200"/>
      <c r="M239" s="200"/>
      <c r="N239" s="200"/>
      <c r="O239" s="200"/>
      <c r="P239" s="200"/>
    </row>
    <row r="240" spans="2:16" ht="24" customHeight="1" x14ac:dyDescent="0.25">
      <c r="B240" s="133" t="s">
        <v>173</v>
      </c>
      <c r="C240" s="196"/>
      <c r="D240" s="199" t="s">
        <v>69</v>
      </c>
      <c r="E240" s="200"/>
      <c r="F240" s="200"/>
      <c r="G240" s="200"/>
      <c r="H240" s="200"/>
      <c r="I240" s="200"/>
      <c r="J240" s="200"/>
      <c r="K240" s="200"/>
      <c r="L240" s="200"/>
      <c r="M240" s="200"/>
      <c r="N240" s="200"/>
      <c r="O240" s="200"/>
      <c r="P240" s="200"/>
    </row>
    <row r="241" spans="2:16" ht="24" customHeight="1" x14ac:dyDescent="0.25">
      <c r="B241" s="58"/>
      <c r="C241" s="58"/>
      <c r="D241" s="58"/>
      <c r="E241" s="58"/>
      <c r="F241" s="58"/>
      <c r="G241" s="58"/>
      <c r="H241" s="58"/>
      <c r="I241" s="58"/>
      <c r="J241" s="58"/>
      <c r="K241" s="58"/>
      <c r="L241" s="58"/>
      <c r="M241" s="58"/>
      <c r="N241" s="58"/>
      <c r="O241" s="58"/>
      <c r="P241" s="58"/>
    </row>
    <row r="242" spans="2:16" ht="24" customHeight="1" x14ac:dyDescent="0.25">
      <c r="B242" s="133" t="s">
        <v>29</v>
      </c>
      <c r="C242" s="196"/>
      <c r="D242" s="197" t="s">
        <v>37</v>
      </c>
      <c r="E242" s="198" t="s">
        <v>32</v>
      </c>
      <c r="F242" s="198" t="s">
        <v>33</v>
      </c>
      <c r="G242" s="198" t="s">
        <v>35</v>
      </c>
      <c r="H242" s="198" t="s">
        <v>36</v>
      </c>
      <c r="I242" s="198" t="s">
        <v>46</v>
      </c>
      <c r="J242" s="198" t="s">
        <v>60</v>
      </c>
      <c r="K242" s="198" t="s">
        <v>47</v>
      </c>
      <c r="L242" s="198" t="s">
        <v>48</v>
      </c>
      <c r="M242" s="198" t="s">
        <v>61</v>
      </c>
      <c r="N242" s="198" t="s">
        <v>49</v>
      </c>
      <c r="O242" s="198" t="s">
        <v>50</v>
      </c>
      <c r="P242" s="198" t="s">
        <v>51</v>
      </c>
    </row>
    <row r="243" spans="2:16" ht="24" customHeight="1" x14ac:dyDescent="0.25">
      <c r="B243" s="133" t="s">
        <v>30</v>
      </c>
      <c r="C243" s="196"/>
      <c r="D243" s="199" t="s">
        <v>31</v>
      </c>
      <c r="E243" s="200"/>
      <c r="F243" s="200"/>
      <c r="G243" s="200"/>
      <c r="H243" s="200"/>
      <c r="I243" s="200"/>
      <c r="J243" s="200"/>
      <c r="K243" s="200"/>
      <c r="L243" s="200"/>
      <c r="M243" s="200"/>
      <c r="N243" s="200"/>
      <c r="O243" s="200"/>
      <c r="P243" s="200"/>
    </row>
    <row r="244" spans="2:16" ht="24" customHeight="1" x14ac:dyDescent="0.25">
      <c r="B244" s="133" t="s">
        <v>173</v>
      </c>
      <c r="C244" s="196"/>
      <c r="D244" s="199" t="s">
        <v>69</v>
      </c>
      <c r="E244" s="200"/>
      <c r="F244" s="200"/>
      <c r="G244" s="200"/>
      <c r="H244" s="200"/>
      <c r="I244" s="200"/>
      <c r="J244" s="200"/>
      <c r="K244" s="200"/>
      <c r="L244" s="200"/>
      <c r="M244" s="200"/>
      <c r="N244" s="200"/>
      <c r="O244" s="200"/>
      <c r="P244" s="200"/>
    </row>
    <row r="245" spans="2:16" ht="24" customHeight="1" x14ac:dyDescent="0.25">
      <c r="B245" s="58"/>
      <c r="C245" s="58"/>
      <c r="D245" s="58"/>
      <c r="E245" s="58"/>
      <c r="F245" s="58"/>
      <c r="G245" s="58"/>
      <c r="H245" s="58"/>
      <c r="I245" s="58"/>
      <c r="J245" s="58"/>
      <c r="K245" s="58"/>
      <c r="L245" s="58"/>
      <c r="M245" s="58"/>
      <c r="N245" s="58"/>
      <c r="O245" s="58"/>
      <c r="P245" s="58"/>
    </row>
    <row r="246" spans="2:16" ht="24" customHeight="1" x14ac:dyDescent="0.25">
      <c r="B246" s="133" t="s">
        <v>29</v>
      </c>
      <c r="C246" s="196"/>
      <c r="D246" s="197" t="s">
        <v>37</v>
      </c>
      <c r="E246" s="198" t="s">
        <v>32</v>
      </c>
      <c r="F246" s="198" t="s">
        <v>33</v>
      </c>
      <c r="G246" s="198" t="s">
        <v>35</v>
      </c>
      <c r="H246" s="198" t="s">
        <v>36</v>
      </c>
      <c r="I246" s="198" t="s">
        <v>46</v>
      </c>
      <c r="J246" s="198" t="s">
        <v>60</v>
      </c>
      <c r="K246" s="198" t="s">
        <v>47</v>
      </c>
      <c r="L246" s="198" t="s">
        <v>48</v>
      </c>
      <c r="M246" s="198" t="s">
        <v>61</v>
      </c>
      <c r="N246" s="198" t="s">
        <v>49</v>
      </c>
      <c r="O246" s="198" t="s">
        <v>50</v>
      </c>
      <c r="P246" s="198" t="s">
        <v>51</v>
      </c>
    </row>
    <row r="247" spans="2:16" ht="24" customHeight="1" x14ac:dyDescent="0.25">
      <c r="B247" s="133" t="s">
        <v>30</v>
      </c>
      <c r="C247" s="196"/>
      <c r="D247" s="199" t="s">
        <v>31</v>
      </c>
      <c r="E247" s="200"/>
      <c r="F247" s="200"/>
      <c r="G247" s="200"/>
      <c r="H247" s="200"/>
      <c r="I247" s="200"/>
      <c r="J247" s="200"/>
      <c r="K247" s="200"/>
      <c r="L247" s="200"/>
      <c r="M247" s="200"/>
      <c r="N247" s="200"/>
      <c r="O247" s="200"/>
      <c r="P247" s="200"/>
    </row>
    <row r="248" spans="2:16" ht="24" customHeight="1" x14ac:dyDescent="0.25">
      <c r="B248" s="133" t="s">
        <v>173</v>
      </c>
      <c r="C248" s="196"/>
      <c r="D248" s="199" t="s">
        <v>69</v>
      </c>
      <c r="E248" s="200"/>
      <c r="F248" s="200"/>
      <c r="G248" s="200"/>
      <c r="H248" s="200"/>
      <c r="I248" s="200"/>
      <c r="J248" s="200"/>
      <c r="K248" s="200"/>
      <c r="L248" s="200"/>
      <c r="M248" s="200"/>
      <c r="N248" s="200"/>
      <c r="O248" s="200"/>
      <c r="P248" s="200"/>
    </row>
    <row r="249" spans="2:16" ht="24" customHeight="1" x14ac:dyDescent="0.25">
      <c r="B249" s="58"/>
      <c r="C249" s="58"/>
      <c r="D249" s="58"/>
      <c r="E249" s="58"/>
      <c r="F249" s="58"/>
      <c r="G249" s="58"/>
      <c r="H249" s="58"/>
      <c r="I249" s="58"/>
      <c r="J249" s="58"/>
      <c r="K249" s="58"/>
      <c r="L249" s="58"/>
      <c r="M249" s="58"/>
      <c r="N249" s="58"/>
      <c r="O249" s="58"/>
      <c r="P249" s="58"/>
    </row>
    <row r="250" spans="2:16" ht="24" customHeight="1" x14ac:dyDescent="0.25">
      <c r="B250" s="133" t="s">
        <v>29</v>
      </c>
      <c r="C250" s="196"/>
      <c r="D250" s="197" t="s">
        <v>37</v>
      </c>
      <c r="E250" s="198" t="s">
        <v>32</v>
      </c>
      <c r="F250" s="198" t="s">
        <v>33</v>
      </c>
      <c r="G250" s="198" t="s">
        <v>35</v>
      </c>
      <c r="H250" s="198" t="s">
        <v>36</v>
      </c>
      <c r="I250" s="198" t="s">
        <v>46</v>
      </c>
      <c r="J250" s="198" t="s">
        <v>60</v>
      </c>
      <c r="K250" s="198" t="s">
        <v>47</v>
      </c>
      <c r="L250" s="198" t="s">
        <v>48</v>
      </c>
      <c r="M250" s="198" t="s">
        <v>61</v>
      </c>
      <c r="N250" s="198" t="s">
        <v>49</v>
      </c>
      <c r="O250" s="198" t="s">
        <v>50</v>
      </c>
      <c r="P250" s="198" t="s">
        <v>51</v>
      </c>
    </row>
    <row r="251" spans="2:16" ht="24" customHeight="1" x14ac:dyDescent="0.25">
      <c r="B251" s="133" t="s">
        <v>30</v>
      </c>
      <c r="C251" s="196"/>
      <c r="D251" s="199" t="s">
        <v>31</v>
      </c>
      <c r="E251" s="200"/>
      <c r="F251" s="200"/>
      <c r="G251" s="200"/>
      <c r="H251" s="200"/>
      <c r="I251" s="200"/>
      <c r="J251" s="200"/>
      <c r="K251" s="200"/>
      <c r="L251" s="200"/>
      <c r="M251" s="200"/>
      <c r="N251" s="200"/>
      <c r="O251" s="200"/>
      <c r="P251" s="200"/>
    </row>
    <row r="252" spans="2:16" ht="24" customHeight="1" x14ac:dyDescent="0.25">
      <c r="B252" s="133" t="s">
        <v>173</v>
      </c>
      <c r="C252" s="196"/>
      <c r="D252" s="199" t="s">
        <v>69</v>
      </c>
      <c r="E252" s="200"/>
      <c r="F252" s="200"/>
      <c r="G252" s="200"/>
      <c r="H252" s="200"/>
      <c r="I252" s="200"/>
      <c r="J252" s="200"/>
      <c r="K252" s="200"/>
      <c r="L252" s="200"/>
      <c r="M252" s="200"/>
      <c r="N252" s="200"/>
      <c r="O252" s="200"/>
      <c r="P252" s="200"/>
    </row>
    <row r="253" spans="2:16" ht="24" customHeight="1" x14ac:dyDescent="0.25">
      <c r="B253" s="58"/>
      <c r="C253" s="58"/>
      <c r="D253" s="58"/>
      <c r="E253" s="58"/>
      <c r="F253" s="58"/>
      <c r="G253" s="58"/>
      <c r="H253" s="58"/>
      <c r="I253" s="58"/>
      <c r="J253" s="58"/>
      <c r="K253" s="58"/>
      <c r="L253" s="58"/>
      <c r="M253" s="58"/>
      <c r="N253" s="58"/>
      <c r="O253" s="58"/>
      <c r="P253" s="58"/>
    </row>
    <row r="254" spans="2:16" ht="24" customHeight="1" x14ac:dyDescent="0.25">
      <c r="B254" s="133" t="s">
        <v>29</v>
      </c>
      <c r="C254" s="196"/>
      <c r="D254" s="197" t="s">
        <v>37</v>
      </c>
      <c r="E254" s="198" t="s">
        <v>32</v>
      </c>
      <c r="F254" s="198" t="s">
        <v>33</v>
      </c>
      <c r="G254" s="198" t="s">
        <v>35</v>
      </c>
      <c r="H254" s="198" t="s">
        <v>36</v>
      </c>
      <c r="I254" s="198" t="s">
        <v>46</v>
      </c>
      <c r="J254" s="198" t="s">
        <v>60</v>
      </c>
      <c r="K254" s="198" t="s">
        <v>47</v>
      </c>
      <c r="L254" s="198" t="s">
        <v>48</v>
      </c>
      <c r="M254" s="198" t="s">
        <v>61</v>
      </c>
      <c r="N254" s="198" t="s">
        <v>49</v>
      </c>
      <c r="O254" s="198" t="s">
        <v>50</v>
      </c>
      <c r="P254" s="198" t="s">
        <v>51</v>
      </c>
    </row>
    <row r="255" spans="2:16" ht="24" customHeight="1" x14ac:dyDescent="0.25">
      <c r="B255" s="133" t="s">
        <v>30</v>
      </c>
      <c r="C255" s="196"/>
      <c r="D255" s="199" t="s">
        <v>31</v>
      </c>
      <c r="E255" s="200"/>
      <c r="F255" s="200"/>
      <c r="G255" s="200"/>
      <c r="H255" s="200"/>
      <c r="I255" s="200"/>
      <c r="J255" s="200"/>
      <c r="K255" s="200"/>
      <c r="L255" s="200"/>
      <c r="M255" s="200"/>
      <c r="N255" s="200"/>
      <c r="O255" s="200"/>
      <c r="P255" s="200"/>
    </row>
    <row r="256" spans="2:16" ht="24" customHeight="1" x14ac:dyDescent="0.25">
      <c r="B256" s="133" t="s">
        <v>173</v>
      </c>
      <c r="C256" s="196"/>
      <c r="D256" s="199" t="s">
        <v>69</v>
      </c>
      <c r="E256" s="200"/>
      <c r="F256" s="200"/>
      <c r="G256" s="200"/>
      <c r="H256" s="200"/>
      <c r="I256" s="200"/>
      <c r="J256" s="200"/>
      <c r="K256" s="200"/>
      <c r="L256" s="200"/>
      <c r="M256" s="200"/>
      <c r="N256" s="200"/>
      <c r="O256" s="200"/>
      <c r="P256" s="200"/>
    </row>
    <row r="257" spans="2:16" ht="24" customHeight="1" x14ac:dyDescent="0.25">
      <c r="B257" s="58"/>
      <c r="C257" s="58"/>
      <c r="D257" s="58"/>
      <c r="E257" s="58"/>
      <c r="F257" s="58"/>
      <c r="G257" s="58"/>
      <c r="H257" s="58"/>
      <c r="I257" s="58"/>
      <c r="J257" s="58"/>
      <c r="K257" s="58"/>
      <c r="L257" s="58"/>
      <c r="M257" s="58"/>
      <c r="N257" s="58"/>
      <c r="O257" s="58"/>
      <c r="P257" s="58"/>
    </row>
    <row r="258" spans="2:16" ht="24" customHeight="1" x14ac:dyDescent="0.25">
      <c r="B258" s="133" t="s">
        <v>29</v>
      </c>
      <c r="C258" s="196"/>
      <c r="D258" s="197" t="s">
        <v>37</v>
      </c>
      <c r="E258" s="198" t="s">
        <v>32</v>
      </c>
      <c r="F258" s="198" t="s">
        <v>33</v>
      </c>
      <c r="G258" s="198" t="s">
        <v>35</v>
      </c>
      <c r="H258" s="198" t="s">
        <v>36</v>
      </c>
      <c r="I258" s="198" t="s">
        <v>46</v>
      </c>
      <c r="J258" s="198" t="s">
        <v>60</v>
      </c>
      <c r="K258" s="198" t="s">
        <v>47</v>
      </c>
      <c r="L258" s="198" t="s">
        <v>48</v>
      </c>
      <c r="M258" s="198" t="s">
        <v>61</v>
      </c>
      <c r="N258" s="198" t="s">
        <v>49</v>
      </c>
      <c r="O258" s="198" t="s">
        <v>50</v>
      </c>
      <c r="P258" s="198" t="s">
        <v>51</v>
      </c>
    </row>
    <row r="259" spans="2:16" ht="24" customHeight="1" x14ac:dyDescent="0.25">
      <c r="B259" s="133" t="s">
        <v>30</v>
      </c>
      <c r="C259" s="196"/>
      <c r="D259" s="199" t="s">
        <v>31</v>
      </c>
      <c r="E259" s="200"/>
      <c r="F259" s="200"/>
      <c r="G259" s="200"/>
      <c r="H259" s="200"/>
      <c r="I259" s="200"/>
      <c r="J259" s="200"/>
      <c r="K259" s="200"/>
      <c r="L259" s="200"/>
      <c r="M259" s="200"/>
      <c r="N259" s="200"/>
      <c r="O259" s="200"/>
      <c r="P259" s="200"/>
    </row>
    <row r="260" spans="2:16" ht="24" customHeight="1" x14ac:dyDescent="0.25">
      <c r="B260" s="133" t="s">
        <v>173</v>
      </c>
      <c r="C260" s="196"/>
      <c r="D260" s="199" t="s">
        <v>69</v>
      </c>
      <c r="E260" s="200"/>
      <c r="F260" s="200"/>
      <c r="G260" s="200"/>
      <c r="H260" s="200"/>
      <c r="I260" s="200"/>
      <c r="J260" s="200"/>
      <c r="K260" s="200"/>
      <c r="L260" s="200"/>
      <c r="M260" s="200"/>
      <c r="N260" s="200"/>
      <c r="O260" s="200"/>
      <c r="P260" s="200"/>
    </row>
    <row r="261" spans="2:16" ht="24" customHeight="1" x14ac:dyDescent="0.25">
      <c r="B261" s="58"/>
      <c r="C261" s="58"/>
      <c r="D261" s="58"/>
      <c r="E261" s="58"/>
      <c r="F261" s="58"/>
      <c r="G261" s="58"/>
      <c r="H261" s="58"/>
      <c r="I261" s="58"/>
      <c r="J261" s="58"/>
      <c r="K261" s="58"/>
      <c r="L261" s="58"/>
      <c r="M261" s="58"/>
      <c r="N261" s="58"/>
      <c r="O261" s="58"/>
      <c r="P261" s="58"/>
    </row>
    <row r="262" spans="2:16" ht="24" customHeight="1" x14ac:dyDescent="0.25">
      <c r="B262" s="133" t="s">
        <v>29</v>
      </c>
      <c r="C262" s="196"/>
      <c r="D262" s="197" t="s">
        <v>37</v>
      </c>
      <c r="E262" s="198" t="s">
        <v>32</v>
      </c>
      <c r="F262" s="198" t="s">
        <v>33</v>
      </c>
      <c r="G262" s="198" t="s">
        <v>35</v>
      </c>
      <c r="H262" s="198" t="s">
        <v>36</v>
      </c>
      <c r="I262" s="198" t="s">
        <v>46</v>
      </c>
      <c r="J262" s="198" t="s">
        <v>60</v>
      </c>
      <c r="K262" s="198" t="s">
        <v>47</v>
      </c>
      <c r="L262" s="198" t="s">
        <v>48</v>
      </c>
      <c r="M262" s="198" t="s">
        <v>61</v>
      </c>
      <c r="N262" s="198" t="s">
        <v>49</v>
      </c>
      <c r="O262" s="198" t="s">
        <v>50</v>
      </c>
      <c r="P262" s="198" t="s">
        <v>51</v>
      </c>
    </row>
    <row r="263" spans="2:16" ht="24" customHeight="1" x14ac:dyDescent="0.25">
      <c r="B263" s="133" t="s">
        <v>30</v>
      </c>
      <c r="C263" s="196"/>
      <c r="D263" s="199" t="s">
        <v>31</v>
      </c>
      <c r="E263" s="200"/>
      <c r="F263" s="200"/>
      <c r="G263" s="200"/>
      <c r="H263" s="200"/>
      <c r="I263" s="200"/>
      <c r="J263" s="200"/>
      <c r="K263" s="200"/>
      <c r="L263" s="200"/>
      <c r="M263" s="200"/>
      <c r="N263" s="200"/>
      <c r="O263" s="200"/>
      <c r="P263" s="200"/>
    </row>
    <row r="264" spans="2:16" ht="24" customHeight="1" x14ac:dyDescent="0.25">
      <c r="B264" s="133" t="s">
        <v>173</v>
      </c>
      <c r="C264" s="196"/>
      <c r="D264" s="199" t="s">
        <v>69</v>
      </c>
      <c r="E264" s="200"/>
      <c r="F264" s="200"/>
      <c r="G264" s="200"/>
      <c r="H264" s="200"/>
      <c r="I264" s="200"/>
      <c r="J264" s="200"/>
      <c r="K264" s="200"/>
      <c r="L264" s="200"/>
      <c r="M264" s="200"/>
      <c r="N264" s="200"/>
      <c r="O264" s="200"/>
      <c r="P264" s="200"/>
    </row>
    <row r="265" spans="2:16" ht="24" customHeight="1" x14ac:dyDescent="0.25">
      <c r="B265" s="58"/>
      <c r="C265" s="58"/>
      <c r="D265" s="58"/>
      <c r="E265" s="58"/>
      <c r="F265" s="58"/>
      <c r="G265" s="58"/>
      <c r="H265" s="58"/>
      <c r="I265" s="58"/>
      <c r="J265" s="58"/>
      <c r="K265" s="58"/>
      <c r="L265" s="58"/>
      <c r="M265" s="58"/>
      <c r="N265" s="58"/>
      <c r="O265" s="58"/>
      <c r="P265" s="58"/>
    </row>
    <row r="266" spans="2:16" ht="24" customHeight="1" x14ac:dyDescent="0.25">
      <c r="B266" s="133" t="s">
        <v>29</v>
      </c>
      <c r="C266" s="196"/>
      <c r="D266" s="197" t="s">
        <v>37</v>
      </c>
      <c r="E266" s="198" t="s">
        <v>32</v>
      </c>
      <c r="F266" s="198" t="s">
        <v>33</v>
      </c>
      <c r="G266" s="198" t="s">
        <v>35</v>
      </c>
      <c r="H266" s="198" t="s">
        <v>36</v>
      </c>
      <c r="I266" s="198" t="s">
        <v>46</v>
      </c>
      <c r="J266" s="198" t="s">
        <v>60</v>
      </c>
      <c r="K266" s="198" t="s">
        <v>47</v>
      </c>
      <c r="L266" s="198" t="s">
        <v>48</v>
      </c>
      <c r="M266" s="198" t="s">
        <v>61</v>
      </c>
      <c r="N266" s="198" t="s">
        <v>49</v>
      </c>
      <c r="O266" s="198" t="s">
        <v>50</v>
      </c>
      <c r="P266" s="198" t="s">
        <v>51</v>
      </c>
    </row>
    <row r="267" spans="2:16" ht="24" customHeight="1" x14ac:dyDescent="0.25">
      <c r="B267" s="133" t="s">
        <v>30</v>
      </c>
      <c r="C267" s="196"/>
      <c r="D267" s="199" t="s">
        <v>31</v>
      </c>
      <c r="E267" s="200"/>
      <c r="F267" s="200"/>
      <c r="G267" s="200"/>
      <c r="H267" s="200"/>
      <c r="I267" s="200"/>
      <c r="J267" s="200"/>
      <c r="K267" s="200"/>
      <c r="L267" s="200"/>
      <c r="M267" s="200"/>
      <c r="N267" s="200"/>
      <c r="O267" s="200"/>
      <c r="P267" s="200"/>
    </row>
    <row r="268" spans="2:16" ht="24" customHeight="1" x14ac:dyDescent="0.25">
      <c r="B268" s="133" t="s">
        <v>173</v>
      </c>
      <c r="C268" s="196"/>
      <c r="D268" s="199" t="s">
        <v>69</v>
      </c>
      <c r="E268" s="200"/>
      <c r="F268" s="200"/>
      <c r="G268" s="200"/>
      <c r="H268" s="200"/>
      <c r="I268" s="200"/>
      <c r="J268" s="200"/>
      <c r="K268" s="200"/>
      <c r="L268" s="200"/>
      <c r="M268" s="200"/>
      <c r="N268" s="200"/>
      <c r="O268" s="200"/>
      <c r="P268" s="200"/>
    </row>
    <row r="269" spans="2:16" ht="24" customHeight="1" x14ac:dyDescent="0.25">
      <c r="B269" s="58"/>
      <c r="C269" s="58"/>
      <c r="D269" s="58"/>
      <c r="E269" s="58"/>
      <c r="F269" s="58"/>
      <c r="G269" s="58"/>
      <c r="H269" s="58"/>
      <c r="I269" s="58"/>
      <c r="J269" s="58"/>
      <c r="K269" s="58"/>
      <c r="L269" s="58"/>
      <c r="M269" s="58"/>
      <c r="N269" s="58"/>
      <c r="O269" s="58"/>
      <c r="P269" s="58"/>
    </row>
    <row r="270" spans="2:16" ht="24" customHeight="1" x14ac:dyDescent="0.25">
      <c r="B270" s="133" t="s">
        <v>29</v>
      </c>
      <c r="C270" s="196"/>
      <c r="D270" s="197" t="s">
        <v>37</v>
      </c>
      <c r="E270" s="198" t="s">
        <v>32</v>
      </c>
      <c r="F270" s="198" t="s">
        <v>33</v>
      </c>
      <c r="G270" s="198" t="s">
        <v>35</v>
      </c>
      <c r="H270" s="198" t="s">
        <v>36</v>
      </c>
      <c r="I270" s="198" t="s">
        <v>46</v>
      </c>
      <c r="J270" s="198" t="s">
        <v>60</v>
      </c>
      <c r="K270" s="198" t="s">
        <v>47</v>
      </c>
      <c r="L270" s="198" t="s">
        <v>48</v>
      </c>
      <c r="M270" s="198" t="s">
        <v>61</v>
      </c>
      <c r="N270" s="198" t="s">
        <v>49</v>
      </c>
      <c r="O270" s="198" t="s">
        <v>50</v>
      </c>
      <c r="P270" s="198" t="s">
        <v>51</v>
      </c>
    </row>
    <row r="271" spans="2:16" ht="24" customHeight="1" x14ac:dyDescent="0.25">
      <c r="B271" s="133" t="s">
        <v>30</v>
      </c>
      <c r="C271" s="196"/>
      <c r="D271" s="199" t="s">
        <v>31</v>
      </c>
      <c r="E271" s="200"/>
      <c r="F271" s="200"/>
      <c r="G271" s="200"/>
      <c r="H271" s="200"/>
      <c r="I271" s="200"/>
      <c r="J271" s="200"/>
      <c r="K271" s="200"/>
      <c r="L271" s="200"/>
      <c r="M271" s="200"/>
      <c r="N271" s="200"/>
      <c r="O271" s="200"/>
      <c r="P271" s="200"/>
    </row>
    <row r="272" spans="2:16" ht="24" customHeight="1" x14ac:dyDescent="0.25">
      <c r="B272" s="133" t="s">
        <v>173</v>
      </c>
      <c r="C272" s="196"/>
      <c r="D272" s="199" t="s">
        <v>69</v>
      </c>
      <c r="E272" s="200"/>
      <c r="F272" s="200"/>
      <c r="G272" s="200"/>
      <c r="H272" s="200"/>
      <c r="I272" s="200"/>
      <c r="J272" s="200"/>
      <c r="K272" s="200"/>
      <c r="L272" s="200"/>
      <c r="M272" s="200"/>
      <c r="N272" s="200"/>
      <c r="O272" s="200"/>
      <c r="P272" s="200"/>
    </row>
    <row r="273" spans="2:16" ht="24" customHeight="1" x14ac:dyDescent="0.25">
      <c r="B273" s="58"/>
      <c r="C273" s="58"/>
      <c r="D273" s="58"/>
      <c r="E273" s="58"/>
      <c r="F273" s="58"/>
      <c r="G273" s="58"/>
      <c r="H273" s="58"/>
      <c r="I273" s="58"/>
      <c r="J273" s="58"/>
      <c r="K273" s="58"/>
      <c r="L273" s="58"/>
      <c r="M273" s="58"/>
      <c r="N273" s="58"/>
      <c r="O273" s="58"/>
      <c r="P273" s="58"/>
    </row>
    <row r="274" spans="2:16" ht="24" customHeight="1" x14ac:dyDescent="0.25">
      <c r="B274" s="133" t="s">
        <v>29</v>
      </c>
      <c r="C274" s="196"/>
      <c r="D274" s="197" t="s">
        <v>37</v>
      </c>
      <c r="E274" s="198" t="s">
        <v>32</v>
      </c>
      <c r="F274" s="198" t="s">
        <v>33</v>
      </c>
      <c r="G274" s="198" t="s">
        <v>35</v>
      </c>
      <c r="H274" s="198" t="s">
        <v>36</v>
      </c>
      <c r="I274" s="198" t="s">
        <v>46</v>
      </c>
      <c r="J274" s="198" t="s">
        <v>60</v>
      </c>
      <c r="K274" s="198" t="s">
        <v>47</v>
      </c>
      <c r="L274" s="198" t="s">
        <v>48</v>
      </c>
      <c r="M274" s="198" t="s">
        <v>61</v>
      </c>
      <c r="N274" s="198" t="s">
        <v>49</v>
      </c>
      <c r="O274" s="198" t="s">
        <v>50</v>
      </c>
      <c r="P274" s="198" t="s">
        <v>51</v>
      </c>
    </row>
    <row r="275" spans="2:16" ht="24" customHeight="1" x14ac:dyDescent="0.25">
      <c r="B275" s="133" t="s">
        <v>30</v>
      </c>
      <c r="C275" s="196"/>
      <c r="D275" s="199" t="s">
        <v>31</v>
      </c>
      <c r="E275" s="200"/>
      <c r="F275" s="200"/>
      <c r="G275" s="200"/>
      <c r="H275" s="200"/>
      <c r="I275" s="200"/>
      <c r="J275" s="200"/>
      <c r="K275" s="200"/>
      <c r="L275" s="200"/>
      <c r="M275" s="200"/>
      <c r="N275" s="200"/>
      <c r="O275" s="200"/>
      <c r="P275" s="200"/>
    </row>
    <row r="276" spans="2:16" ht="24" customHeight="1" x14ac:dyDescent="0.25">
      <c r="B276" s="133" t="s">
        <v>173</v>
      </c>
      <c r="C276" s="196"/>
      <c r="D276" s="199" t="s">
        <v>69</v>
      </c>
      <c r="E276" s="200"/>
      <c r="F276" s="200"/>
      <c r="G276" s="200"/>
      <c r="H276" s="200"/>
      <c r="I276" s="200"/>
      <c r="J276" s="200"/>
      <c r="K276" s="200"/>
      <c r="L276" s="200"/>
      <c r="M276" s="200"/>
      <c r="N276" s="200"/>
      <c r="O276" s="200"/>
      <c r="P276" s="200"/>
    </row>
    <row r="277" spans="2:16" ht="24" customHeight="1" x14ac:dyDescent="0.25">
      <c r="B277" s="58"/>
      <c r="C277" s="58"/>
      <c r="D277" s="58"/>
      <c r="E277" s="58"/>
      <c r="F277" s="58"/>
      <c r="G277" s="58"/>
      <c r="H277" s="58"/>
      <c r="I277" s="58"/>
      <c r="J277" s="58"/>
      <c r="K277" s="58"/>
      <c r="L277" s="58"/>
      <c r="M277" s="58"/>
      <c r="N277" s="58"/>
      <c r="O277" s="58"/>
      <c r="P277" s="58"/>
    </row>
    <row r="278" spans="2:16" ht="24" customHeight="1" x14ac:dyDescent="0.25">
      <c r="B278" s="133" t="s">
        <v>29</v>
      </c>
      <c r="C278" s="196"/>
      <c r="D278" s="197" t="s">
        <v>37</v>
      </c>
      <c r="E278" s="198" t="s">
        <v>32</v>
      </c>
      <c r="F278" s="198" t="s">
        <v>33</v>
      </c>
      <c r="G278" s="198" t="s">
        <v>35</v>
      </c>
      <c r="H278" s="198" t="s">
        <v>36</v>
      </c>
      <c r="I278" s="198" t="s">
        <v>46</v>
      </c>
      <c r="J278" s="198" t="s">
        <v>60</v>
      </c>
      <c r="K278" s="198" t="s">
        <v>47</v>
      </c>
      <c r="L278" s="198" t="s">
        <v>48</v>
      </c>
      <c r="M278" s="198" t="s">
        <v>61</v>
      </c>
      <c r="N278" s="198" t="s">
        <v>49</v>
      </c>
      <c r="O278" s="198" t="s">
        <v>50</v>
      </c>
      <c r="P278" s="198" t="s">
        <v>51</v>
      </c>
    </row>
    <row r="279" spans="2:16" ht="24" customHeight="1" x14ac:dyDescent="0.25">
      <c r="B279" s="133" t="s">
        <v>30</v>
      </c>
      <c r="C279" s="196"/>
      <c r="D279" s="199" t="s">
        <v>31</v>
      </c>
      <c r="E279" s="200"/>
      <c r="F279" s="200"/>
      <c r="G279" s="200"/>
      <c r="H279" s="200"/>
      <c r="I279" s="200"/>
      <c r="J279" s="200"/>
      <c r="K279" s="200"/>
      <c r="L279" s="200"/>
      <c r="M279" s="200"/>
      <c r="N279" s="200"/>
      <c r="O279" s="200"/>
      <c r="P279" s="200"/>
    </row>
    <row r="280" spans="2:16" ht="24" customHeight="1" x14ac:dyDescent="0.25">
      <c r="B280" s="133" t="s">
        <v>173</v>
      </c>
      <c r="C280" s="196"/>
      <c r="D280" s="199" t="s">
        <v>69</v>
      </c>
      <c r="E280" s="200"/>
      <c r="F280" s="200"/>
      <c r="G280" s="200"/>
      <c r="H280" s="200"/>
      <c r="I280" s="200"/>
      <c r="J280" s="200"/>
      <c r="K280" s="200"/>
      <c r="L280" s="200"/>
      <c r="M280" s="200"/>
      <c r="N280" s="200"/>
      <c r="O280" s="200"/>
      <c r="P280" s="200"/>
    </row>
    <row r="281" spans="2:16" ht="24" customHeight="1" x14ac:dyDescent="0.25">
      <c r="B281" s="58"/>
      <c r="C281" s="58"/>
      <c r="D281" s="58"/>
      <c r="E281" s="58"/>
      <c r="F281" s="58"/>
      <c r="G281" s="58"/>
      <c r="H281" s="58"/>
      <c r="I281" s="58"/>
      <c r="J281" s="58"/>
      <c r="K281" s="58"/>
      <c r="L281" s="58"/>
      <c r="M281" s="58"/>
      <c r="N281" s="58"/>
      <c r="O281" s="58"/>
      <c r="P281" s="58"/>
    </row>
    <row r="282" spans="2:16" ht="24" customHeight="1" x14ac:dyDescent="0.25">
      <c r="B282" s="133" t="s">
        <v>29</v>
      </c>
      <c r="C282" s="196"/>
      <c r="D282" s="197" t="s">
        <v>37</v>
      </c>
      <c r="E282" s="198" t="s">
        <v>32</v>
      </c>
      <c r="F282" s="198" t="s">
        <v>33</v>
      </c>
      <c r="G282" s="198" t="s">
        <v>35</v>
      </c>
      <c r="H282" s="198" t="s">
        <v>36</v>
      </c>
      <c r="I282" s="198" t="s">
        <v>46</v>
      </c>
      <c r="J282" s="198" t="s">
        <v>60</v>
      </c>
      <c r="K282" s="198" t="s">
        <v>47</v>
      </c>
      <c r="L282" s="198" t="s">
        <v>48</v>
      </c>
      <c r="M282" s="198" t="s">
        <v>61</v>
      </c>
      <c r="N282" s="198" t="s">
        <v>49</v>
      </c>
      <c r="O282" s="198" t="s">
        <v>50</v>
      </c>
      <c r="P282" s="198" t="s">
        <v>51</v>
      </c>
    </row>
    <row r="283" spans="2:16" ht="24" customHeight="1" x14ac:dyDescent="0.25">
      <c r="B283" s="133" t="s">
        <v>30</v>
      </c>
      <c r="C283" s="196"/>
      <c r="D283" s="199" t="s">
        <v>31</v>
      </c>
      <c r="E283" s="200"/>
      <c r="F283" s="200"/>
      <c r="G283" s="200"/>
      <c r="H283" s="200"/>
      <c r="I283" s="200"/>
      <c r="J283" s="200"/>
      <c r="K283" s="200"/>
      <c r="L283" s="200"/>
      <c r="M283" s="200"/>
      <c r="N283" s="200"/>
      <c r="O283" s="200"/>
      <c r="P283" s="200"/>
    </row>
    <row r="284" spans="2:16" ht="24" customHeight="1" x14ac:dyDescent="0.25">
      <c r="B284" s="133" t="s">
        <v>173</v>
      </c>
      <c r="C284" s="196"/>
      <c r="D284" s="199" t="s">
        <v>69</v>
      </c>
      <c r="E284" s="200"/>
      <c r="F284" s="200"/>
      <c r="G284" s="200"/>
      <c r="H284" s="200"/>
      <c r="I284" s="200"/>
      <c r="J284" s="200"/>
      <c r="K284" s="200"/>
      <c r="L284" s="200"/>
      <c r="M284" s="200"/>
      <c r="N284" s="200"/>
      <c r="O284" s="200"/>
      <c r="P284" s="200"/>
    </row>
    <row r="285" spans="2:16" ht="24" customHeight="1" x14ac:dyDescent="0.25">
      <c r="B285" s="58"/>
      <c r="C285" s="58"/>
      <c r="D285" s="58"/>
      <c r="E285" s="58"/>
      <c r="F285" s="58"/>
      <c r="G285" s="58"/>
      <c r="H285" s="58"/>
      <c r="I285" s="58"/>
      <c r="J285" s="58"/>
      <c r="K285" s="58"/>
      <c r="L285" s="58"/>
      <c r="M285" s="58"/>
      <c r="N285" s="58"/>
      <c r="O285" s="58"/>
      <c r="P285" s="58"/>
    </row>
    <row r="286" spans="2:16" ht="24" customHeight="1" x14ac:dyDescent="0.25">
      <c r="B286" s="133" t="s">
        <v>29</v>
      </c>
      <c r="C286" s="196"/>
      <c r="D286" s="197" t="s">
        <v>37</v>
      </c>
      <c r="E286" s="198" t="s">
        <v>32</v>
      </c>
      <c r="F286" s="198" t="s">
        <v>33</v>
      </c>
      <c r="G286" s="198" t="s">
        <v>35</v>
      </c>
      <c r="H286" s="198" t="s">
        <v>36</v>
      </c>
      <c r="I286" s="198" t="s">
        <v>46</v>
      </c>
      <c r="J286" s="198" t="s">
        <v>60</v>
      </c>
      <c r="K286" s="198" t="s">
        <v>47</v>
      </c>
      <c r="L286" s="198" t="s">
        <v>48</v>
      </c>
      <c r="M286" s="198" t="s">
        <v>61</v>
      </c>
      <c r="N286" s="198" t="s">
        <v>49</v>
      </c>
      <c r="O286" s="198" t="s">
        <v>50</v>
      </c>
      <c r="P286" s="198" t="s">
        <v>51</v>
      </c>
    </row>
    <row r="287" spans="2:16" ht="24" customHeight="1" x14ac:dyDescent="0.25">
      <c r="B287" s="133" t="s">
        <v>30</v>
      </c>
      <c r="C287" s="196"/>
      <c r="D287" s="199" t="s">
        <v>31</v>
      </c>
      <c r="E287" s="200"/>
      <c r="F287" s="200"/>
      <c r="G287" s="200"/>
      <c r="H287" s="200"/>
      <c r="I287" s="200"/>
      <c r="J287" s="200"/>
      <c r="K287" s="200"/>
      <c r="L287" s="200"/>
      <c r="M287" s="200"/>
      <c r="N287" s="200"/>
      <c r="O287" s="200"/>
      <c r="P287" s="200"/>
    </row>
    <row r="288" spans="2:16" ht="24" customHeight="1" x14ac:dyDescent="0.25">
      <c r="B288" s="133" t="s">
        <v>173</v>
      </c>
      <c r="C288" s="196"/>
      <c r="D288" s="199" t="s">
        <v>69</v>
      </c>
      <c r="E288" s="200"/>
      <c r="F288" s="200"/>
      <c r="G288" s="200"/>
      <c r="H288" s="200"/>
      <c r="I288" s="200"/>
      <c r="J288" s="200"/>
      <c r="K288" s="200"/>
      <c r="L288" s="200"/>
      <c r="M288" s="200"/>
      <c r="N288" s="200"/>
      <c r="O288" s="200"/>
      <c r="P288" s="200"/>
    </row>
    <row r="289" spans="2:16" ht="24" customHeight="1" x14ac:dyDescent="0.25">
      <c r="B289" s="58"/>
      <c r="C289" s="58"/>
      <c r="D289" s="58"/>
      <c r="E289" s="58"/>
      <c r="F289" s="58"/>
      <c r="G289" s="58"/>
      <c r="H289" s="58"/>
      <c r="I289" s="58"/>
      <c r="J289" s="58"/>
      <c r="K289" s="58"/>
      <c r="L289" s="58"/>
      <c r="M289" s="58"/>
      <c r="N289" s="58"/>
      <c r="O289" s="58"/>
      <c r="P289" s="58"/>
    </row>
    <row r="290" spans="2:16" ht="24" customHeight="1" x14ac:dyDescent="0.25">
      <c r="B290" s="133" t="s">
        <v>29</v>
      </c>
      <c r="C290" s="196"/>
      <c r="D290" s="197" t="s">
        <v>37</v>
      </c>
      <c r="E290" s="198" t="s">
        <v>32</v>
      </c>
      <c r="F290" s="198" t="s">
        <v>33</v>
      </c>
      <c r="G290" s="198" t="s">
        <v>35</v>
      </c>
      <c r="H290" s="198" t="s">
        <v>36</v>
      </c>
      <c r="I290" s="198" t="s">
        <v>46</v>
      </c>
      <c r="J290" s="198" t="s">
        <v>60</v>
      </c>
      <c r="K290" s="198" t="s">
        <v>47</v>
      </c>
      <c r="L290" s="198" t="s">
        <v>48</v>
      </c>
      <c r="M290" s="198" t="s">
        <v>61</v>
      </c>
      <c r="N290" s="198" t="s">
        <v>49</v>
      </c>
      <c r="O290" s="198" t="s">
        <v>50</v>
      </c>
      <c r="P290" s="198" t="s">
        <v>51</v>
      </c>
    </row>
    <row r="291" spans="2:16" ht="24" customHeight="1" x14ac:dyDescent="0.25">
      <c r="B291" s="133" t="s">
        <v>30</v>
      </c>
      <c r="C291" s="196"/>
      <c r="D291" s="199" t="s">
        <v>31</v>
      </c>
      <c r="E291" s="200"/>
      <c r="F291" s="200"/>
      <c r="G291" s="200"/>
      <c r="H291" s="200"/>
      <c r="I291" s="200"/>
      <c r="J291" s="200"/>
      <c r="K291" s="200"/>
      <c r="L291" s="200"/>
      <c r="M291" s="200"/>
      <c r="N291" s="200"/>
      <c r="O291" s="200"/>
      <c r="P291" s="200"/>
    </row>
    <row r="292" spans="2:16" ht="24" customHeight="1" x14ac:dyDescent="0.25">
      <c r="B292" s="133" t="s">
        <v>173</v>
      </c>
      <c r="C292" s="196"/>
      <c r="D292" s="199" t="s">
        <v>69</v>
      </c>
      <c r="E292" s="200"/>
      <c r="F292" s="200"/>
      <c r="G292" s="200"/>
      <c r="H292" s="200"/>
      <c r="I292" s="200"/>
      <c r="J292" s="200"/>
      <c r="K292" s="200"/>
      <c r="L292" s="200"/>
      <c r="M292" s="200"/>
      <c r="N292" s="200"/>
      <c r="O292" s="200"/>
      <c r="P292" s="200"/>
    </row>
    <row r="293" spans="2:16" ht="24" customHeight="1" x14ac:dyDescent="0.25">
      <c r="B293" s="58"/>
      <c r="C293" s="58"/>
      <c r="D293" s="58"/>
      <c r="E293" s="58"/>
      <c r="F293" s="58"/>
      <c r="G293" s="58"/>
      <c r="H293" s="58"/>
      <c r="I293" s="58"/>
      <c r="J293" s="58"/>
      <c r="K293" s="58"/>
      <c r="L293" s="58"/>
      <c r="M293" s="58"/>
      <c r="N293" s="58"/>
      <c r="O293" s="58"/>
      <c r="P293" s="58"/>
    </row>
    <row r="294" spans="2:16" ht="24" customHeight="1" x14ac:dyDescent="0.25">
      <c r="B294" s="133" t="s">
        <v>29</v>
      </c>
      <c r="C294" s="196"/>
      <c r="D294" s="197" t="s">
        <v>37</v>
      </c>
      <c r="E294" s="198" t="s">
        <v>32</v>
      </c>
      <c r="F294" s="198" t="s">
        <v>33</v>
      </c>
      <c r="G294" s="198" t="s">
        <v>35</v>
      </c>
      <c r="H294" s="198" t="s">
        <v>36</v>
      </c>
      <c r="I294" s="198" t="s">
        <v>46</v>
      </c>
      <c r="J294" s="198" t="s">
        <v>60</v>
      </c>
      <c r="K294" s="198" t="s">
        <v>47</v>
      </c>
      <c r="L294" s="198" t="s">
        <v>48</v>
      </c>
      <c r="M294" s="198" t="s">
        <v>61</v>
      </c>
      <c r="N294" s="198" t="s">
        <v>49</v>
      </c>
      <c r="O294" s="198" t="s">
        <v>50</v>
      </c>
      <c r="P294" s="198" t="s">
        <v>51</v>
      </c>
    </row>
    <row r="295" spans="2:16" ht="24" customHeight="1" x14ac:dyDescent="0.25">
      <c r="B295" s="133" t="s">
        <v>30</v>
      </c>
      <c r="C295" s="196"/>
      <c r="D295" s="199" t="s">
        <v>31</v>
      </c>
      <c r="E295" s="200"/>
      <c r="F295" s="200"/>
      <c r="G295" s="200"/>
      <c r="H295" s="200"/>
      <c r="I295" s="200"/>
      <c r="J295" s="200"/>
      <c r="K295" s="200"/>
      <c r="L295" s="200"/>
      <c r="M295" s="200"/>
      <c r="N295" s="200"/>
      <c r="O295" s="200"/>
      <c r="P295" s="200"/>
    </row>
    <row r="296" spans="2:16" ht="24" customHeight="1" x14ac:dyDescent="0.25">
      <c r="B296" s="133" t="s">
        <v>173</v>
      </c>
      <c r="C296" s="196"/>
      <c r="D296" s="199" t="s">
        <v>69</v>
      </c>
      <c r="E296" s="200"/>
      <c r="F296" s="200"/>
      <c r="G296" s="200"/>
      <c r="H296" s="200"/>
      <c r="I296" s="200"/>
      <c r="J296" s="200"/>
      <c r="K296" s="200"/>
      <c r="L296" s="200"/>
      <c r="M296" s="200"/>
      <c r="N296" s="200"/>
      <c r="O296" s="200"/>
      <c r="P296" s="200"/>
    </row>
    <row r="297" spans="2:16" ht="24" customHeight="1" x14ac:dyDescent="0.25">
      <c r="B297" s="58"/>
      <c r="C297" s="58"/>
      <c r="D297" s="58"/>
      <c r="E297" s="58"/>
      <c r="F297" s="58"/>
      <c r="G297" s="58"/>
      <c r="H297" s="58"/>
      <c r="I297" s="58"/>
      <c r="J297" s="58"/>
      <c r="K297" s="58"/>
      <c r="L297" s="58"/>
      <c r="M297" s="58"/>
      <c r="N297" s="58"/>
      <c r="O297" s="58"/>
      <c r="P297" s="58"/>
    </row>
    <row r="298" spans="2:16" ht="24" customHeight="1" x14ac:dyDescent="0.25">
      <c r="B298" s="133" t="s">
        <v>29</v>
      </c>
      <c r="C298" s="196"/>
      <c r="D298" s="197" t="s">
        <v>37</v>
      </c>
      <c r="E298" s="198" t="s">
        <v>32</v>
      </c>
      <c r="F298" s="198" t="s">
        <v>33</v>
      </c>
      <c r="G298" s="198" t="s">
        <v>35</v>
      </c>
      <c r="H298" s="198" t="s">
        <v>36</v>
      </c>
      <c r="I298" s="198" t="s">
        <v>46</v>
      </c>
      <c r="J298" s="198" t="s">
        <v>60</v>
      </c>
      <c r="K298" s="198" t="s">
        <v>47</v>
      </c>
      <c r="L298" s="198" t="s">
        <v>48</v>
      </c>
      <c r="M298" s="198" t="s">
        <v>61</v>
      </c>
      <c r="N298" s="198" t="s">
        <v>49</v>
      </c>
      <c r="O298" s="198" t="s">
        <v>50</v>
      </c>
      <c r="P298" s="198" t="s">
        <v>51</v>
      </c>
    </row>
    <row r="299" spans="2:16" ht="24" customHeight="1" x14ac:dyDescent="0.25">
      <c r="B299" s="133" t="s">
        <v>30</v>
      </c>
      <c r="C299" s="196"/>
      <c r="D299" s="199" t="s">
        <v>31</v>
      </c>
      <c r="E299" s="200"/>
      <c r="F299" s="200"/>
      <c r="G299" s="200"/>
      <c r="H299" s="200"/>
      <c r="I299" s="200"/>
      <c r="J299" s="200"/>
      <c r="K299" s="200"/>
      <c r="L299" s="200"/>
      <c r="M299" s="200"/>
      <c r="N299" s="200"/>
      <c r="O299" s="200"/>
      <c r="P299" s="200"/>
    </row>
    <row r="300" spans="2:16" ht="24" customHeight="1" x14ac:dyDescent="0.25">
      <c r="B300" s="133" t="s">
        <v>173</v>
      </c>
      <c r="C300" s="196"/>
      <c r="D300" s="199" t="s">
        <v>69</v>
      </c>
      <c r="E300" s="200"/>
      <c r="F300" s="200"/>
      <c r="G300" s="200"/>
      <c r="H300" s="200"/>
      <c r="I300" s="200"/>
      <c r="J300" s="200"/>
      <c r="K300" s="200"/>
      <c r="L300" s="200"/>
      <c r="M300" s="200"/>
      <c r="N300" s="200"/>
      <c r="O300" s="200"/>
      <c r="P300" s="200"/>
    </row>
    <row r="301" spans="2:16" ht="24" customHeight="1" x14ac:dyDescent="0.25">
      <c r="B301" s="58"/>
      <c r="C301" s="58"/>
      <c r="D301" s="58"/>
      <c r="E301" s="58"/>
      <c r="F301" s="58"/>
      <c r="G301" s="58"/>
      <c r="H301" s="58"/>
      <c r="I301" s="58"/>
      <c r="J301" s="58"/>
      <c r="K301" s="58"/>
      <c r="L301" s="58"/>
      <c r="M301" s="58"/>
      <c r="N301" s="58"/>
      <c r="O301" s="58"/>
      <c r="P301" s="58"/>
    </row>
    <row r="302" spans="2:16" ht="24" customHeight="1" x14ac:dyDescent="0.25">
      <c r="B302" s="133" t="s">
        <v>29</v>
      </c>
      <c r="C302" s="196"/>
      <c r="D302" s="197" t="s">
        <v>37</v>
      </c>
      <c r="E302" s="198" t="s">
        <v>32</v>
      </c>
      <c r="F302" s="198" t="s">
        <v>33</v>
      </c>
      <c r="G302" s="198" t="s">
        <v>35</v>
      </c>
      <c r="H302" s="198" t="s">
        <v>36</v>
      </c>
      <c r="I302" s="198" t="s">
        <v>46</v>
      </c>
      <c r="J302" s="198" t="s">
        <v>60</v>
      </c>
      <c r="K302" s="198" t="s">
        <v>47</v>
      </c>
      <c r="L302" s="198" t="s">
        <v>48</v>
      </c>
      <c r="M302" s="198" t="s">
        <v>61</v>
      </c>
      <c r="N302" s="198" t="s">
        <v>49</v>
      </c>
      <c r="O302" s="198" t="s">
        <v>50</v>
      </c>
      <c r="P302" s="198" t="s">
        <v>51</v>
      </c>
    </row>
    <row r="303" spans="2:16" ht="24" customHeight="1" x14ac:dyDescent="0.25">
      <c r="B303" s="133" t="s">
        <v>30</v>
      </c>
      <c r="C303" s="196"/>
      <c r="D303" s="199" t="s">
        <v>31</v>
      </c>
      <c r="E303" s="200"/>
      <c r="F303" s="200"/>
      <c r="G303" s="200"/>
      <c r="H303" s="200"/>
      <c r="I303" s="200"/>
      <c r="J303" s="200"/>
      <c r="K303" s="200"/>
      <c r="L303" s="200"/>
      <c r="M303" s="200"/>
      <c r="N303" s="200"/>
      <c r="O303" s="200"/>
      <c r="P303" s="200"/>
    </row>
    <row r="304" spans="2:16" ht="24" customHeight="1" x14ac:dyDescent="0.25">
      <c r="B304" s="133" t="s">
        <v>173</v>
      </c>
      <c r="C304" s="196"/>
      <c r="D304" s="199" t="s">
        <v>69</v>
      </c>
      <c r="E304" s="200"/>
      <c r="F304" s="200"/>
      <c r="G304" s="200"/>
      <c r="H304" s="200"/>
      <c r="I304" s="200"/>
      <c r="J304" s="200"/>
      <c r="K304" s="200"/>
      <c r="L304" s="200"/>
      <c r="M304" s="200"/>
      <c r="N304" s="200"/>
      <c r="O304" s="200"/>
      <c r="P304" s="200"/>
    </row>
    <row r="305" spans="2:16" ht="24" customHeight="1" x14ac:dyDescent="0.25">
      <c r="B305" s="58"/>
      <c r="C305" s="58"/>
      <c r="D305" s="58"/>
      <c r="E305" s="58"/>
      <c r="F305" s="58"/>
      <c r="G305" s="58"/>
      <c r="H305" s="58"/>
      <c r="I305" s="58"/>
      <c r="J305" s="58"/>
      <c r="K305" s="58"/>
      <c r="L305" s="58"/>
      <c r="M305" s="58"/>
      <c r="N305" s="58"/>
      <c r="O305" s="58"/>
      <c r="P305" s="58"/>
    </row>
    <row r="306" spans="2:16" ht="24" customHeight="1" x14ac:dyDescent="0.25">
      <c r="B306" s="133" t="s">
        <v>29</v>
      </c>
      <c r="C306" s="196"/>
      <c r="D306" s="197" t="s">
        <v>37</v>
      </c>
      <c r="E306" s="198" t="s">
        <v>32</v>
      </c>
      <c r="F306" s="198" t="s">
        <v>33</v>
      </c>
      <c r="G306" s="198" t="s">
        <v>35</v>
      </c>
      <c r="H306" s="198" t="s">
        <v>36</v>
      </c>
      <c r="I306" s="198" t="s">
        <v>46</v>
      </c>
      <c r="J306" s="198" t="s">
        <v>60</v>
      </c>
      <c r="K306" s="198" t="s">
        <v>47</v>
      </c>
      <c r="L306" s="198" t="s">
        <v>48</v>
      </c>
      <c r="M306" s="198" t="s">
        <v>61</v>
      </c>
      <c r="N306" s="198" t="s">
        <v>49</v>
      </c>
      <c r="O306" s="198" t="s">
        <v>50</v>
      </c>
      <c r="P306" s="198" t="s">
        <v>51</v>
      </c>
    </row>
    <row r="307" spans="2:16" ht="24" customHeight="1" x14ac:dyDescent="0.25">
      <c r="B307" s="133" t="s">
        <v>30</v>
      </c>
      <c r="C307" s="196"/>
      <c r="D307" s="199" t="s">
        <v>31</v>
      </c>
      <c r="E307" s="200"/>
      <c r="F307" s="200"/>
      <c r="G307" s="200"/>
      <c r="H307" s="200"/>
      <c r="I307" s="200"/>
      <c r="J307" s="200"/>
      <c r="K307" s="200"/>
      <c r="L307" s="200"/>
      <c r="M307" s="200"/>
      <c r="N307" s="200"/>
      <c r="O307" s="200"/>
      <c r="P307" s="200"/>
    </row>
    <row r="308" spans="2:16" ht="24" customHeight="1" x14ac:dyDescent="0.25">
      <c r="B308" s="133" t="s">
        <v>173</v>
      </c>
      <c r="C308" s="196"/>
      <c r="D308" s="199" t="s">
        <v>69</v>
      </c>
      <c r="E308" s="200"/>
      <c r="F308" s="200"/>
      <c r="G308" s="200"/>
      <c r="H308" s="200"/>
      <c r="I308" s="200"/>
      <c r="J308" s="200"/>
      <c r="K308" s="200"/>
      <c r="L308" s="200"/>
      <c r="M308" s="200"/>
      <c r="N308" s="200"/>
      <c r="O308" s="200"/>
      <c r="P308" s="200"/>
    </row>
    <row r="309" spans="2:16" ht="24" customHeight="1" x14ac:dyDescent="0.25">
      <c r="B309" s="58"/>
      <c r="C309" s="58"/>
      <c r="D309" s="58"/>
      <c r="E309" s="58"/>
      <c r="F309" s="58"/>
      <c r="G309" s="58"/>
      <c r="H309" s="58"/>
      <c r="I309" s="58"/>
      <c r="J309" s="58"/>
      <c r="K309" s="58"/>
      <c r="L309" s="58"/>
      <c r="M309" s="58"/>
      <c r="N309" s="58"/>
      <c r="O309" s="58"/>
      <c r="P309" s="58"/>
    </row>
    <row r="310" spans="2:16" ht="24" customHeight="1" x14ac:dyDescent="0.25">
      <c r="B310" s="133" t="s">
        <v>29</v>
      </c>
      <c r="C310" s="196"/>
      <c r="D310" s="197" t="s">
        <v>37</v>
      </c>
      <c r="E310" s="198" t="s">
        <v>32</v>
      </c>
      <c r="F310" s="198" t="s">
        <v>33</v>
      </c>
      <c r="G310" s="198" t="s">
        <v>35</v>
      </c>
      <c r="H310" s="198" t="s">
        <v>36</v>
      </c>
      <c r="I310" s="198" t="s">
        <v>46</v>
      </c>
      <c r="J310" s="198" t="s">
        <v>60</v>
      </c>
      <c r="K310" s="198" t="s">
        <v>47</v>
      </c>
      <c r="L310" s="198" t="s">
        <v>48</v>
      </c>
      <c r="M310" s="198" t="s">
        <v>61</v>
      </c>
      <c r="N310" s="198" t="s">
        <v>49</v>
      </c>
      <c r="O310" s="198" t="s">
        <v>50</v>
      </c>
      <c r="P310" s="198" t="s">
        <v>51</v>
      </c>
    </row>
    <row r="311" spans="2:16" ht="24" customHeight="1" x14ac:dyDescent="0.25">
      <c r="B311" s="133" t="s">
        <v>30</v>
      </c>
      <c r="C311" s="196"/>
      <c r="D311" s="199" t="s">
        <v>31</v>
      </c>
      <c r="E311" s="200"/>
      <c r="F311" s="200"/>
      <c r="G311" s="200"/>
      <c r="H311" s="200"/>
      <c r="I311" s="200"/>
      <c r="J311" s="200"/>
      <c r="K311" s="200"/>
      <c r="L311" s="200"/>
      <c r="M311" s="200"/>
      <c r="N311" s="200"/>
      <c r="O311" s="200"/>
      <c r="P311" s="200"/>
    </row>
    <row r="312" spans="2:16" ht="24" customHeight="1" x14ac:dyDescent="0.25">
      <c r="B312" s="133" t="s">
        <v>173</v>
      </c>
      <c r="C312" s="196"/>
      <c r="D312" s="199" t="s">
        <v>69</v>
      </c>
      <c r="E312" s="200"/>
      <c r="F312" s="200"/>
      <c r="G312" s="200"/>
      <c r="H312" s="200"/>
      <c r="I312" s="200"/>
      <c r="J312" s="200"/>
      <c r="K312" s="200"/>
      <c r="L312" s="200"/>
      <c r="M312" s="200"/>
      <c r="N312" s="200"/>
      <c r="O312" s="200"/>
      <c r="P312" s="200"/>
    </row>
    <row r="313" spans="2:16" ht="24" customHeight="1" x14ac:dyDescent="0.25">
      <c r="B313" s="58"/>
      <c r="C313" s="58"/>
      <c r="D313" s="58"/>
      <c r="E313" s="58"/>
      <c r="F313" s="58"/>
      <c r="G313" s="58"/>
      <c r="H313" s="58"/>
      <c r="I313" s="58"/>
      <c r="J313" s="58"/>
      <c r="K313" s="58"/>
      <c r="L313" s="58"/>
      <c r="M313" s="58"/>
      <c r="N313" s="58"/>
      <c r="O313" s="58"/>
      <c r="P313" s="58"/>
    </row>
    <row r="314" spans="2:16" ht="24" customHeight="1" x14ac:dyDescent="0.25">
      <c r="B314" s="133" t="s">
        <v>29</v>
      </c>
      <c r="C314" s="196"/>
      <c r="D314" s="197" t="s">
        <v>37</v>
      </c>
      <c r="E314" s="198" t="s">
        <v>32</v>
      </c>
      <c r="F314" s="198" t="s">
        <v>33</v>
      </c>
      <c r="G314" s="198" t="s">
        <v>35</v>
      </c>
      <c r="H314" s="198" t="s">
        <v>36</v>
      </c>
      <c r="I314" s="198" t="s">
        <v>46</v>
      </c>
      <c r="J314" s="198" t="s">
        <v>60</v>
      </c>
      <c r="K314" s="198" t="s">
        <v>47</v>
      </c>
      <c r="L314" s="198" t="s">
        <v>48</v>
      </c>
      <c r="M314" s="198" t="s">
        <v>61</v>
      </c>
      <c r="N314" s="198" t="s">
        <v>49</v>
      </c>
      <c r="O314" s="198" t="s">
        <v>50</v>
      </c>
      <c r="P314" s="198" t="s">
        <v>51</v>
      </c>
    </row>
    <row r="315" spans="2:16" ht="24" customHeight="1" x14ac:dyDescent="0.25">
      <c r="B315" s="133" t="s">
        <v>30</v>
      </c>
      <c r="C315" s="196"/>
      <c r="D315" s="199" t="s">
        <v>31</v>
      </c>
      <c r="E315" s="200"/>
      <c r="F315" s="200"/>
      <c r="G315" s="200"/>
      <c r="H315" s="200"/>
      <c r="I315" s="200"/>
      <c r="J315" s="200"/>
      <c r="K315" s="200"/>
      <c r="L315" s="200"/>
      <c r="M315" s="200"/>
      <c r="N315" s="200"/>
      <c r="O315" s="200"/>
      <c r="P315" s="200"/>
    </row>
    <row r="316" spans="2:16" ht="24" customHeight="1" x14ac:dyDescent="0.25">
      <c r="B316" s="133" t="s">
        <v>173</v>
      </c>
      <c r="C316" s="196"/>
      <c r="D316" s="199" t="s">
        <v>69</v>
      </c>
      <c r="E316" s="200"/>
      <c r="F316" s="200"/>
      <c r="G316" s="200"/>
      <c r="H316" s="200"/>
      <c r="I316" s="200"/>
      <c r="J316" s="200"/>
      <c r="K316" s="200"/>
      <c r="L316" s="200"/>
      <c r="M316" s="200"/>
      <c r="N316" s="200"/>
      <c r="O316" s="200"/>
      <c r="P316" s="200"/>
    </row>
    <row r="317" spans="2:16" ht="24" customHeight="1" x14ac:dyDescent="0.25">
      <c r="B317" s="58"/>
      <c r="C317" s="58"/>
      <c r="D317" s="58"/>
      <c r="E317" s="58"/>
      <c r="F317" s="58"/>
      <c r="G317" s="58"/>
      <c r="H317" s="58"/>
      <c r="I317" s="58"/>
      <c r="J317" s="58"/>
      <c r="K317" s="58"/>
      <c r="L317" s="58"/>
      <c r="M317" s="58"/>
      <c r="N317" s="58"/>
      <c r="O317" s="58"/>
      <c r="P317" s="58"/>
    </row>
    <row r="318" spans="2:16" ht="24" customHeight="1" x14ac:dyDescent="0.25">
      <c r="B318" s="133" t="s">
        <v>29</v>
      </c>
      <c r="C318" s="196"/>
      <c r="D318" s="197" t="s">
        <v>37</v>
      </c>
      <c r="E318" s="198" t="s">
        <v>32</v>
      </c>
      <c r="F318" s="198" t="s">
        <v>33</v>
      </c>
      <c r="G318" s="198" t="s">
        <v>35</v>
      </c>
      <c r="H318" s="198" t="s">
        <v>36</v>
      </c>
      <c r="I318" s="198" t="s">
        <v>46</v>
      </c>
      <c r="J318" s="198" t="s">
        <v>60</v>
      </c>
      <c r="K318" s="198" t="s">
        <v>47</v>
      </c>
      <c r="L318" s="198" t="s">
        <v>48</v>
      </c>
      <c r="M318" s="198" t="s">
        <v>61</v>
      </c>
      <c r="N318" s="198" t="s">
        <v>49</v>
      </c>
      <c r="O318" s="198" t="s">
        <v>50</v>
      </c>
      <c r="P318" s="198" t="s">
        <v>51</v>
      </c>
    </row>
    <row r="319" spans="2:16" ht="24" customHeight="1" x14ac:dyDescent="0.25">
      <c r="B319" s="133" t="s">
        <v>30</v>
      </c>
      <c r="C319" s="196"/>
      <c r="D319" s="199" t="s">
        <v>31</v>
      </c>
      <c r="E319" s="200"/>
      <c r="F319" s="200"/>
      <c r="G319" s="200"/>
      <c r="H319" s="200"/>
      <c r="I319" s="200"/>
      <c r="J319" s="200"/>
      <c r="K319" s="200"/>
      <c r="L319" s="200"/>
      <c r="M319" s="200"/>
      <c r="N319" s="200"/>
      <c r="O319" s="200"/>
      <c r="P319" s="200"/>
    </row>
    <row r="320" spans="2:16" ht="24" customHeight="1" x14ac:dyDescent="0.25">
      <c r="B320" s="133" t="s">
        <v>173</v>
      </c>
      <c r="C320" s="196"/>
      <c r="D320" s="199" t="s">
        <v>69</v>
      </c>
      <c r="E320" s="200"/>
      <c r="F320" s="200"/>
      <c r="G320" s="200"/>
      <c r="H320" s="200"/>
      <c r="I320" s="200"/>
      <c r="J320" s="200"/>
      <c r="K320" s="200"/>
      <c r="L320" s="200"/>
      <c r="M320" s="200"/>
      <c r="N320" s="200"/>
      <c r="O320" s="200"/>
      <c r="P320" s="200"/>
    </row>
    <row r="321" spans="2:16" ht="24" customHeight="1" x14ac:dyDescent="0.25">
      <c r="B321" s="58"/>
      <c r="C321" s="58"/>
      <c r="D321" s="58"/>
      <c r="E321" s="58"/>
      <c r="F321" s="58"/>
      <c r="G321" s="58"/>
      <c r="H321" s="58"/>
      <c r="I321" s="58"/>
      <c r="J321" s="58"/>
      <c r="K321" s="58"/>
      <c r="L321" s="58"/>
      <c r="M321" s="58"/>
      <c r="N321" s="58"/>
      <c r="O321" s="58"/>
      <c r="P321" s="58"/>
    </row>
    <row r="322" spans="2:16" ht="24" customHeight="1" x14ac:dyDescent="0.25">
      <c r="B322" s="133" t="s">
        <v>29</v>
      </c>
      <c r="C322" s="196"/>
      <c r="D322" s="197" t="s">
        <v>37</v>
      </c>
      <c r="E322" s="198" t="s">
        <v>32</v>
      </c>
      <c r="F322" s="198" t="s">
        <v>33</v>
      </c>
      <c r="G322" s="198" t="s">
        <v>35</v>
      </c>
      <c r="H322" s="198" t="s">
        <v>36</v>
      </c>
      <c r="I322" s="198" t="s">
        <v>46</v>
      </c>
      <c r="J322" s="198" t="s">
        <v>60</v>
      </c>
      <c r="K322" s="198" t="s">
        <v>47</v>
      </c>
      <c r="L322" s="198" t="s">
        <v>48</v>
      </c>
      <c r="M322" s="198" t="s">
        <v>61</v>
      </c>
      <c r="N322" s="198" t="s">
        <v>49</v>
      </c>
      <c r="O322" s="198" t="s">
        <v>50</v>
      </c>
      <c r="P322" s="198" t="s">
        <v>51</v>
      </c>
    </row>
    <row r="323" spans="2:16" ht="24" customHeight="1" x14ac:dyDescent="0.25">
      <c r="B323" s="133" t="s">
        <v>30</v>
      </c>
      <c r="C323" s="196"/>
      <c r="D323" s="199" t="s">
        <v>31</v>
      </c>
      <c r="E323" s="200"/>
      <c r="F323" s="200"/>
      <c r="G323" s="200"/>
      <c r="H323" s="200"/>
      <c r="I323" s="200"/>
      <c r="J323" s="200"/>
      <c r="K323" s="200"/>
      <c r="L323" s="200"/>
      <c r="M323" s="200"/>
      <c r="N323" s="200"/>
      <c r="O323" s="200"/>
      <c r="P323" s="200"/>
    </row>
    <row r="324" spans="2:16" ht="24" customHeight="1" x14ac:dyDescent="0.25">
      <c r="B324" s="133" t="s">
        <v>173</v>
      </c>
      <c r="C324" s="196"/>
      <c r="D324" s="199" t="s">
        <v>69</v>
      </c>
      <c r="E324" s="200"/>
      <c r="F324" s="200"/>
      <c r="G324" s="200"/>
      <c r="H324" s="200"/>
      <c r="I324" s="200"/>
      <c r="J324" s="200"/>
      <c r="K324" s="200"/>
      <c r="L324" s="200"/>
      <c r="M324" s="200"/>
      <c r="N324" s="200"/>
      <c r="O324" s="200"/>
      <c r="P324" s="200"/>
    </row>
    <row r="325" spans="2:16" ht="24" customHeight="1" x14ac:dyDescent="0.25">
      <c r="B325" s="58"/>
      <c r="C325" s="58"/>
      <c r="D325" s="58"/>
      <c r="E325" s="58"/>
      <c r="F325" s="58"/>
      <c r="G325" s="58"/>
      <c r="H325" s="58"/>
      <c r="I325" s="58"/>
      <c r="J325" s="58"/>
      <c r="K325" s="58"/>
      <c r="L325" s="58"/>
      <c r="M325" s="58"/>
      <c r="N325" s="58"/>
      <c r="O325" s="58"/>
      <c r="P325" s="58"/>
    </row>
    <row r="326" spans="2:16" ht="24" customHeight="1" x14ac:dyDescent="0.25">
      <c r="B326" s="133" t="s">
        <v>29</v>
      </c>
      <c r="C326" s="196"/>
      <c r="D326" s="197" t="s">
        <v>37</v>
      </c>
      <c r="E326" s="198" t="s">
        <v>32</v>
      </c>
      <c r="F326" s="198" t="s">
        <v>33</v>
      </c>
      <c r="G326" s="198" t="s">
        <v>35</v>
      </c>
      <c r="H326" s="198" t="s">
        <v>36</v>
      </c>
      <c r="I326" s="198" t="s">
        <v>46</v>
      </c>
      <c r="J326" s="198" t="s">
        <v>60</v>
      </c>
      <c r="K326" s="198" t="s">
        <v>47</v>
      </c>
      <c r="L326" s="198" t="s">
        <v>48</v>
      </c>
      <c r="M326" s="198" t="s">
        <v>61</v>
      </c>
      <c r="N326" s="198" t="s">
        <v>49</v>
      </c>
      <c r="O326" s="198" t="s">
        <v>50</v>
      </c>
      <c r="P326" s="198" t="s">
        <v>51</v>
      </c>
    </row>
    <row r="327" spans="2:16" ht="24" customHeight="1" x14ac:dyDescent="0.25">
      <c r="B327" s="133" t="s">
        <v>30</v>
      </c>
      <c r="C327" s="196"/>
      <c r="D327" s="199" t="s">
        <v>31</v>
      </c>
      <c r="E327" s="200"/>
      <c r="F327" s="200"/>
      <c r="G327" s="200"/>
      <c r="H327" s="200"/>
      <c r="I327" s="200"/>
      <c r="J327" s="200"/>
      <c r="K327" s="200"/>
      <c r="L327" s="200"/>
      <c r="M327" s="200"/>
      <c r="N327" s="200"/>
      <c r="O327" s="200"/>
      <c r="P327" s="200"/>
    </row>
    <row r="328" spans="2:16" ht="24" customHeight="1" x14ac:dyDescent="0.25">
      <c r="B328" s="133" t="s">
        <v>173</v>
      </c>
      <c r="C328" s="196"/>
      <c r="D328" s="199" t="s">
        <v>69</v>
      </c>
      <c r="E328" s="200"/>
      <c r="F328" s="200"/>
      <c r="G328" s="200"/>
      <c r="H328" s="200"/>
      <c r="I328" s="200"/>
      <c r="J328" s="200"/>
      <c r="K328" s="200"/>
      <c r="L328" s="200"/>
      <c r="M328" s="200"/>
      <c r="N328" s="200"/>
      <c r="O328" s="200"/>
      <c r="P328" s="200"/>
    </row>
    <row r="329" spans="2:16" ht="24" customHeight="1" x14ac:dyDescent="0.25">
      <c r="B329" s="58"/>
      <c r="C329" s="58"/>
      <c r="D329" s="58"/>
      <c r="E329" s="58"/>
      <c r="F329" s="58"/>
      <c r="G329" s="58"/>
      <c r="H329" s="58"/>
      <c r="I329" s="58"/>
      <c r="J329" s="58"/>
      <c r="K329" s="58"/>
      <c r="L329" s="58"/>
      <c r="M329" s="58"/>
      <c r="N329" s="58"/>
      <c r="O329" s="58"/>
      <c r="P329" s="58"/>
    </row>
    <row r="330" spans="2:16" ht="24" customHeight="1" x14ac:dyDescent="0.25">
      <c r="B330" s="133" t="s">
        <v>29</v>
      </c>
      <c r="C330" s="196"/>
      <c r="D330" s="197" t="s">
        <v>37</v>
      </c>
      <c r="E330" s="198" t="s">
        <v>32</v>
      </c>
      <c r="F330" s="198" t="s">
        <v>33</v>
      </c>
      <c r="G330" s="198" t="s">
        <v>35</v>
      </c>
      <c r="H330" s="198" t="s">
        <v>36</v>
      </c>
      <c r="I330" s="198" t="s">
        <v>46</v>
      </c>
      <c r="J330" s="198" t="s">
        <v>60</v>
      </c>
      <c r="K330" s="198" t="s">
        <v>47</v>
      </c>
      <c r="L330" s="198" t="s">
        <v>48</v>
      </c>
      <c r="M330" s="198" t="s">
        <v>61</v>
      </c>
      <c r="N330" s="198" t="s">
        <v>49</v>
      </c>
      <c r="O330" s="198" t="s">
        <v>50</v>
      </c>
      <c r="P330" s="198" t="s">
        <v>51</v>
      </c>
    </row>
    <row r="331" spans="2:16" ht="24" customHeight="1" x14ac:dyDescent="0.25">
      <c r="B331" s="133" t="s">
        <v>30</v>
      </c>
      <c r="C331" s="196"/>
      <c r="D331" s="199" t="s">
        <v>31</v>
      </c>
      <c r="E331" s="200"/>
      <c r="F331" s="200"/>
      <c r="G331" s="200"/>
      <c r="H331" s="200"/>
      <c r="I331" s="200"/>
      <c r="J331" s="200"/>
      <c r="K331" s="200"/>
      <c r="L331" s="200"/>
      <c r="M331" s="200"/>
      <c r="N331" s="200"/>
      <c r="O331" s="200"/>
      <c r="P331" s="200"/>
    </row>
    <row r="332" spans="2:16" ht="24" customHeight="1" x14ac:dyDescent="0.25">
      <c r="B332" s="133" t="s">
        <v>173</v>
      </c>
      <c r="C332" s="196"/>
      <c r="D332" s="199" t="s">
        <v>69</v>
      </c>
      <c r="E332" s="200"/>
      <c r="F332" s="200"/>
      <c r="G332" s="200"/>
      <c r="H332" s="200"/>
      <c r="I332" s="200"/>
      <c r="J332" s="200"/>
      <c r="K332" s="200"/>
      <c r="L332" s="200"/>
      <c r="M332" s="200"/>
      <c r="N332" s="200"/>
      <c r="O332" s="200"/>
      <c r="P332" s="200"/>
    </row>
    <row r="333" spans="2:16" ht="24" customHeight="1" x14ac:dyDescent="0.25">
      <c r="B333" s="58"/>
      <c r="C333" s="58"/>
      <c r="D333" s="58"/>
      <c r="E333" s="58"/>
      <c r="F333" s="58"/>
      <c r="G333" s="58"/>
      <c r="H333" s="58"/>
      <c r="I333" s="58"/>
      <c r="J333" s="58"/>
      <c r="K333" s="58"/>
      <c r="L333" s="58"/>
      <c r="M333" s="58"/>
      <c r="N333" s="58"/>
      <c r="O333" s="58"/>
      <c r="P333" s="58"/>
    </row>
    <row r="334" spans="2:16" ht="24" customHeight="1" x14ac:dyDescent="0.25">
      <c r="B334" s="133" t="s">
        <v>29</v>
      </c>
      <c r="C334" s="196"/>
      <c r="D334" s="197" t="s">
        <v>37</v>
      </c>
      <c r="E334" s="198" t="s">
        <v>32</v>
      </c>
      <c r="F334" s="198" t="s">
        <v>33</v>
      </c>
      <c r="G334" s="198" t="s">
        <v>35</v>
      </c>
      <c r="H334" s="198" t="s">
        <v>36</v>
      </c>
      <c r="I334" s="198" t="s">
        <v>46</v>
      </c>
      <c r="J334" s="198" t="s">
        <v>60</v>
      </c>
      <c r="K334" s="198" t="s">
        <v>47</v>
      </c>
      <c r="L334" s="198" t="s">
        <v>48</v>
      </c>
      <c r="M334" s="198" t="s">
        <v>61</v>
      </c>
      <c r="N334" s="198" t="s">
        <v>49</v>
      </c>
      <c r="O334" s="198" t="s">
        <v>50</v>
      </c>
      <c r="P334" s="198" t="s">
        <v>51</v>
      </c>
    </row>
    <row r="335" spans="2:16" ht="24" customHeight="1" x14ac:dyDescent="0.25">
      <c r="B335" s="133" t="s">
        <v>30</v>
      </c>
      <c r="C335" s="196"/>
      <c r="D335" s="199" t="s">
        <v>31</v>
      </c>
      <c r="E335" s="200"/>
      <c r="F335" s="200"/>
      <c r="G335" s="200"/>
      <c r="H335" s="200"/>
      <c r="I335" s="200"/>
      <c r="J335" s="200"/>
      <c r="K335" s="200"/>
      <c r="L335" s="200"/>
      <c r="M335" s="200"/>
      <c r="N335" s="200"/>
      <c r="O335" s="200"/>
      <c r="P335" s="200"/>
    </row>
    <row r="336" spans="2:16" ht="24" customHeight="1" x14ac:dyDescent="0.25">
      <c r="B336" s="133" t="s">
        <v>173</v>
      </c>
      <c r="C336" s="196"/>
      <c r="D336" s="199" t="s">
        <v>69</v>
      </c>
      <c r="E336" s="200"/>
      <c r="F336" s="200"/>
      <c r="G336" s="200"/>
      <c r="H336" s="200"/>
      <c r="I336" s="200"/>
      <c r="J336" s="200"/>
      <c r="K336" s="200"/>
      <c r="L336" s="200"/>
      <c r="M336" s="200"/>
      <c r="N336" s="200"/>
      <c r="O336" s="200"/>
      <c r="P336" s="200"/>
    </row>
    <row r="337" spans="2:16" ht="24" customHeight="1" x14ac:dyDescent="0.25">
      <c r="B337" s="58"/>
      <c r="C337" s="58"/>
      <c r="D337" s="58"/>
      <c r="E337" s="58"/>
      <c r="F337" s="58"/>
      <c r="G337" s="58"/>
      <c r="H337" s="58"/>
      <c r="I337" s="58"/>
      <c r="J337" s="58"/>
      <c r="K337" s="58"/>
      <c r="L337" s="58"/>
      <c r="M337" s="58"/>
      <c r="N337" s="58"/>
      <c r="O337" s="58"/>
      <c r="P337" s="58"/>
    </row>
    <row r="338" spans="2:16" ht="24" customHeight="1" x14ac:dyDescent="0.25">
      <c r="B338" s="133" t="s">
        <v>29</v>
      </c>
      <c r="C338" s="196"/>
      <c r="D338" s="197" t="s">
        <v>37</v>
      </c>
      <c r="E338" s="198" t="s">
        <v>32</v>
      </c>
      <c r="F338" s="198" t="s">
        <v>33</v>
      </c>
      <c r="G338" s="198" t="s">
        <v>35</v>
      </c>
      <c r="H338" s="198" t="s">
        <v>36</v>
      </c>
      <c r="I338" s="198" t="s">
        <v>46</v>
      </c>
      <c r="J338" s="198" t="s">
        <v>60</v>
      </c>
      <c r="K338" s="198" t="s">
        <v>47</v>
      </c>
      <c r="L338" s="198" t="s">
        <v>48</v>
      </c>
      <c r="M338" s="198" t="s">
        <v>61</v>
      </c>
      <c r="N338" s="198" t="s">
        <v>49</v>
      </c>
      <c r="O338" s="198" t="s">
        <v>50</v>
      </c>
      <c r="P338" s="198" t="s">
        <v>51</v>
      </c>
    </row>
    <row r="339" spans="2:16" ht="24" customHeight="1" x14ac:dyDescent="0.25">
      <c r="B339" s="133" t="s">
        <v>30</v>
      </c>
      <c r="C339" s="196"/>
      <c r="D339" s="199" t="s">
        <v>31</v>
      </c>
      <c r="E339" s="200"/>
      <c r="F339" s="200"/>
      <c r="G339" s="200"/>
      <c r="H339" s="200"/>
      <c r="I339" s="200"/>
      <c r="J339" s="200"/>
      <c r="K339" s="200"/>
      <c r="L339" s="200"/>
      <c r="M339" s="200"/>
      <c r="N339" s="200"/>
      <c r="O339" s="200"/>
      <c r="P339" s="200"/>
    </row>
    <row r="340" spans="2:16" ht="24" customHeight="1" x14ac:dyDescent="0.25">
      <c r="B340" s="133" t="s">
        <v>173</v>
      </c>
      <c r="C340" s="196"/>
      <c r="D340" s="199" t="s">
        <v>69</v>
      </c>
      <c r="E340" s="200"/>
      <c r="F340" s="200"/>
      <c r="G340" s="200"/>
      <c r="H340" s="200"/>
      <c r="I340" s="200"/>
      <c r="J340" s="200"/>
      <c r="K340" s="200"/>
      <c r="L340" s="200"/>
      <c r="M340" s="200"/>
      <c r="N340" s="200"/>
      <c r="O340" s="200"/>
      <c r="P340" s="200"/>
    </row>
    <row r="341" spans="2:16" ht="24" customHeight="1" x14ac:dyDescent="0.25">
      <c r="B341" s="58"/>
      <c r="C341" s="58"/>
      <c r="D341" s="58"/>
      <c r="E341" s="58"/>
      <c r="F341" s="58"/>
      <c r="G341" s="58"/>
      <c r="H341" s="58"/>
      <c r="I341" s="58"/>
      <c r="J341" s="58"/>
      <c r="K341" s="58"/>
      <c r="L341" s="58"/>
      <c r="M341" s="58"/>
      <c r="N341" s="58"/>
      <c r="O341" s="58"/>
      <c r="P341" s="58"/>
    </row>
    <row r="342" spans="2:16" ht="24" customHeight="1" x14ac:dyDescent="0.25">
      <c r="B342" s="133" t="s">
        <v>29</v>
      </c>
      <c r="C342" s="196"/>
      <c r="D342" s="197" t="s">
        <v>37</v>
      </c>
      <c r="E342" s="198" t="s">
        <v>32</v>
      </c>
      <c r="F342" s="198" t="s">
        <v>33</v>
      </c>
      <c r="G342" s="198" t="s">
        <v>35</v>
      </c>
      <c r="H342" s="198" t="s">
        <v>36</v>
      </c>
      <c r="I342" s="198" t="s">
        <v>46</v>
      </c>
      <c r="J342" s="198" t="s">
        <v>60</v>
      </c>
      <c r="K342" s="198" t="s">
        <v>47</v>
      </c>
      <c r="L342" s="198" t="s">
        <v>48</v>
      </c>
      <c r="M342" s="198" t="s">
        <v>61</v>
      </c>
      <c r="N342" s="198" t="s">
        <v>49</v>
      </c>
      <c r="O342" s="198" t="s">
        <v>50</v>
      </c>
      <c r="P342" s="198" t="s">
        <v>51</v>
      </c>
    </row>
    <row r="343" spans="2:16" ht="24" customHeight="1" x14ac:dyDescent="0.25">
      <c r="B343" s="133" t="s">
        <v>30</v>
      </c>
      <c r="C343" s="196"/>
      <c r="D343" s="199" t="s">
        <v>31</v>
      </c>
      <c r="E343" s="200"/>
      <c r="F343" s="200"/>
      <c r="G343" s="200"/>
      <c r="H343" s="200"/>
      <c r="I343" s="200"/>
      <c r="J343" s="200"/>
      <c r="K343" s="200"/>
      <c r="L343" s="200"/>
      <c r="M343" s="200"/>
      <c r="N343" s="200"/>
      <c r="O343" s="200"/>
      <c r="P343" s="200"/>
    </row>
    <row r="344" spans="2:16" ht="24" customHeight="1" x14ac:dyDescent="0.25">
      <c r="B344" s="133" t="s">
        <v>173</v>
      </c>
      <c r="C344" s="196"/>
      <c r="D344" s="199" t="s">
        <v>69</v>
      </c>
      <c r="E344" s="200"/>
      <c r="F344" s="200"/>
      <c r="G344" s="200"/>
      <c r="H344" s="200"/>
      <c r="I344" s="200"/>
      <c r="J344" s="200"/>
      <c r="K344" s="200"/>
      <c r="L344" s="200"/>
      <c r="M344" s="200"/>
      <c r="N344" s="200"/>
      <c r="O344" s="200"/>
      <c r="P344" s="200"/>
    </row>
    <row r="345" spans="2:16" ht="24" customHeight="1" x14ac:dyDescent="0.25">
      <c r="B345" s="58"/>
      <c r="C345" s="58"/>
      <c r="D345" s="58"/>
      <c r="E345" s="58"/>
      <c r="F345" s="58"/>
      <c r="G345" s="58"/>
      <c r="H345" s="58"/>
      <c r="I345" s="58"/>
      <c r="J345" s="58"/>
      <c r="K345" s="58"/>
      <c r="L345" s="58"/>
      <c r="M345" s="58"/>
      <c r="N345" s="58"/>
      <c r="O345" s="58"/>
      <c r="P345" s="58"/>
    </row>
    <row r="346" spans="2:16" ht="24" customHeight="1" x14ac:dyDescent="0.25">
      <c r="B346" s="133" t="s">
        <v>29</v>
      </c>
      <c r="C346" s="196"/>
      <c r="D346" s="197" t="s">
        <v>37</v>
      </c>
      <c r="E346" s="198" t="s">
        <v>32</v>
      </c>
      <c r="F346" s="198" t="s">
        <v>33</v>
      </c>
      <c r="G346" s="198" t="s">
        <v>35</v>
      </c>
      <c r="H346" s="198" t="s">
        <v>36</v>
      </c>
      <c r="I346" s="198" t="s">
        <v>46</v>
      </c>
      <c r="J346" s="198" t="s">
        <v>60</v>
      </c>
      <c r="K346" s="198" t="s">
        <v>47</v>
      </c>
      <c r="L346" s="198" t="s">
        <v>48</v>
      </c>
      <c r="M346" s="198" t="s">
        <v>61</v>
      </c>
      <c r="N346" s="198" t="s">
        <v>49</v>
      </c>
      <c r="O346" s="198" t="s">
        <v>50</v>
      </c>
      <c r="P346" s="198" t="s">
        <v>51</v>
      </c>
    </row>
    <row r="347" spans="2:16" ht="24" customHeight="1" x14ac:dyDescent="0.25">
      <c r="B347" s="133" t="s">
        <v>30</v>
      </c>
      <c r="C347" s="196"/>
      <c r="D347" s="199" t="s">
        <v>31</v>
      </c>
      <c r="E347" s="200"/>
      <c r="F347" s="200"/>
      <c r="G347" s="200"/>
      <c r="H347" s="200"/>
      <c r="I347" s="200"/>
      <c r="J347" s="200"/>
      <c r="K347" s="200"/>
      <c r="L347" s="200"/>
      <c r="M347" s="200"/>
      <c r="N347" s="200"/>
      <c r="O347" s="200"/>
      <c r="P347" s="200"/>
    </row>
    <row r="348" spans="2:16" ht="24" customHeight="1" x14ac:dyDescent="0.25">
      <c r="B348" s="133" t="s">
        <v>173</v>
      </c>
      <c r="C348" s="196"/>
      <c r="D348" s="199" t="s">
        <v>69</v>
      </c>
      <c r="E348" s="200"/>
      <c r="F348" s="200"/>
      <c r="G348" s="200"/>
      <c r="H348" s="200"/>
      <c r="I348" s="200"/>
      <c r="J348" s="200"/>
      <c r="K348" s="200"/>
      <c r="L348" s="200"/>
      <c r="M348" s="200"/>
      <c r="N348" s="200"/>
      <c r="O348" s="200"/>
      <c r="P348" s="200"/>
    </row>
    <row r="349" spans="2:16" ht="24" customHeight="1" x14ac:dyDescent="0.25">
      <c r="B349" s="58"/>
      <c r="C349" s="58"/>
      <c r="D349" s="58"/>
      <c r="E349" s="58"/>
      <c r="F349" s="58"/>
      <c r="G349" s="58"/>
      <c r="H349" s="58"/>
      <c r="I349" s="58"/>
      <c r="J349" s="58"/>
      <c r="K349" s="58"/>
      <c r="L349" s="58"/>
      <c r="M349" s="58"/>
      <c r="N349" s="58"/>
      <c r="O349" s="58"/>
      <c r="P349" s="58"/>
    </row>
    <row r="350" spans="2:16" ht="24" customHeight="1" x14ac:dyDescent="0.25">
      <c r="B350" s="133" t="s">
        <v>29</v>
      </c>
      <c r="C350" s="196"/>
      <c r="D350" s="197" t="s">
        <v>37</v>
      </c>
      <c r="E350" s="198" t="s">
        <v>32</v>
      </c>
      <c r="F350" s="198" t="s">
        <v>33</v>
      </c>
      <c r="G350" s="198" t="s">
        <v>35</v>
      </c>
      <c r="H350" s="198" t="s">
        <v>36</v>
      </c>
      <c r="I350" s="198" t="s">
        <v>46</v>
      </c>
      <c r="J350" s="198" t="s">
        <v>60</v>
      </c>
      <c r="K350" s="198" t="s">
        <v>47</v>
      </c>
      <c r="L350" s="198" t="s">
        <v>48</v>
      </c>
      <c r="M350" s="198" t="s">
        <v>61</v>
      </c>
      <c r="N350" s="198" t="s">
        <v>49</v>
      </c>
      <c r="O350" s="198" t="s">
        <v>50</v>
      </c>
      <c r="P350" s="198" t="s">
        <v>51</v>
      </c>
    </row>
    <row r="351" spans="2:16" ht="24" customHeight="1" x14ac:dyDescent="0.25">
      <c r="B351" s="133" t="s">
        <v>30</v>
      </c>
      <c r="C351" s="196"/>
      <c r="D351" s="199" t="s">
        <v>31</v>
      </c>
      <c r="E351" s="200"/>
      <c r="F351" s="200"/>
      <c r="G351" s="200"/>
      <c r="H351" s="200"/>
      <c r="I351" s="200"/>
      <c r="J351" s="200"/>
      <c r="K351" s="200"/>
      <c r="L351" s="200"/>
      <c r="M351" s="200"/>
      <c r="N351" s="200"/>
      <c r="O351" s="200"/>
      <c r="P351" s="200"/>
    </row>
    <row r="352" spans="2:16" ht="24" customHeight="1" x14ac:dyDescent="0.25">
      <c r="B352" s="133" t="s">
        <v>173</v>
      </c>
      <c r="C352" s="196"/>
      <c r="D352" s="199" t="s">
        <v>69</v>
      </c>
      <c r="E352" s="200"/>
      <c r="F352" s="200"/>
      <c r="G352" s="200"/>
      <c r="H352" s="200"/>
      <c r="I352" s="200"/>
      <c r="J352" s="200"/>
      <c r="K352" s="200"/>
      <c r="L352" s="200"/>
      <c r="M352" s="200"/>
      <c r="N352" s="200"/>
      <c r="O352" s="200"/>
      <c r="P352" s="200"/>
    </row>
    <row r="353" spans="2:16" ht="24" customHeight="1" x14ac:dyDescent="0.25">
      <c r="B353" s="58"/>
      <c r="C353" s="58"/>
      <c r="D353" s="58"/>
      <c r="E353" s="58"/>
      <c r="F353" s="58"/>
      <c r="G353" s="58"/>
      <c r="H353" s="58"/>
      <c r="I353" s="58"/>
      <c r="J353" s="58"/>
      <c r="K353" s="58"/>
      <c r="L353" s="58"/>
      <c r="M353" s="58"/>
      <c r="N353" s="58"/>
      <c r="O353" s="58"/>
      <c r="P353" s="58"/>
    </row>
    <row r="354" spans="2:16" ht="24" customHeight="1" x14ac:dyDescent="0.25">
      <c r="B354" s="133" t="s">
        <v>29</v>
      </c>
      <c r="C354" s="196"/>
      <c r="D354" s="197" t="s">
        <v>37</v>
      </c>
      <c r="E354" s="198" t="s">
        <v>32</v>
      </c>
      <c r="F354" s="198" t="s">
        <v>33</v>
      </c>
      <c r="G354" s="198" t="s">
        <v>35</v>
      </c>
      <c r="H354" s="198" t="s">
        <v>36</v>
      </c>
      <c r="I354" s="198" t="s">
        <v>46</v>
      </c>
      <c r="J354" s="198" t="s">
        <v>60</v>
      </c>
      <c r="K354" s="198" t="s">
        <v>47</v>
      </c>
      <c r="L354" s="198" t="s">
        <v>48</v>
      </c>
      <c r="M354" s="198" t="s">
        <v>61</v>
      </c>
      <c r="N354" s="198" t="s">
        <v>49</v>
      </c>
      <c r="O354" s="198" t="s">
        <v>50</v>
      </c>
      <c r="P354" s="198" t="s">
        <v>51</v>
      </c>
    </row>
    <row r="355" spans="2:16" ht="24" customHeight="1" x14ac:dyDescent="0.25">
      <c r="B355" s="133" t="s">
        <v>30</v>
      </c>
      <c r="C355" s="196"/>
      <c r="D355" s="199" t="s">
        <v>31</v>
      </c>
      <c r="E355" s="200"/>
      <c r="F355" s="200"/>
      <c r="G355" s="200"/>
      <c r="H355" s="200"/>
      <c r="I355" s="200"/>
      <c r="J355" s="200"/>
      <c r="K355" s="200"/>
      <c r="L355" s="200"/>
      <c r="M355" s="200"/>
      <c r="N355" s="200"/>
      <c r="O355" s="200"/>
      <c r="P355" s="200"/>
    </row>
    <row r="356" spans="2:16" ht="24" customHeight="1" x14ac:dyDescent="0.25">
      <c r="B356" s="133" t="s">
        <v>173</v>
      </c>
      <c r="C356" s="196"/>
      <c r="D356" s="199" t="s">
        <v>69</v>
      </c>
      <c r="E356" s="200"/>
      <c r="F356" s="200"/>
      <c r="G356" s="200"/>
      <c r="H356" s="200"/>
      <c r="I356" s="200"/>
      <c r="J356" s="200"/>
      <c r="K356" s="200"/>
      <c r="L356" s="200"/>
      <c r="M356" s="200"/>
      <c r="N356" s="200"/>
      <c r="O356" s="200"/>
      <c r="P356" s="200"/>
    </row>
    <row r="357" spans="2:16" ht="24" customHeight="1" x14ac:dyDescent="0.25">
      <c r="B357" s="58"/>
      <c r="C357" s="58"/>
      <c r="D357" s="58"/>
      <c r="E357" s="58"/>
      <c r="F357" s="58"/>
      <c r="G357" s="58"/>
      <c r="H357" s="58"/>
      <c r="I357" s="58"/>
      <c r="J357" s="58"/>
      <c r="K357" s="58"/>
      <c r="L357" s="58"/>
      <c r="M357" s="58"/>
      <c r="N357" s="58"/>
      <c r="O357" s="58"/>
      <c r="P357" s="58"/>
    </row>
    <row r="358" spans="2:16" ht="24" customHeight="1" x14ac:dyDescent="0.25">
      <c r="B358" s="133" t="s">
        <v>29</v>
      </c>
      <c r="C358" s="196"/>
      <c r="D358" s="197" t="s">
        <v>37</v>
      </c>
      <c r="E358" s="198" t="s">
        <v>32</v>
      </c>
      <c r="F358" s="198" t="s">
        <v>33</v>
      </c>
      <c r="G358" s="198" t="s">
        <v>35</v>
      </c>
      <c r="H358" s="198" t="s">
        <v>36</v>
      </c>
      <c r="I358" s="198" t="s">
        <v>46</v>
      </c>
      <c r="J358" s="198" t="s">
        <v>60</v>
      </c>
      <c r="K358" s="198" t="s">
        <v>47</v>
      </c>
      <c r="L358" s="198" t="s">
        <v>48</v>
      </c>
      <c r="M358" s="198" t="s">
        <v>61</v>
      </c>
      <c r="N358" s="198" t="s">
        <v>49</v>
      </c>
      <c r="O358" s="198" t="s">
        <v>50</v>
      </c>
      <c r="P358" s="198" t="s">
        <v>51</v>
      </c>
    </row>
    <row r="359" spans="2:16" ht="24" customHeight="1" x14ac:dyDescent="0.25">
      <c r="B359" s="133" t="s">
        <v>30</v>
      </c>
      <c r="C359" s="196"/>
      <c r="D359" s="199" t="s">
        <v>31</v>
      </c>
      <c r="E359" s="200"/>
      <c r="F359" s="200"/>
      <c r="G359" s="200"/>
      <c r="H359" s="200"/>
      <c r="I359" s="200"/>
      <c r="J359" s="200"/>
      <c r="K359" s="200"/>
      <c r="L359" s="200"/>
      <c r="M359" s="200"/>
      <c r="N359" s="200"/>
      <c r="O359" s="200"/>
      <c r="P359" s="200"/>
    </row>
    <row r="360" spans="2:16" ht="24" customHeight="1" x14ac:dyDescent="0.25">
      <c r="B360" s="133" t="s">
        <v>173</v>
      </c>
      <c r="C360" s="196"/>
      <c r="D360" s="199" t="s">
        <v>69</v>
      </c>
      <c r="E360" s="200"/>
      <c r="F360" s="200"/>
      <c r="G360" s="200"/>
      <c r="H360" s="200"/>
      <c r="I360" s="200"/>
      <c r="J360" s="200"/>
      <c r="K360" s="200"/>
      <c r="L360" s="200"/>
      <c r="M360" s="200"/>
      <c r="N360" s="200"/>
      <c r="O360" s="200"/>
      <c r="P360" s="200"/>
    </row>
    <row r="361" spans="2:16" ht="24" customHeight="1" x14ac:dyDescent="0.25">
      <c r="B361" s="58"/>
      <c r="C361" s="58"/>
      <c r="D361" s="58"/>
      <c r="E361" s="58"/>
      <c r="F361" s="58"/>
      <c r="G361" s="58"/>
      <c r="H361" s="58"/>
      <c r="I361" s="58"/>
      <c r="J361" s="58"/>
      <c r="K361" s="58"/>
      <c r="L361" s="58"/>
      <c r="M361" s="58"/>
      <c r="N361" s="58"/>
      <c r="O361" s="58"/>
      <c r="P361" s="58"/>
    </row>
    <row r="362" spans="2:16" ht="24" customHeight="1" x14ac:dyDescent="0.25">
      <c r="B362" s="133" t="s">
        <v>29</v>
      </c>
      <c r="C362" s="196"/>
      <c r="D362" s="197" t="s">
        <v>37</v>
      </c>
      <c r="E362" s="198" t="s">
        <v>32</v>
      </c>
      <c r="F362" s="198" t="s">
        <v>33</v>
      </c>
      <c r="G362" s="198" t="s">
        <v>35</v>
      </c>
      <c r="H362" s="198" t="s">
        <v>36</v>
      </c>
      <c r="I362" s="198" t="s">
        <v>46</v>
      </c>
      <c r="J362" s="198" t="s">
        <v>60</v>
      </c>
      <c r="K362" s="198" t="s">
        <v>47</v>
      </c>
      <c r="L362" s="198" t="s">
        <v>48</v>
      </c>
      <c r="M362" s="198" t="s">
        <v>61</v>
      </c>
      <c r="N362" s="198" t="s">
        <v>49</v>
      </c>
      <c r="O362" s="198" t="s">
        <v>50</v>
      </c>
      <c r="P362" s="198" t="s">
        <v>51</v>
      </c>
    </row>
    <row r="363" spans="2:16" ht="24" customHeight="1" x14ac:dyDescent="0.25">
      <c r="B363" s="133" t="s">
        <v>30</v>
      </c>
      <c r="C363" s="196"/>
      <c r="D363" s="199" t="s">
        <v>31</v>
      </c>
      <c r="E363" s="200"/>
      <c r="F363" s="200"/>
      <c r="G363" s="200"/>
      <c r="H363" s="200"/>
      <c r="I363" s="200"/>
      <c r="J363" s="200"/>
      <c r="K363" s="200"/>
      <c r="L363" s="200"/>
      <c r="M363" s="200"/>
      <c r="N363" s="200"/>
      <c r="O363" s="200"/>
      <c r="P363" s="200"/>
    </row>
    <row r="364" spans="2:16" ht="24" customHeight="1" x14ac:dyDescent="0.25">
      <c r="B364" s="133" t="s">
        <v>173</v>
      </c>
      <c r="C364" s="196"/>
      <c r="D364" s="199" t="s">
        <v>69</v>
      </c>
      <c r="E364" s="200"/>
      <c r="F364" s="200"/>
      <c r="G364" s="200"/>
      <c r="H364" s="200"/>
      <c r="I364" s="200"/>
      <c r="J364" s="200"/>
      <c r="K364" s="200"/>
      <c r="L364" s="200"/>
      <c r="M364" s="200"/>
      <c r="N364" s="200"/>
      <c r="O364" s="200"/>
      <c r="P364" s="200"/>
    </row>
    <row r="365" spans="2:16" ht="24" customHeight="1" x14ac:dyDescent="0.25">
      <c r="B365" s="58"/>
      <c r="C365" s="58"/>
      <c r="D365" s="58"/>
      <c r="E365" s="58"/>
      <c r="F365" s="58"/>
      <c r="G365" s="58"/>
      <c r="H365" s="58"/>
      <c r="I365" s="58"/>
      <c r="J365" s="58"/>
      <c r="K365" s="58"/>
      <c r="L365" s="58"/>
      <c r="M365" s="58"/>
      <c r="N365" s="58"/>
      <c r="O365" s="58"/>
      <c r="P365" s="58"/>
    </row>
    <row r="366" spans="2:16" ht="24" customHeight="1" x14ac:dyDescent="0.25">
      <c r="B366" s="133" t="s">
        <v>29</v>
      </c>
      <c r="C366" s="196"/>
      <c r="D366" s="197" t="s">
        <v>37</v>
      </c>
      <c r="E366" s="198" t="s">
        <v>32</v>
      </c>
      <c r="F366" s="198" t="s">
        <v>33</v>
      </c>
      <c r="G366" s="198" t="s">
        <v>35</v>
      </c>
      <c r="H366" s="198" t="s">
        <v>36</v>
      </c>
      <c r="I366" s="198" t="s">
        <v>46</v>
      </c>
      <c r="J366" s="198" t="s">
        <v>60</v>
      </c>
      <c r="K366" s="198" t="s">
        <v>47</v>
      </c>
      <c r="L366" s="198" t="s">
        <v>48</v>
      </c>
      <c r="M366" s="198" t="s">
        <v>61</v>
      </c>
      <c r="N366" s="198" t="s">
        <v>49</v>
      </c>
      <c r="O366" s="198" t="s">
        <v>50</v>
      </c>
      <c r="P366" s="198" t="s">
        <v>51</v>
      </c>
    </row>
    <row r="367" spans="2:16" ht="24" customHeight="1" x14ac:dyDescent="0.25">
      <c r="B367" s="133" t="s">
        <v>30</v>
      </c>
      <c r="C367" s="196"/>
      <c r="D367" s="199" t="s">
        <v>31</v>
      </c>
      <c r="E367" s="200"/>
      <c r="F367" s="200"/>
      <c r="G367" s="200"/>
      <c r="H367" s="200"/>
      <c r="I367" s="200"/>
      <c r="J367" s="200"/>
      <c r="K367" s="200"/>
      <c r="L367" s="200"/>
      <c r="M367" s="200"/>
      <c r="N367" s="200"/>
      <c r="O367" s="200"/>
      <c r="P367" s="200"/>
    </row>
    <row r="368" spans="2:16" ht="24" customHeight="1" x14ac:dyDescent="0.25">
      <c r="B368" s="133" t="s">
        <v>173</v>
      </c>
      <c r="C368" s="196"/>
      <c r="D368" s="199" t="s">
        <v>69</v>
      </c>
      <c r="E368" s="200"/>
      <c r="F368" s="200"/>
      <c r="G368" s="200"/>
      <c r="H368" s="200"/>
      <c r="I368" s="200"/>
      <c r="J368" s="200"/>
      <c r="K368" s="200"/>
      <c r="L368" s="200"/>
      <c r="M368" s="200"/>
      <c r="N368" s="200"/>
      <c r="O368" s="200"/>
      <c r="P368" s="200"/>
    </row>
    <row r="369" spans="2:16" ht="24" customHeight="1" x14ac:dyDescent="0.25">
      <c r="B369" s="58"/>
      <c r="C369" s="58"/>
      <c r="D369" s="58"/>
      <c r="E369" s="58"/>
      <c r="F369" s="58"/>
      <c r="G369" s="58"/>
      <c r="H369" s="58"/>
      <c r="I369" s="58"/>
      <c r="J369" s="58"/>
      <c r="K369" s="58"/>
      <c r="L369" s="58"/>
      <c r="M369" s="58"/>
      <c r="N369" s="58"/>
      <c r="O369" s="58"/>
      <c r="P369" s="58"/>
    </row>
    <row r="370" spans="2:16" ht="24" customHeight="1" x14ac:dyDescent="0.25">
      <c r="B370" s="133" t="s">
        <v>29</v>
      </c>
      <c r="C370" s="196"/>
      <c r="D370" s="197" t="s">
        <v>37</v>
      </c>
      <c r="E370" s="198" t="s">
        <v>32</v>
      </c>
      <c r="F370" s="198" t="s">
        <v>33</v>
      </c>
      <c r="G370" s="198" t="s">
        <v>35</v>
      </c>
      <c r="H370" s="198" t="s">
        <v>36</v>
      </c>
      <c r="I370" s="198" t="s">
        <v>46</v>
      </c>
      <c r="J370" s="198" t="s">
        <v>60</v>
      </c>
      <c r="K370" s="198" t="s">
        <v>47</v>
      </c>
      <c r="L370" s="198" t="s">
        <v>48</v>
      </c>
      <c r="M370" s="198" t="s">
        <v>61</v>
      </c>
      <c r="N370" s="198" t="s">
        <v>49</v>
      </c>
      <c r="O370" s="198" t="s">
        <v>50</v>
      </c>
      <c r="P370" s="198" t="s">
        <v>51</v>
      </c>
    </row>
    <row r="371" spans="2:16" ht="24" customHeight="1" x14ac:dyDescent="0.25">
      <c r="B371" s="133" t="s">
        <v>30</v>
      </c>
      <c r="C371" s="196"/>
      <c r="D371" s="199" t="s">
        <v>31</v>
      </c>
      <c r="E371" s="200"/>
      <c r="F371" s="200"/>
      <c r="G371" s="200"/>
      <c r="H371" s="200"/>
      <c r="I371" s="200"/>
      <c r="J371" s="200"/>
      <c r="K371" s="200"/>
      <c r="L371" s="200"/>
      <c r="M371" s="200"/>
      <c r="N371" s="200"/>
      <c r="O371" s="200"/>
      <c r="P371" s="200"/>
    </row>
    <row r="372" spans="2:16" ht="24" customHeight="1" x14ac:dyDescent="0.25">
      <c r="B372" s="133" t="s">
        <v>173</v>
      </c>
      <c r="C372" s="196"/>
      <c r="D372" s="199" t="s">
        <v>69</v>
      </c>
      <c r="E372" s="200"/>
      <c r="F372" s="200"/>
      <c r="G372" s="200"/>
      <c r="H372" s="200"/>
      <c r="I372" s="200"/>
      <c r="J372" s="200"/>
      <c r="K372" s="200"/>
      <c r="L372" s="200"/>
      <c r="M372" s="200"/>
      <c r="N372" s="200"/>
      <c r="O372" s="200"/>
      <c r="P372" s="200"/>
    </row>
    <row r="373" spans="2:16" ht="24" customHeight="1" x14ac:dyDescent="0.25">
      <c r="B373" s="58"/>
      <c r="C373" s="58"/>
      <c r="D373" s="58"/>
      <c r="E373" s="58"/>
      <c r="F373" s="58"/>
      <c r="G373" s="58"/>
      <c r="H373" s="58"/>
      <c r="I373" s="58"/>
      <c r="J373" s="58"/>
      <c r="K373" s="58"/>
      <c r="L373" s="58"/>
      <c r="M373" s="58"/>
      <c r="N373" s="58"/>
      <c r="O373" s="58"/>
      <c r="P373" s="58"/>
    </row>
    <row r="374" spans="2:16" ht="24" customHeight="1" x14ac:dyDescent="0.25">
      <c r="B374" s="133" t="s">
        <v>29</v>
      </c>
      <c r="C374" s="196"/>
      <c r="D374" s="197" t="s">
        <v>37</v>
      </c>
      <c r="E374" s="198" t="s">
        <v>32</v>
      </c>
      <c r="F374" s="198" t="s">
        <v>33</v>
      </c>
      <c r="G374" s="198" t="s">
        <v>35</v>
      </c>
      <c r="H374" s="198" t="s">
        <v>36</v>
      </c>
      <c r="I374" s="198" t="s">
        <v>46</v>
      </c>
      <c r="J374" s="198" t="s">
        <v>60</v>
      </c>
      <c r="K374" s="198" t="s">
        <v>47</v>
      </c>
      <c r="L374" s="198" t="s">
        <v>48</v>
      </c>
      <c r="M374" s="198" t="s">
        <v>61</v>
      </c>
      <c r="N374" s="198" t="s">
        <v>49</v>
      </c>
      <c r="O374" s="198" t="s">
        <v>50</v>
      </c>
      <c r="P374" s="198" t="s">
        <v>51</v>
      </c>
    </row>
    <row r="375" spans="2:16" ht="24" customHeight="1" x14ac:dyDescent="0.25">
      <c r="B375" s="133" t="s">
        <v>30</v>
      </c>
      <c r="C375" s="196"/>
      <c r="D375" s="199" t="s">
        <v>31</v>
      </c>
      <c r="E375" s="200"/>
      <c r="F375" s="200"/>
      <c r="G375" s="200"/>
      <c r="H375" s="200"/>
      <c r="I375" s="200"/>
      <c r="J375" s="200"/>
      <c r="K375" s="200"/>
      <c r="L375" s="200"/>
      <c r="M375" s="200"/>
      <c r="N375" s="200"/>
      <c r="O375" s="200"/>
      <c r="P375" s="200"/>
    </row>
    <row r="376" spans="2:16" ht="24" customHeight="1" x14ac:dyDescent="0.25">
      <c r="B376" s="133" t="s">
        <v>173</v>
      </c>
      <c r="C376" s="196"/>
      <c r="D376" s="199" t="s">
        <v>69</v>
      </c>
      <c r="E376" s="200"/>
      <c r="F376" s="200"/>
      <c r="G376" s="200"/>
      <c r="H376" s="200"/>
      <c r="I376" s="200"/>
      <c r="J376" s="200"/>
      <c r="K376" s="200"/>
      <c r="L376" s="200"/>
      <c r="M376" s="200"/>
      <c r="N376" s="200"/>
      <c r="O376" s="200"/>
      <c r="P376" s="200"/>
    </row>
    <row r="377" spans="2:16" ht="24" customHeight="1" x14ac:dyDescent="0.25">
      <c r="B377" s="58"/>
      <c r="C377" s="58"/>
      <c r="D377" s="58"/>
      <c r="E377" s="58"/>
      <c r="F377" s="58"/>
      <c r="G377" s="58"/>
      <c r="H377" s="58"/>
      <c r="I377" s="58"/>
      <c r="J377" s="58"/>
      <c r="K377" s="58"/>
      <c r="L377" s="58"/>
      <c r="M377" s="58"/>
      <c r="N377" s="58"/>
      <c r="O377" s="58"/>
      <c r="P377" s="58"/>
    </row>
    <row r="378" spans="2:16" ht="24" customHeight="1" x14ac:dyDescent="0.25">
      <c r="B378" s="133" t="s">
        <v>29</v>
      </c>
      <c r="C378" s="196"/>
      <c r="D378" s="197" t="s">
        <v>37</v>
      </c>
      <c r="E378" s="198" t="s">
        <v>32</v>
      </c>
      <c r="F378" s="198" t="s">
        <v>33</v>
      </c>
      <c r="G378" s="198" t="s">
        <v>35</v>
      </c>
      <c r="H378" s="198" t="s">
        <v>36</v>
      </c>
      <c r="I378" s="198" t="s">
        <v>46</v>
      </c>
      <c r="J378" s="198" t="s">
        <v>60</v>
      </c>
      <c r="K378" s="198" t="s">
        <v>47</v>
      </c>
      <c r="L378" s="198" t="s">
        <v>48</v>
      </c>
      <c r="M378" s="198" t="s">
        <v>61</v>
      </c>
      <c r="N378" s="198" t="s">
        <v>49</v>
      </c>
      <c r="O378" s="198" t="s">
        <v>50</v>
      </c>
      <c r="P378" s="198" t="s">
        <v>51</v>
      </c>
    </row>
    <row r="379" spans="2:16" ht="24" customHeight="1" x14ac:dyDescent="0.25">
      <c r="B379" s="133" t="s">
        <v>30</v>
      </c>
      <c r="C379" s="196"/>
      <c r="D379" s="199" t="s">
        <v>31</v>
      </c>
      <c r="E379" s="200"/>
      <c r="F379" s="200"/>
      <c r="G379" s="200"/>
      <c r="H379" s="200"/>
      <c r="I379" s="200"/>
      <c r="J379" s="200"/>
      <c r="K379" s="200"/>
      <c r="L379" s="200"/>
      <c r="M379" s="200"/>
      <c r="N379" s="200"/>
      <c r="O379" s="200"/>
      <c r="P379" s="200"/>
    </row>
    <row r="380" spans="2:16" ht="24" customHeight="1" x14ac:dyDescent="0.25">
      <c r="B380" s="133" t="s">
        <v>173</v>
      </c>
      <c r="C380" s="196"/>
      <c r="D380" s="199" t="s">
        <v>69</v>
      </c>
      <c r="E380" s="200"/>
      <c r="F380" s="200"/>
      <c r="G380" s="200"/>
      <c r="H380" s="200"/>
      <c r="I380" s="200"/>
      <c r="J380" s="200"/>
      <c r="K380" s="200"/>
      <c r="L380" s="200"/>
      <c r="M380" s="200"/>
      <c r="N380" s="200"/>
      <c r="O380" s="200"/>
      <c r="P380" s="200"/>
    </row>
    <row r="381" spans="2:16" ht="24" customHeight="1" x14ac:dyDescent="0.25">
      <c r="B381" s="58"/>
      <c r="C381" s="58"/>
      <c r="D381" s="58"/>
      <c r="E381" s="58"/>
      <c r="F381" s="58"/>
      <c r="G381" s="58"/>
      <c r="H381" s="58"/>
      <c r="I381" s="58"/>
      <c r="J381" s="58"/>
      <c r="K381" s="58"/>
      <c r="L381" s="58"/>
      <c r="M381" s="58"/>
      <c r="N381" s="58"/>
      <c r="O381" s="58"/>
      <c r="P381" s="58"/>
    </row>
    <row r="382" spans="2:16" ht="24" customHeight="1" x14ac:dyDescent="0.25">
      <c r="B382" s="133" t="s">
        <v>29</v>
      </c>
      <c r="C382" s="196"/>
      <c r="D382" s="197" t="s">
        <v>37</v>
      </c>
      <c r="E382" s="198" t="s">
        <v>32</v>
      </c>
      <c r="F382" s="198" t="s">
        <v>33</v>
      </c>
      <c r="G382" s="198" t="s">
        <v>35</v>
      </c>
      <c r="H382" s="198" t="s">
        <v>36</v>
      </c>
      <c r="I382" s="198" t="s">
        <v>46</v>
      </c>
      <c r="J382" s="198" t="s">
        <v>60</v>
      </c>
      <c r="K382" s="198" t="s">
        <v>47</v>
      </c>
      <c r="L382" s="198" t="s">
        <v>48</v>
      </c>
      <c r="M382" s="198" t="s">
        <v>61</v>
      </c>
      <c r="N382" s="198" t="s">
        <v>49</v>
      </c>
      <c r="O382" s="198" t="s">
        <v>50</v>
      </c>
      <c r="P382" s="198" t="s">
        <v>51</v>
      </c>
    </row>
    <row r="383" spans="2:16" ht="24" customHeight="1" x14ac:dyDescent="0.25">
      <c r="B383" s="133" t="s">
        <v>30</v>
      </c>
      <c r="C383" s="196"/>
      <c r="D383" s="199" t="s">
        <v>31</v>
      </c>
      <c r="E383" s="200"/>
      <c r="F383" s="200"/>
      <c r="G383" s="200"/>
      <c r="H383" s="200"/>
      <c r="I383" s="200"/>
      <c r="J383" s="200"/>
      <c r="K383" s="200"/>
      <c r="L383" s="200"/>
      <c r="M383" s="200"/>
      <c r="N383" s="200"/>
      <c r="O383" s="200"/>
      <c r="P383" s="200"/>
    </row>
    <row r="384" spans="2:16" ht="24" customHeight="1" x14ac:dyDescent="0.25">
      <c r="B384" s="133" t="s">
        <v>173</v>
      </c>
      <c r="C384" s="196"/>
      <c r="D384" s="199" t="s">
        <v>69</v>
      </c>
      <c r="E384" s="200"/>
      <c r="F384" s="200"/>
      <c r="G384" s="200"/>
      <c r="H384" s="200"/>
      <c r="I384" s="200"/>
      <c r="J384" s="200"/>
      <c r="K384" s="200"/>
      <c r="L384" s="200"/>
      <c r="M384" s="200"/>
      <c r="N384" s="200"/>
      <c r="O384" s="200"/>
      <c r="P384" s="200"/>
    </row>
    <row r="385" spans="2:16" ht="24" customHeight="1" x14ac:dyDescent="0.25">
      <c r="B385" s="58"/>
      <c r="C385" s="58"/>
      <c r="D385" s="58"/>
      <c r="E385" s="58"/>
      <c r="F385" s="58"/>
      <c r="G385" s="58"/>
      <c r="H385" s="58"/>
      <c r="I385" s="58"/>
      <c r="J385" s="58"/>
      <c r="K385" s="58"/>
      <c r="L385" s="58"/>
      <c r="M385" s="58"/>
      <c r="N385" s="58"/>
      <c r="O385" s="58"/>
      <c r="P385" s="58"/>
    </row>
    <row r="386" spans="2:16" ht="24" customHeight="1" x14ac:dyDescent="0.25">
      <c r="B386" s="133" t="s">
        <v>29</v>
      </c>
      <c r="C386" s="196"/>
      <c r="D386" s="197" t="s">
        <v>37</v>
      </c>
      <c r="E386" s="198" t="s">
        <v>32</v>
      </c>
      <c r="F386" s="198" t="s">
        <v>33</v>
      </c>
      <c r="G386" s="198" t="s">
        <v>35</v>
      </c>
      <c r="H386" s="198" t="s">
        <v>36</v>
      </c>
      <c r="I386" s="198" t="s">
        <v>46</v>
      </c>
      <c r="J386" s="198" t="s">
        <v>60</v>
      </c>
      <c r="K386" s="198" t="s">
        <v>47</v>
      </c>
      <c r="L386" s="198" t="s">
        <v>48</v>
      </c>
      <c r="M386" s="198" t="s">
        <v>61</v>
      </c>
      <c r="N386" s="198" t="s">
        <v>49</v>
      </c>
      <c r="O386" s="198" t="s">
        <v>50</v>
      </c>
      <c r="P386" s="198" t="s">
        <v>51</v>
      </c>
    </row>
    <row r="387" spans="2:16" ht="24" customHeight="1" x14ac:dyDescent="0.25">
      <c r="B387" s="133" t="s">
        <v>30</v>
      </c>
      <c r="C387" s="196"/>
      <c r="D387" s="199" t="s">
        <v>31</v>
      </c>
      <c r="E387" s="200"/>
      <c r="F387" s="200"/>
      <c r="G387" s="200"/>
      <c r="H387" s="200"/>
      <c r="I387" s="200"/>
      <c r="J387" s="200"/>
      <c r="K387" s="200"/>
      <c r="L387" s="200"/>
      <c r="M387" s="200"/>
      <c r="N387" s="200"/>
      <c r="O387" s="200"/>
      <c r="P387" s="200"/>
    </row>
    <row r="388" spans="2:16" ht="24" customHeight="1" x14ac:dyDescent="0.25">
      <c r="B388" s="133" t="s">
        <v>173</v>
      </c>
      <c r="C388" s="196"/>
      <c r="D388" s="199" t="s">
        <v>69</v>
      </c>
      <c r="E388" s="200"/>
      <c r="F388" s="200"/>
      <c r="G388" s="200"/>
      <c r="H388" s="200"/>
      <c r="I388" s="200"/>
      <c r="J388" s="200"/>
      <c r="K388" s="200"/>
      <c r="L388" s="200"/>
      <c r="M388" s="200"/>
      <c r="N388" s="200"/>
      <c r="O388" s="200"/>
      <c r="P388" s="200"/>
    </row>
    <row r="389" spans="2:16" ht="24" customHeight="1" x14ac:dyDescent="0.25">
      <c r="B389" s="58"/>
      <c r="C389" s="58"/>
      <c r="D389" s="58"/>
      <c r="E389" s="58"/>
      <c r="F389" s="58"/>
      <c r="G389" s="58"/>
      <c r="H389" s="58"/>
      <c r="I389" s="58"/>
      <c r="J389" s="58"/>
      <c r="K389" s="58"/>
      <c r="L389" s="58"/>
      <c r="M389" s="58"/>
      <c r="N389" s="58"/>
      <c r="O389" s="58"/>
      <c r="P389" s="58"/>
    </row>
    <row r="390" spans="2:16" ht="24" customHeight="1" x14ac:dyDescent="0.25">
      <c r="B390" s="133" t="s">
        <v>29</v>
      </c>
      <c r="C390" s="196"/>
      <c r="D390" s="197" t="s">
        <v>37</v>
      </c>
      <c r="E390" s="198" t="s">
        <v>32</v>
      </c>
      <c r="F390" s="198" t="s">
        <v>33</v>
      </c>
      <c r="G390" s="198" t="s">
        <v>35</v>
      </c>
      <c r="H390" s="198" t="s">
        <v>36</v>
      </c>
      <c r="I390" s="198" t="s">
        <v>46</v>
      </c>
      <c r="J390" s="198" t="s">
        <v>60</v>
      </c>
      <c r="K390" s="198" t="s">
        <v>47</v>
      </c>
      <c r="L390" s="198" t="s">
        <v>48</v>
      </c>
      <c r="M390" s="198" t="s">
        <v>61</v>
      </c>
      <c r="N390" s="198" t="s">
        <v>49</v>
      </c>
      <c r="O390" s="198" t="s">
        <v>50</v>
      </c>
      <c r="P390" s="198" t="s">
        <v>51</v>
      </c>
    </row>
    <row r="391" spans="2:16" ht="24" customHeight="1" x14ac:dyDescent="0.25">
      <c r="B391" s="133" t="s">
        <v>30</v>
      </c>
      <c r="C391" s="196"/>
      <c r="D391" s="199" t="s">
        <v>31</v>
      </c>
      <c r="E391" s="200"/>
      <c r="F391" s="200"/>
      <c r="G391" s="200"/>
      <c r="H391" s="200"/>
      <c r="I391" s="200"/>
      <c r="J391" s="200"/>
      <c r="K391" s="200"/>
      <c r="L391" s="200"/>
      <c r="M391" s="200"/>
      <c r="N391" s="200"/>
      <c r="O391" s="200"/>
      <c r="P391" s="200"/>
    </row>
    <row r="392" spans="2:16" ht="24" customHeight="1" x14ac:dyDescent="0.25">
      <c r="B392" s="133" t="s">
        <v>173</v>
      </c>
      <c r="C392" s="196"/>
      <c r="D392" s="199" t="s">
        <v>69</v>
      </c>
      <c r="E392" s="200"/>
      <c r="F392" s="200"/>
      <c r="G392" s="200"/>
      <c r="H392" s="200"/>
      <c r="I392" s="200"/>
      <c r="J392" s="200"/>
      <c r="K392" s="200"/>
      <c r="L392" s="200"/>
      <c r="M392" s="200"/>
      <c r="N392" s="200"/>
      <c r="O392" s="200"/>
      <c r="P392" s="200"/>
    </row>
    <row r="393" spans="2:16" ht="24" customHeight="1" x14ac:dyDescent="0.25">
      <c r="B393" s="58"/>
      <c r="C393" s="58"/>
      <c r="D393" s="58"/>
      <c r="E393" s="58"/>
      <c r="F393" s="58"/>
      <c r="G393" s="58"/>
      <c r="H393" s="58"/>
      <c r="I393" s="58"/>
      <c r="J393" s="58"/>
      <c r="K393" s="58"/>
      <c r="L393" s="58"/>
      <c r="M393" s="58"/>
      <c r="N393" s="58"/>
      <c r="O393" s="58"/>
      <c r="P393" s="58"/>
    </row>
    <row r="394" spans="2:16" ht="24" customHeight="1" x14ac:dyDescent="0.25">
      <c r="B394" s="133" t="s">
        <v>29</v>
      </c>
      <c r="C394" s="196"/>
      <c r="D394" s="197" t="s">
        <v>37</v>
      </c>
      <c r="E394" s="198" t="s">
        <v>32</v>
      </c>
      <c r="F394" s="198" t="s">
        <v>33</v>
      </c>
      <c r="G394" s="198" t="s">
        <v>35</v>
      </c>
      <c r="H394" s="198" t="s">
        <v>36</v>
      </c>
      <c r="I394" s="198" t="s">
        <v>46</v>
      </c>
      <c r="J394" s="198" t="s">
        <v>60</v>
      </c>
      <c r="K394" s="198" t="s">
        <v>47</v>
      </c>
      <c r="L394" s="198" t="s">
        <v>48</v>
      </c>
      <c r="M394" s="198" t="s">
        <v>61</v>
      </c>
      <c r="N394" s="198" t="s">
        <v>49</v>
      </c>
      <c r="O394" s="198" t="s">
        <v>50</v>
      </c>
      <c r="P394" s="198" t="s">
        <v>51</v>
      </c>
    </row>
    <row r="395" spans="2:16" ht="24" customHeight="1" x14ac:dyDescent="0.25">
      <c r="B395" s="133" t="s">
        <v>30</v>
      </c>
      <c r="C395" s="196"/>
      <c r="D395" s="199" t="s">
        <v>31</v>
      </c>
      <c r="E395" s="200"/>
      <c r="F395" s="200"/>
      <c r="G395" s="200"/>
      <c r="H395" s="200"/>
      <c r="I395" s="200"/>
      <c r="J395" s="200"/>
      <c r="K395" s="200"/>
      <c r="L395" s="200"/>
      <c r="M395" s="200"/>
      <c r="N395" s="200"/>
      <c r="O395" s="200"/>
      <c r="P395" s="200"/>
    </row>
    <row r="396" spans="2:16" ht="24" customHeight="1" x14ac:dyDescent="0.25">
      <c r="B396" s="133" t="s">
        <v>173</v>
      </c>
      <c r="C396" s="196"/>
      <c r="D396" s="199" t="s">
        <v>69</v>
      </c>
      <c r="E396" s="200"/>
      <c r="F396" s="200"/>
      <c r="G396" s="200"/>
      <c r="H396" s="200"/>
      <c r="I396" s="200"/>
      <c r="J396" s="200"/>
      <c r="K396" s="200"/>
      <c r="L396" s="200"/>
      <c r="M396" s="200"/>
      <c r="N396" s="200"/>
      <c r="O396" s="200"/>
      <c r="P396" s="200"/>
    </row>
    <row r="397" spans="2:16" ht="24" customHeight="1" x14ac:dyDescent="0.25">
      <c r="B397" s="58"/>
      <c r="C397" s="58"/>
      <c r="D397" s="58"/>
      <c r="E397" s="58"/>
      <c r="F397" s="58"/>
      <c r="G397" s="58"/>
      <c r="H397" s="58"/>
      <c r="I397" s="58"/>
      <c r="J397" s="58"/>
      <c r="K397" s="58"/>
      <c r="L397" s="58"/>
      <c r="M397" s="58"/>
      <c r="N397" s="58"/>
      <c r="O397" s="58"/>
      <c r="P397" s="58"/>
    </row>
    <row r="398" spans="2:16" ht="24" customHeight="1" x14ac:dyDescent="0.25">
      <c r="B398" s="133" t="s">
        <v>29</v>
      </c>
      <c r="C398" s="196"/>
      <c r="D398" s="197" t="s">
        <v>37</v>
      </c>
      <c r="E398" s="198" t="s">
        <v>32</v>
      </c>
      <c r="F398" s="198" t="s">
        <v>33</v>
      </c>
      <c r="G398" s="198" t="s">
        <v>35</v>
      </c>
      <c r="H398" s="198" t="s">
        <v>36</v>
      </c>
      <c r="I398" s="198" t="s">
        <v>46</v>
      </c>
      <c r="J398" s="198" t="s">
        <v>60</v>
      </c>
      <c r="K398" s="198" t="s">
        <v>47</v>
      </c>
      <c r="L398" s="198" t="s">
        <v>48</v>
      </c>
      <c r="M398" s="198" t="s">
        <v>61</v>
      </c>
      <c r="N398" s="198" t="s">
        <v>49</v>
      </c>
      <c r="O398" s="198" t="s">
        <v>50</v>
      </c>
      <c r="P398" s="198" t="s">
        <v>51</v>
      </c>
    </row>
    <row r="399" spans="2:16" ht="24" customHeight="1" x14ac:dyDescent="0.25">
      <c r="B399" s="133" t="s">
        <v>30</v>
      </c>
      <c r="C399" s="196"/>
      <c r="D399" s="199" t="s">
        <v>31</v>
      </c>
      <c r="E399" s="200"/>
      <c r="F399" s="200"/>
      <c r="G399" s="200"/>
      <c r="H399" s="200"/>
      <c r="I399" s="200"/>
      <c r="J399" s="200"/>
      <c r="K399" s="200"/>
      <c r="L399" s="200"/>
      <c r="M399" s="200"/>
      <c r="N399" s="200"/>
      <c r="O399" s="200"/>
      <c r="P399" s="200"/>
    </row>
    <row r="400" spans="2:16" ht="24" customHeight="1" x14ac:dyDescent="0.25">
      <c r="B400" s="133" t="s">
        <v>173</v>
      </c>
      <c r="C400" s="196"/>
      <c r="D400" s="199" t="s">
        <v>69</v>
      </c>
      <c r="E400" s="200"/>
      <c r="F400" s="200"/>
      <c r="G400" s="200"/>
      <c r="H400" s="200"/>
      <c r="I400" s="200"/>
      <c r="J400" s="200"/>
      <c r="K400" s="200"/>
      <c r="L400" s="200"/>
      <c r="M400" s="200"/>
      <c r="N400" s="200"/>
      <c r="O400" s="200"/>
      <c r="P400" s="200"/>
    </row>
    <row r="401" spans="2:16" ht="24" customHeight="1" x14ac:dyDescent="0.25">
      <c r="B401" s="58"/>
      <c r="C401" s="58"/>
      <c r="D401" s="58"/>
      <c r="E401" s="58"/>
      <c r="F401" s="58"/>
      <c r="G401" s="58"/>
      <c r="H401" s="58"/>
      <c r="I401" s="58"/>
      <c r="J401" s="58"/>
      <c r="K401" s="58"/>
      <c r="L401" s="58"/>
      <c r="M401" s="58"/>
      <c r="N401" s="58"/>
      <c r="O401" s="58"/>
      <c r="P401" s="58"/>
    </row>
    <row r="402" spans="2:16" ht="24" customHeight="1" x14ac:dyDescent="0.25">
      <c r="B402" s="133" t="s">
        <v>29</v>
      </c>
      <c r="C402" s="196"/>
      <c r="D402" s="197" t="s">
        <v>37</v>
      </c>
      <c r="E402" s="198" t="s">
        <v>32</v>
      </c>
      <c r="F402" s="198" t="s">
        <v>33</v>
      </c>
      <c r="G402" s="198" t="s">
        <v>35</v>
      </c>
      <c r="H402" s="198" t="s">
        <v>36</v>
      </c>
      <c r="I402" s="198" t="s">
        <v>46</v>
      </c>
      <c r="J402" s="198" t="s">
        <v>60</v>
      </c>
      <c r="K402" s="198" t="s">
        <v>47</v>
      </c>
      <c r="L402" s="198" t="s">
        <v>48</v>
      </c>
      <c r="M402" s="198" t="s">
        <v>61</v>
      </c>
      <c r="N402" s="198" t="s">
        <v>49</v>
      </c>
      <c r="O402" s="198" t="s">
        <v>50</v>
      </c>
      <c r="P402" s="198" t="s">
        <v>51</v>
      </c>
    </row>
    <row r="403" spans="2:16" ht="24" customHeight="1" x14ac:dyDescent="0.25">
      <c r="B403" s="133" t="s">
        <v>30</v>
      </c>
      <c r="C403" s="196"/>
      <c r="D403" s="199" t="s">
        <v>31</v>
      </c>
      <c r="E403" s="200"/>
      <c r="F403" s="200"/>
      <c r="G403" s="200"/>
      <c r="H403" s="200"/>
      <c r="I403" s="200"/>
      <c r="J403" s="200"/>
      <c r="K403" s="200"/>
      <c r="L403" s="200"/>
      <c r="M403" s="200"/>
      <c r="N403" s="200"/>
      <c r="O403" s="200"/>
      <c r="P403" s="200"/>
    </row>
    <row r="404" spans="2:16" ht="24" customHeight="1" x14ac:dyDescent="0.25">
      <c r="B404" s="133" t="s">
        <v>173</v>
      </c>
      <c r="C404" s="196"/>
      <c r="D404" s="199" t="s">
        <v>69</v>
      </c>
      <c r="E404" s="200"/>
      <c r="F404" s="200"/>
      <c r="G404" s="200"/>
      <c r="H404" s="200"/>
      <c r="I404" s="200"/>
      <c r="J404" s="200"/>
      <c r="K404" s="200"/>
      <c r="L404" s="200"/>
      <c r="M404" s="200"/>
      <c r="N404" s="200"/>
      <c r="O404" s="200"/>
      <c r="P404" s="200"/>
    </row>
    <row r="405" spans="2:16" ht="24" customHeight="1" x14ac:dyDescent="0.25">
      <c r="B405" s="58"/>
      <c r="C405" s="58"/>
      <c r="D405" s="58"/>
      <c r="E405" s="58"/>
      <c r="F405" s="58"/>
      <c r="G405" s="58"/>
      <c r="H405" s="58"/>
      <c r="I405" s="58"/>
      <c r="J405" s="58"/>
      <c r="K405" s="58"/>
      <c r="L405" s="58"/>
      <c r="M405" s="58"/>
      <c r="N405" s="58"/>
      <c r="O405" s="58"/>
      <c r="P405" s="58"/>
    </row>
  </sheetData>
  <sheetProtection algorithmName="SHA-512" hashValue="xPTRtkgsOrMuTbWUTTAPdiWvBdV3YzQRxTj5a2jNw84VkViF5hvFNFzBPtklaEw+M/BQGe+kt48VxIN+Tnzujg==" saltValue="eik3eu6uJ1Ay9VlMfhQb3w==" spinCount="100000" sheet="1" objects="1" scenarios="1"/>
  <dataValidations count="1">
    <dataValidation type="list" allowBlank="1" showInputMessage="1" showErrorMessage="1" sqref="C6 C398 C394 C390 C386 C382 C378 C374 C370 C366 C362 C358 C354 C350 C346 C342 C338 C334 C330 C326 C322 C318 C314 C310 C306 C302 C298 C294 C290 C286 C282 C278 C274 C270 C266 C262 C258 C254 C250 C246 C242 C238 C234 C230 C226 C222 C218 C214 C210 C206 C202 C198 C194 C190 C186 C182 C178 C174 C170 C166 C162 C158 C154 C150 C146 C142 C138 C134 C130 C126 C122 C118 C114 C110 C106 C102 C98 C94 C90 C86 C82 C78 C74 C70 C66 C62 C58 C54 C50 C46 C42 C38 C34 C30 C26 C18 C14 C10 C22 C402" xr:uid="{A0C311CF-6FB9-42D3-A428-452313C1443A}">
      <formula1>"Supplier,Input,Process,Output,Customer"</formula1>
    </dataValidation>
  </dataValidations>
  <printOptions horizontalCentered="1"/>
  <pageMargins left="0.31496062992125984" right="0.31496062992125984" top="0.31496062992125984" bottom="0.31496062992125984" header="0.31496062992125984" footer="0.31496062992125984"/>
  <pageSetup paperSize="9" scale="75"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id="{E74446C0-878D-4584-9E59-F292A847FBF3}">
            <xm:f>Cal!$R5=1</xm:f>
            <x14:dxf>
              <font>
                <color theme="0"/>
              </font>
              <fill>
                <patternFill>
                  <bgColor rgb="FFEE6C4D"/>
                </patternFill>
              </fill>
            </x14:dxf>
          </x14:cfRule>
          <xm:sqref>C6:C405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5DECFD4-EC66-491E-9566-2F4E44D92086}">
          <x14:formula1>
            <xm:f>OFFSET(Cond!$T$21,,MATCH($C6,Cond!$U$20:$Y$20,0),INDEX(Cond!$U$19:$Y$19,,MATCH($C6,Cond!$U$20:$Y$20,0)))</xm:f>
          </x14:formula1>
          <xm:sqref>C403 C399 C395 C391 C387 C383 C379 C375 C371 C367 C363 C359 C355 C351 C347 C343 C339 C335 C331 C327 C323 C319 C315 C311 C307 C303 C299 C295 C291 C287 C283 C279 C275 C271 C267 C263 C259 C255 C251 C247 C243 C239 C235 C231 C227 C223 C219 C215 C211 C207 C203 C199 C195 C191 C187 C183 C179 C175 C171 C167 C163 C159 C155 C151 C147 C143 C139 C135 C131 C127 C123 C119 C115 C111 C107 C103 C99 C95 C91 C87 C83 C79 C75 C71 C67 C63 C59 C55 C51 C47 C43 C39 C35 C31 C27 C19 C15 C11 C23 C7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087F5-3519-4E3D-86A1-0852EF175B4C}">
  <sheetPr>
    <pageSetUpPr fitToPage="1"/>
  </sheetPr>
  <dimension ref="A1:I505"/>
  <sheetViews>
    <sheetView showGridLines="0" showRowColHeaders="0" workbookViewId="0">
      <pane ySplit="5" topLeftCell="A6" activePane="bottomLeft" state="frozen"/>
      <selection pane="bottomLeft" activeCell="A6" sqref="A6"/>
    </sheetView>
  </sheetViews>
  <sheetFormatPr defaultRowHeight="15" x14ac:dyDescent="0.25"/>
  <cols>
    <col min="1" max="1" width="3.7109375" style="15" customWidth="1"/>
    <col min="2" max="2" width="16.7109375" style="20" customWidth="1"/>
    <col min="3" max="3" width="28.7109375" style="20" customWidth="1"/>
    <col min="4" max="4" width="30.7109375" style="20" customWidth="1"/>
    <col min="5" max="5" width="32.7109375" style="20" customWidth="1"/>
    <col min="6" max="6" width="27" style="20" customWidth="1"/>
    <col min="7" max="7" width="14.7109375" style="20" customWidth="1"/>
    <col min="8" max="8" width="18.7109375" style="20" customWidth="1"/>
    <col min="9" max="9" width="17.28515625" style="20" customWidth="1"/>
    <col min="10" max="10" width="1.7109375" style="20" customWidth="1"/>
    <col min="11" max="16384" width="9.140625" style="20"/>
  </cols>
  <sheetData>
    <row r="1" spans="1:9" s="3" customFormat="1" ht="6.75" customHeight="1" x14ac:dyDescent="0.25"/>
    <row r="2" spans="1:9" s="6" customFormat="1" ht="20.100000000000001" customHeight="1" x14ac:dyDescent="0.25">
      <c r="B2" s="25" t="s">
        <v>85</v>
      </c>
      <c r="C2" s="7"/>
      <c r="D2" s="8"/>
      <c r="E2" s="8"/>
      <c r="F2" s="8"/>
      <c r="G2" s="8"/>
      <c r="H2" s="8"/>
      <c r="I2" s="8"/>
    </row>
    <row r="3" spans="1:9" s="10" customFormat="1" ht="24" customHeight="1" x14ac:dyDescent="0.25">
      <c r="B3" s="26" t="s">
        <v>84</v>
      </c>
      <c r="C3" s="11"/>
      <c r="D3" s="12"/>
      <c r="E3" s="12"/>
      <c r="F3" s="12"/>
      <c r="G3" s="12"/>
      <c r="H3" s="12"/>
      <c r="I3" s="12"/>
    </row>
    <row r="4" spans="1:9" s="15" customFormat="1" ht="9.9499999999999993" customHeight="1" x14ac:dyDescent="0.25">
      <c r="A4" s="14"/>
    </row>
    <row r="5" spans="1:9" ht="30" customHeight="1" x14ac:dyDescent="0.25">
      <c r="A5" s="14"/>
      <c r="B5" s="145" t="s">
        <v>29</v>
      </c>
      <c r="C5" s="146" t="s">
        <v>43</v>
      </c>
      <c r="D5" s="146" t="s">
        <v>173</v>
      </c>
      <c r="E5" s="146" t="s">
        <v>44</v>
      </c>
      <c r="F5" s="146" t="s">
        <v>39</v>
      </c>
      <c r="G5" s="146" t="s">
        <v>40</v>
      </c>
      <c r="H5" s="146" t="s">
        <v>41</v>
      </c>
      <c r="I5" s="147" t="s">
        <v>42</v>
      </c>
    </row>
    <row r="6" spans="1:9" ht="24.95" customHeight="1" x14ac:dyDescent="0.25">
      <c r="A6" s="14"/>
      <c r="B6" s="103" t="str">
        <f>IFERROR(INDEX(Cal!$D$5:$D$506,MATCH(ActionList!D6,Cal!$D$7:$D$506,0)),"")</f>
        <v>Supplier</v>
      </c>
      <c r="C6" s="76" t="str">
        <f>IFERROR(INDEX(Cal!$D$5:$D$506,MATCH(ActionList!D6,Cal!$D$6:$D$506,0)),"")</f>
        <v>Cashier</v>
      </c>
      <c r="D6" s="83" t="s">
        <v>141</v>
      </c>
      <c r="E6" s="84" t="s">
        <v>113</v>
      </c>
      <c r="F6" s="84" t="s">
        <v>104</v>
      </c>
      <c r="G6" s="61">
        <v>44959</v>
      </c>
      <c r="H6" s="60">
        <v>100</v>
      </c>
      <c r="I6" s="144" t="s">
        <v>111</v>
      </c>
    </row>
    <row r="7" spans="1:9" ht="24.95" customHeight="1" x14ac:dyDescent="0.25">
      <c r="B7" s="103" t="str">
        <f>IFERROR(INDEX(Cal!$D$5:$D$506,MATCH(ActionList!D7,Cal!$D$7:$D$506,0)),"")</f>
        <v>Supplier</v>
      </c>
      <c r="C7" s="76" t="str">
        <f>IFERROR(INDEX(Cal!$D$5:$D$506,MATCH(ActionList!D7,Cal!$D$6:$D$506,0)),"")</f>
        <v>Manufacturer</v>
      </c>
      <c r="D7" s="83" t="s">
        <v>101</v>
      </c>
      <c r="E7" s="84" t="s">
        <v>114</v>
      </c>
      <c r="F7" s="84" t="s">
        <v>105</v>
      </c>
      <c r="G7" s="61">
        <v>45200</v>
      </c>
      <c r="H7" s="60">
        <v>30</v>
      </c>
      <c r="I7" s="144" t="s">
        <v>112</v>
      </c>
    </row>
    <row r="8" spans="1:9" ht="24.95" customHeight="1" x14ac:dyDescent="0.25">
      <c r="B8" s="103" t="str">
        <f>IFERROR(INDEX(Cal!$D$5:$D$506,MATCH(ActionList!D8,Cal!$D$7:$D$506,0)),"")</f>
        <v>Input</v>
      </c>
      <c r="C8" s="76" t="str">
        <f>IFERROR(INDEX(Cal!$D$5:$D$506,MATCH(ActionList!D8,Cal!$D$6:$D$506,0)),"")</f>
        <v>Queue</v>
      </c>
      <c r="D8" s="83" t="s">
        <v>163</v>
      </c>
      <c r="E8" s="84" t="s">
        <v>115</v>
      </c>
      <c r="F8" s="84" t="s">
        <v>105</v>
      </c>
      <c r="G8" s="61">
        <v>45037</v>
      </c>
      <c r="H8" s="60">
        <v>100</v>
      </c>
      <c r="I8" s="144" t="s">
        <v>111</v>
      </c>
    </row>
    <row r="9" spans="1:9" ht="24.95" customHeight="1" x14ac:dyDescent="0.25">
      <c r="B9" s="103" t="str">
        <f>IFERROR(INDEX(Cal!$D$5:$D$506,MATCH(ActionList!D9,Cal!$D$7:$D$506,0)),"")</f>
        <v>Input</v>
      </c>
      <c r="C9" s="76" t="str">
        <f>IFERROR(INDEX(Cal!$D$5:$D$506,MATCH(ActionList!D9,Cal!$D$6:$D$506,0)),"")</f>
        <v>Queue</v>
      </c>
      <c r="D9" s="83" t="s">
        <v>163</v>
      </c>
      <c r="E9" s="84" t="s">
        <v>116</v>
      </c>
      <c r="F9" s="84" t="s">
        <v>105</v>
      </c>
      <c r="G9" s="61">
        <v>45170</v>
      </c>
      <c r="H9" s="60">
        <v>20</v>
      </c>
      <c r="I9" s="144" t="s">
        <v>110</v>
      </c>
    </row>
    <row r="10" spans="1:9" ht="24.95" customHeight="1" x14ac:dyDescent="0.25">
      <c r="B10" s="103" t="str">
        <f>IFERROR(INDEX(Cal!$D$5:$D$506,MATCH(ActionList!D10,Cal!$D$7:$D$506,0)),"")</f>
        <v>Input</v>
      </c>
      <c r="C10" s="76" t="str">
        <f>IFERROR(INDEX(Cal!$D$5:$D$506,MATCH(ActionList!D10,Cal!$D$6:$D$506,0)),"")</f>
        <v>Supplies(Cup, tissue, straw etc.)</v>
      </c>
      <c r="D10" s="83" t="s">
        <v>102</v>
      </c>
      <c r="E10" s="84" t="s">
        <v>166</v>
      </c>
      <c r="F10" s="84" t="s">
        <v>107</v>
      </c>
      <c r="G10" s="61">
        <v>44987</v>
      </c>
      <c r="H10" s="60">
        <v>100</v>
      </c>
      <c r="I10" s="144" t="s">
        <v>111</v>
      </c>
    </row>
    <row r="11" spans="1:9" ht="24.95" customHeight="1" x14ac:dyDescent="0.25">
      <c r="B11" s="103" t="str">
        <f>IFERROR(INDEX(Cal!$D$5:$D$506,MATCH(ActionList!D11,Cal!$D$7:$D$506,0)),"")</f>
        <v>Input</v>
      </c>
      <c r="C11" s="76" t="str">
        <f>IFERROR(INDEX(Cal!$D$5:$D$506,MATCH(ActionList!D11,Cal!$D$6:$D$506,0)),"")</f>
        <v>Cookie</v>
      </c>
      <c r="D11" s="83" t="s">
        <v>103</v>
      </c>
      <c r="E11" s="84" t="s">
        <v>117</v>
      </c>
      <c r="F11" s="84" t="s">
        <v>108</v>
      </c>
      <c r="G11" s="61">
        <v>44969</v>
      </c>
      <c r="H11" s="60">
        <v>70</v>
      </c>
      <c r="I11" s="144" t="s">
        <v>110</v>
      </c>
    </row>
    <row r="12" spans="1:9" ht="24.95" customHeight="1" x14ac:dyDescent="0.25">
      <c r="B12" s="103" t="str">
        <f>IFERROR(INDEX(Cal!$D$5:$D$506,MATCH(ActionList!D12,Cal!$D$7:$D$506,0)),"")</f>
        <v>Process</v>
      </c>
      <c r="C12" s="76" t="str">
        <f>IFERROR(INDEX(Cal!$D$5:$D$506,MATCH(ActionList!D12,Cal!$D$6:$D$506,0)),"")</f>
        <v>Preparation of coffee</v>
      </c>
      <c r="D12" s="83" t="s">
        <v>164</v>
      </c>
      <c r="E12" s="84" t="s">
        <v>118</v>
      </c>
      <c r="F12" s="84" t="s">
        <v>106</v>
      </c>
      <c r="G12" s="61">
        <v>45078</v>
      </c>
      <c r="H12" s="60">
        <v>0</v>
      </c>
      <c r="I12" s="144" t="s">
        <v>109</v>
      </c>
    </row>
    <row r="13" spans="1:9" ht="24.95" customHeight="1" x14ac:dyDescent="0.25">
      <c r="B13" s="103" t="str">
        <f>IFERROR(INDEX(Cal!$D$5:$D$506,MATCH(ActionList!D13,Cal!$D$7:$D$506,0)),"")</f>
        <v>Process</v>
      </c>
      <c r="C13" s="76" t="str">
        <f>IFERROR(INDEX(Cal!$D$5:$D$506,MATCH(ActionList!D13,Cal!$D$6:$D$506,0)),"")</f>
        <v>Customer orders the coffee</v>
      </c>
      <c r="D13" s="83" t="s">
        <v>165</v>
      </c>
      <c r="E13" s="84" t="s">
        <v>119</v>
      </c>
      <c r="F13" s="84" t="s">
        <v>107</v>
      </c>
      <c r="G13" s="61">
        <v>44652</v>
      </c>
      <c r="H13" s="60">
        <v>60</v>
      </c>
      <c r="I13" s="144" t="s">
        <v>110</v>
      </c>
    </row>
    <row r="14" spans="1:9" ht="24.95" customHeight="1" x14ac:dyDescent="0.25">
      <c r="B14" s="103" t="str">
        <f>IFERROR(INDEX(Cal!$D$5:$D$506,MATCH(ActionList!D14,Cal!$D$7:$D$506,0)),"")</f>
        <v>Customer</v>
      </c>
      <c r="C14" s="76" t="str">
        <f>IFERROR(INDEX(Cal!$D$5:$D$506,MATCH(ActionList!D14,Cal!$D$6:$D$506,0)),"")</f>
        <v>Customer</v>
      </c>
      <c r="D14" s="83" t="s">
        <v>139</v>
      </c>
      <c r="E14" s="84" t="s">
        <v>120</v>
      </c>
      <c r="F14" s="84" t="s">
        <v>104</v>
      </c>
      <c r="G14" s="61">
        <v>44927</v>
      </c>
      <c r="H14" s="60">
        <v>100</v>
      </c>
      <c r="I14" s="144" t="s">
        <v>111</v>
      </c>
    </row>
    <row r="15" spans="1:9" ht="24.95" customHeight="1" x14ac:dyDescent="0.25">
      <c r="B15" s="103" t="str">
        <f>IFERROR(INDEX(Cal!$D$5:$D$506,MATCH(ActionList!D15,Cal!$D$7:$D$506,0)),"")</f>
        <v>Customer</v>
      </c>
      <c r="C15" s="76" t="str">
        <f>IFERROR(INDEX(Cal!$D$5:$D$506,MATCH(ActionList!D15,Cal!$D$6:$D$506,0)),"")</f>
        <v>Customer</v>
      </c>
      <c r="D15" s="83" t="s">
        <v>140</v>
      </c>
      <c r="E15" s="84" t="s">
        <v>167</v>
      </c>
      <c r="F15" s="84" t="s">
        <v>106</v>
      </c>
      <c r="G15" s="61">
        <v>44927</v>
      </c>
      <c r="H15" s="60">
        <v>30</v>
      </c>
      <c r="I15" s="144" t="s">
        <v>110</v>
      </c>
    </row>
    <row r="16" spans="1:9" ht="24.95" customHeight="1" x14ac:dyDescent="0.25">
      <c r="B16" s="103" t="str">
        <f>IFERROR(INDEX(Cal!$D$5:$D$506,MATCH(ActionList!D16,Cal!$D$7:$D$506,0)),"")</f>
        <v/>
      </c>
      <c r="C16" s="76" t="str">
        <f>IFERROR(INDEX(Cal!$D$5:$D$506,MATCH(ActionList!D16,Cal!$D$6:$D$506,0)),"")</f>
        <v/>
      </c>
      <c r="D16" s="83"/>
      <c r="E16" s="84"/>
      <c r="F16" s="84"/>
      <c r="G16" s="61"/>
      <c r="H16" s="60"/>
      <c r="I16" s="144"/>
    </row>
    <row r="17" spans="2:9" ht="24.95" customHeight="1" x14ac:dyDescent="0.25">
      <c r="B17" s="103" t="str">
        <f>IFERROR(INDEX(Cal!$D$5:$D$506,MATCH(ActionList!D17,Cal!$D$7:$D$506,0)),"")</f>
        <v/>
      </c>
      <c r="C17" s="76" t="str">
        <f>IFERROR(INDEX(Cal!$D$5:$D$506,MATCH(ActionList!D17,Cal!$D$6:$D$506,0)),"")</f>
        <v/>
      </c>
      <c r="D17" s="83"/>
      <c r="E17" s="84"/>
      <c r="F17" s="84"/>
      <c r="G17" s="61"/>
      <c r="H17" s="60"/>
      <c r="I17" s="144"/>
    </row>
    <row r="18" spans="2:9" ht="24.95" customHeight="1" x14ac:dyDescent="0.25">
      <c r="B18" s="201"/>
      <c r="C18" s="201"/>
      <c r="D18" s="201"/>
      <c r="E18" s="201"/>
      <c r="F18" s="201"/>
      <c r="G18" s="202"/>
      <c r="H18" s="196"/>
      <c r="I18" s="201"/>
    </row>
    <row r="19" spans="2:9" ht="24.95" customHeight="1" x14ac:dyDescent="0.25">
      <c r="B19" s="201"/>
      <c r="C19" s="201"/>
      <c r="D19" s="201"/>
      <c r="E19" s="201"/>
      <c r="F19" s="201"/>
      <c r="G19" s="202"/>
      <c r="H19" s="196"/>
      <c r="I19" s="201"/>
    </row>
    <row r="20" spans="2:9" ht="24.95" customHeight="1" x14ac:dyDescent="0.25">
      <c r="B20" s="201"/>
      <c r="C20" s="201"/>
      <c r="D20" s="201"/>
      <c r="E20" s="201"/>
      <c r="F20" s="201"/>
      <c r="G20" s="202"/>
      <c r="H20" s="196"/>
      <c r="I20" s="201"/>
    </row>
    <row r="21" spans="2:9" ht="24.95" customHeight="1" x14ac:dyDescent="0.25">
      <c r="B21" s="201"/>
      <c r="C21" s="201"/>
      <c r="D21" s="201"/>
      <c r="E21" s="201"/>
      <c r="F21" s="201"/>
      <c r="G21" s="202"/>
      <c r="H21" s="196"/>
      <c r="I21" s="201"/>
    </row>
    <row r="22" spans="2:9" ht="24.95" customHeight="1" x14ac:dyDescent="0.25">
      <c r="B22" s="201"/>
      <c r="C22" s="201"/>
      <c r="D22" s="201"/>
      <c r="E22" s="201"/>
      <c r="F22" s="201"/>
      <c r="G22" s="202"/>
      <c r="H22" s="196"/>
      <c r="I22" s="201"/>
    </row>
    <row r="23" spans="2:9" ht="24.95" customHeight="1" x14ac:dyDescent="0.25">
      <c r="B23" s="201"/>
      <c r="C23" s="201"/>
      <c r="D23" s="201"/>
      <c r="E23" s="201"/>
      <c r="F23" s="201"/>
      <c r="G23" s="202"/>
      <c r="H23" s="196"/>
      <c r="I23" s="201"/>
    </row>
    <row r="24" spans="2:9" ht="24.95" customHeight="1" x14ac:dyDescent="0.25">
      <c r="B24" s="201"/>
      <c r="C24" s="201"/>
      <c r="D24" s="201"/>
      <c r="E24" s="201"/>
      <c r="F24" s="201"/>
      <c r="G24" s="202"/>
      <c r="H24" s="196"/>
      <c r="I24" s="201"/>
    </row>
    <row r="25" spans="2:9" ht="24.95" customHeight="1" x14ac:dyDescent="0.25">
      <c r="B25" s="201"/>
      <c r="C25" s="201"/>
      <c r="D25" s="201"/>
      <c r="E25" s="201"/>
      <c r="F25" s="201"/>
      <c r="G25" s="202"/>
      <c r="H25" s="196"/>
      <c r="I25" s="201"/>
    </row>
    <row r="26" spans="2:9" ht="24.95" customHeight="1" x14ac:dyDescent="0.25">
      <c r="B26" s="201"/>
      <c r="C26" s="201"/>
      <c r="D26" s="201"/>
      <c r="E26" s="201"/>
      <c r="F26" s="201"/>
      <c r="G26" s="202"/>
      <c r="H26" s="196"/>
      <c r="I26" s="201"/>
    </row>
    <row r="27" spans="2:9" ht="24.95" customHeight="1" x14ac:dyDescent="0.25">
      <c r="B27" s="201"/>
      <c r="C27" s="201"/>
      <c r="D27" s="201"/>
      <c r="E27" s="201"/>
      <c r="F27" s="201"/>
      <c r="G27" s="202"/>
      <c r="H27" s="196"/>
      <c r="I27" s="201"/>
    </row>
    <row r="28" spans="2:9" ht="24.95" customHeight="1" x14ac:dyDescent="0.25">
      <c r="B28" s="201"/>
      <c r="C28" s="201"/>
      <c r="D28" s="201"/>
      <c r="E28" s="201"/>
      <c r="F28" s="201"/>
      <c r="G28" s="202"/>
      <c r="H28" s="196"/>
      <c r="I28" s="201"/>
    </row>
    <row r="29" spans="2:9" ht="24.95" customHeight="1" x14ac:dyDescent="0.25">
      <c r="B29" s="201"/>
      <c r="C29" s="201"/>
      <c r="D29" s="201"/>
      <c r="E29" s="201"/>
      <c r="F29" s="201"/>
      <c r="G29" s="202"/>
      <c r="H29" s="196"/>
      <c r="I29" s="201"/>
    </row>
    <row r="30" spans="2:9" ht="24.95" customHeight="1" x14ac:dyDescent="0.25">
      <c r="B30" s="201"/>
      <c r="C30" s="201"/>
      <c r="D30" s="201"/>
      <c r="E30" s="201"/>
      <c r="F30" s="201"/>
      <c r="G30" s="202"/>
      <c r="H30" s="196"/>
      <c r="I30" s="201"/>
    </row>
    <row r="31" spans="2:9" ht="24.95" customHeight="1" x14ac:dyDescent="0.25">
      <c r="B31" s="201"/>
      <c r="C31" s="201"/>
      <c r="D31" s="201"/>
      <c r="E31" s="201"/>
      <c r="F31" s="201"/>
      <c r="G31" s="202"/>
      <c r="H31" s="196"/>
      <c r="I31" s="201"/>
    </row>
    <row r="32" spans="2:9" ht="24.95" customHeight="1" x14ac:dyDescent="0.25">
      <c r="B32" s="201"/>
      <c r="C32" s="201"/>
      <c r="D32" s="201"/>
      <c r="E32" s="201"/>
      <c r="F32" s="201"/>
      <c r="G32" s="202"/>
      <c r="H32" s="196"/>
      <c r="I32" s="201"/>
    </row>
    <row r="33" spans="1:9" ht="24.95" customHeight="1" x14ac:dyDescent="0.25">
      <c r="B33" s="201"/>
      <c r="C33" s="201"/>
      <c r="D33" s="201"/>
      <c r="E33" s="201"/>
      <c r="F33" s="201"/>
      <c r="G33" s="202"/>
      <c r="H33" s="196"/>
      <c r="I33" s="201"/>
    </row>
    <row r="34" spans="1:9" ht="24.95" customHeight="1" x14ac:dyDescent="0.25">
      <c r="B34" s="201"/>
      <c r="C34" s="201"/>
      <c r="D34" s="201"/>
      <c r="E34" s="201"/>
      <c r="F34" s="201"/>
      <c r="G34" s="202"/>
      <c r="H34" s="196"/>
      <c r="I34" s="201"/>
    </row>
    <row r="35" spans="1:9" ht="24.95" customHeight="1" x14ac:dyDescent="0.25">
      <c r="A35" s="27"/>
      <c r="B35" s="201"/>
      <c r="C35" s="201"/>
      <c r="D35" s="201"/>
      <c r="E35" s="201"/>
      <c r="F35" s="201"/>
      <c r="G35" s="202"/>
      <c r="H35" s="196"/>
      <c r="I35" s="201"/>
    </row>
    <row r="36" spans="1:9" ht="24.95" customHeight="1" x14ac:dyDescent="0.25">
      <c r="B36" s="201"/>
      <c r="C36" s="201"/>
      <c r="D36" s="201"/>
      <c r="E36" s="201"/>
      <c r="F36" s="201"/>
      <c r="G36" s="202"/>
      <c r="H36" s="196"/>
      <c r="I36" s="201"/>
    </row>
    <row r="37" spans="1:9" ht="24.95" customHeight="1" x14ac:dyDescent="0.25">
      <c r="B37" s="201"/>
      <c r="C37" s="201"/>
      <c r="D37" s="201"/>
      <c r="E37" s="201"/>
      <c r="F37" s="201"/>
      <c r="G37" s="202"/>
      <c r="H37" s="196"/>
      <c r="I37" s="201"/>
    </row>
    <row r="38" spans="1:9" ht="24.95" customHeight="1" x14ac:dyDescent="0.25">
      <c r="B38" s="201"/>
      <c r="C38" s="201"/>
      <c r="D38" s="201"/>
      <c r="E38" s="201"/>
      <c r="F38" s="201"/>
      <c r="G38" s="202"/>
      <c r="H38" s="196"/>
      <c r="I38" s="201"/>
    </row>
    <row r="39" spans="1:9" ht="24.95" customHeight="1" x14ac:dyDescent="0.25">
      <c r="B39" s="201"/>
      <c r="C39" s="201"/>
      <c r="D39" s="201"/>
      <c r="E39" s="201"/>
      <c r="F39" s="201"/>
      <c r="G39" s="202"/>
      <c r="H39" s="196"/>
      <c r="I39" s="201"/>
    </row>
    <row r="40" spans="1:9" ht="24.95" customHeight="1" x14ac:dyDescent="0.25">
      <c r="B40" s="201"/>
      <c r="C40" s="201"/>
      <c r="D40" s="201"/>
      <c r="E40" s="201"/>
      <c r="F40" s="201"/>
      <c r="G40" s="202"/>
      <c r="H40" s="196"/>
      <c r="I40" s="201"/>
    </row>
    <row r="41" spans="1:9" ht="24.95" customHeight="1" x14ac:dyDescent="0.25">
      <c r="B41" s="201"/>
      <c r="C41" s="201"/>
      <c r="D41" s="201"/>
      <c r="E41" s="201"/>
      <c r="F41" s="201"/>
      <c r="G41" s="202"/>
      <c r="H41" s="196"/>
      <c r="I41" s="201"/>
    </row>
    <row r="42" spans="1:9" ht="24.95" customHeight="1" x14ac:dyDescent="0.25">
      <c r="B42" s="201"/>
      <c r="C42" s="201"/>
      <c r="D42" s="201"/>
      <c r="E42" s="201"/>
      <c r="F42" s="201"/>
      <c r="G42" s="202"/>
      <c r="H42" s="196"/>
      <c r="I42" s="201"/>
    </row>
    <row r="43" spans="1:9" ht="24.95" customHeight="1" x14ac:dyDescent="0.25">
      <c r="B43" s="201"/>
      <c r="C43" s="201"/>
      <c r="D43" s="201"/>
      <c r="E43" s="201"/>
      <c r="F43" s="201"/>
      <c r="G43" s="202"/>
      <c r="H43" s="196"/>
      <c r="I43" s="201"/>
    </row>
    <row r="44" spans="1:9" ht="24.95" customHeight="1" x14ac:dyDescent="0.25">
      <c r="B44" s="201"/>
      <c r="C44" s="201"/>
      <c r="D44" s="201"/>
      <c r="E44" s="201"/>
      <c r="F44" s="201"/>
      <c r="G44" s="202"/>
      <c r="H44" s="196"/>
      <c r="I44" s="201"/>
    </row>
    <row r="45" spans="1:9" ht="24.95" customHeight="1" x14ac:dyDescent="0.25">
      <c r="B45" s="201"/>
      <c r="C45" s="201"/>
      <c r="D45" s="201"/>
      <c r="E45" s="201"/>
      <c r="F45" s="201"/>
      <c r="G45" s="202"/>
      <c r="H45" s="196"/>
      <c r="I45" s="201"/>
    </row>
    <row r="46" spans="1:9" ht="24.95" customHeight="1" x14ac:dyDescent="0.25">
      <c r="B46" s="201"/>
      <c r="C46" s="201"/>
      <c r="D46" s="201"/>
      <c r="E46" s="201"/>
      <c r="F46" s="201"/>
      <c r="G46" s="202"/>
      <c r="H46" s="196"/>
      <c r="I46" s="201"/>
    </row>
    <row r="47" spans="1:9" ht="24.95" customHeight="1" x14ac:dyDescent="0.25">
      <c r="B47" s="201"/>
      <c r="C47" s="201"/>
      <c r="D47" s="201"/>
      <c r="E47" s="201"/>
      <c r="F47" s="201"/>
      <c r="G47" s="202"/>
      <c r="H47" s="196"/>
      <c r="I47" s="201"/>
    </row>
    <row r="48" spans="1:9" ht="24.95" customHeight="1" x14ac:dyDescent="0.25">
      <c r="B48" s="201"/>
      <c r="C48" s="201"/>
      <c r="D48" s="201"/>
      <c r="E48" s="201"/>
      <c r="F48" s="201"/>
      <c r="G48" s="202"/>
      <c r="H48" s="196"/>
      <c r="I48" s="201"/>
    </row>
    <row r="49" spans="2:9" ht="24.95" customHeight="1" x14ac:dyDescent="0.25">
      <c r="B49" s="201"/>
      <c r="C49" s="201"/>
      <c r="D49" s="201"/>
      <c r="E49" s="201"/>
      <c r="F49" s="201"/>
      <c r="G49" s="202"/>
      <c r="H49" s="196"/>
      <c r="I49" s="201"/>
    </row>
    <row r="50" spans="2:9" ht="24.95" customHeight="1" x14ac:dyDescent="0.25">
      <c r="B50" s="201"/>
      <c r="C50" s="201"/>
      <c r="D50" s="201"/>
      <c r="E50" s="201"/>
      <c r="F50" s="201"/>
      <c r="G50" s="202"/>
      <c r="H50" s="196"/>
      <c r="I50" s="201"/>
    </row>
    <row r="51" spans="2:9" ht="24.95" customHeight="1" x14ac:dyDescent="0.25">
      <c r="B51" s="201"/>
      <c r="C51" s="201"/>
      <c r="D51" s="201"/>
      <c r="E51" s="201"/>
      <c r="F51" s="201"/>
      <c r="G51" s="202"/>
      <c r="H51" s="196"/>
      <c r="I51" s="201"/>
    </row>
    <row r="52" spans="2:9" ht="24.95" customHeight="1" x14ac:dyDescent="0.25">
      <c r="B52" s="201"/>
      <c r="C52" s="201"/>
      <c r="D52" s="201"/>
      <c r="E52" s="201"/>
      <c r="F52" s="201"/>
      <c r="G52" s="202"/>
      <c r="H52" s="196"/>
      <c r="I52" s="201"/>
    </row>
    <row r="53" spans="2:9" ht="24.95" customHeight="1" x14ac:dyDescent="0.25">
      <c r="B53" s="201"/>
      <c r="C53" s="201"/>
      <c r="D53" s="201"/>
      <c r="E53" s="201"/>
      <c r="F53" s="201"/>
      <c r="G53" s="202"/>
      <c r="H53" s="196"/>
      <c r="I53" s="201"/>
    </row>
    <row r="54" spans="2:9" ht="24.95" customHeight="1" x14ac:dyDescent="0.25">
      <c r="B54" s="201"/>
      <c r="C54" s="201"/>
      <c r="D54" s="201"/>
      <c r="E54" s="201"/>
      <c r="F54" s="201"/>
      <c r="G54" s="202"/>
      <c r="H54" s="196"/>
      <c r="I54" s="201"/>
    </row>
    <row r="55" spans="2:9" ht="24.95" customHeight="1" x14ac:dyDescent="0.25">
      <c r="B55" s="201"/>
      <c r="C55" s="201"/>
      <c r="D55" s="201"/>
      <c r="E55" s="201"/>
      <c r="F55" s="201"/>
      <c r="G55" s="202"/>
      <c r="H55" s="196"/>
      <c r="I55" s="201"/>
    </row>
    <row r="56" spans="2:9" ht="24.95" customHeight="1" x14ac:dyDescent="0.25">
      <c r="B56" s="201"/>
      <c r="C56" s="201"/>
      <c r="D56" s="201"/>
      <c r="E56" s="201"/>
      <c r="F56" s="201"/>
      <c r="G56" s="202"/>
      <c r="H56" s="196"/>
      <c r="I56" s="201"/>
    </row>
    <row r="57" spans="2:9" ht="24.95" customHeight="1" x14ac:dyDescent="0.25">
      <c r="B57" s="201"/>
      <c r="C57" s="201"/>
      <c r="D57" s="201"/>
      <c r="E57" s="201"/>
      <c r="F57" s="201"/>
      <c r="G57" s="202"/>
      <c r="H57" s="196"/>
      <c r="I57" s="201"/>
    </row>
    <row r="58" spans="2:9" ht="24.95" customHeight="1" x14ac:dyDescent="0.25">
      <c r="B58" s="201"/>
      <c r="C58" s="201"/>
      <c r="D58" s="201"/>
      <c r="E58" s="201"/>
      <c r="F58" s="201"/>
      <c r="G58" s="202"/>
      <c r="H58" s="196"/>
      <c r="I58" s="201"/>
    </row>
    <row r="59" spans="2:9" ht="24.95" customHeight="1" x14ac:dyDescent="0.25">
      <c r="B59" s="201"/>
      <c r="C59" s="201"/>
      <c r="D59" s="201"/>
      <c r="E59" s="201"/>
      <c r="F59" s="201"/>
      <c r="G59" s="202"/>
      <c r="H59" s="196"/>
      <c r="I59" s="201"/>
    </row>
    <row r="60" spans="2:9" ht="24.95" customHeight="1" x14ac:dyDescent="0.25">
      <c r="B60" s="201"/>
      <c r="C60" s="201"/>
      <c r="D60" s="201"/>
      <c r="E60" s="201"/>
      <c r="F60" s="201"/>
      <c r="G60" s="202"/>
      <c r="H60" s="196"/>
      <c r="I60" s="201"/>
    </row>
    <row r="61" spans="2:9" ht="24.95" customHeight="1" x14ac:dyDescent="0.25">
      <c r="B61" s="201"/>
      <c r="C61" s="201"/>
      <c r="D61" s="201"/>
      <c r="E61" s="201"/>
      <c r="F61" s="201"/>
      <c r="G61" s="202"/>
      <c r="H61" s="196"/>
      <c r="I61" s="201"/>
    </row>
    <row r="62" spans="2:9" ht="24.95" customHeight="1" x14ac:dyDescent="0.25">
      <c r="B62" s="201"/>
      <c r="C62" s="201"/>
      <c r="D62" s="201"/>
      <c r="E62" s="201"/>
      <c r="F62" s="201"/>
      <c r="G62" s="202"/>
      <c r="H62" s="196"/>
      <c r="I62" s="201"/>
    </row>
    <row r="63" spans="2:9" ht="24.95" customHeight="1" x14ac:dyDescent="0.25">
      <c r="B63" s="201"/>
      <c r="C63" s="201"/>
      <c r="D63" s="201"/>
      <c r="E63" s="201"/>
      <c r="F63" s="201"/>
      <c r="G63" s="202"/>
      <c r="H63" s="196"/>
      <c r="I63" s="201"/>
    </row>
    <row r="64" spans="2:9" ht="24.95" customHeight="1" x14ac:dyDescent="0.25">
      <c r="B64" s="201"/>
      <c r="C64" s="201"/>
      <c r="D64" s="201"/>
      <c r="E64" s="201"/>
      <c r="F64" s="201"/>
      <c r="G64" s="202"/>
      <c r="H64" s="196"/>
      <c r="I64" s="201"/>
    </row>
    <row r="65" spans="2:9" ht="24.95" customHeight="1" x14ac:dyDescent="0.25">
      <c r="B65" s="201"/>
      <c r="C65" s="201"/>
      <c r="D65" s="201"/>
      <c r="E65" s="201"/>
      <c r="F65" s="201"/>
      <c r="G65" s="202"/>
      <c r="H65" s="196"/>
      <c r="I65" s="201"/>
    </row>
    <row r="66" spans="2:9" ht="24.95" customHeight="1" x14ac:dyDescent="0.25">
      <c r="B66" s="201"/>
      <c r="C66" s="201"/>
      <c r="D66" s="201"/>
      <c r="E66" s="201"/>
      <c r="F66" s="201"/>
      <c r="G66" s="202"/>
      <c r="H66" s="196"/>
      <c r="I66" s="201"/>
    </row>
    <row r="67" spans="2:9" ht="24.95" customHeight="1" x14ac:dyDescent="0.25">
      <c r="B67" s="201"/>
      <c r="C67" s="201"/>
      <c r="D67" s="201"/>
      <c r="E67" s="201"/>
      <c r="F67" s="201"/>
      <c r="G67" s="202"/>
      <c r="H67" s="196"/>
      <c r="I67" s="201"/>
    </row>
    <row r="68" spans="2:9" ht="24.95" customHeight="1" x14ac:dyDescent="0.25">
      <c r="B68" s="201"/>
      <c r="C68" s="201"/>
      <c r="D68" s="201"/>
      <c r="E68" s="201"/>
      <c r="F68" s="201"/>
      <c r="G68" s="202"/>
      <c r="H68" s="196"/>
      <c r="I68" s="201"/>
    </row>
    <row r="69" spans="2:9" ht="24.95" customHeight="1" x14ac:dyDescent="0.25">
      <c r="B69" s="201"/>
      <c r="C69" s="201"/>
      <c r="D69" s="201"/>
      <c r="E69" s="201"/>
      <c r="F69" s="201"/>
      <c r="G69" s="202"/>
      <c r="H69" s="196"/>
      <c r="I69" s="201"/>
    </row>
    <row r="70" spans="2:9" ht="24.95" customHeight="1" x14ac:dyDescent="0.25">
      <c r="B70" s="201"/>
      <c r="C70" s="201"/>
      <c r="D70" s="201"/>
      <c r="E70" s="201"/>
      <c r="F70" s="201"/>
      <c r="G70" s="202"/>
      <c r="H70" s="196"/>
      <c r="I70" s="201"/>
    </row>
    <row r="71" spans="2:9" ht="24.95" customHeight="1" x14ac:dyDescent="0.25">
      <c r="B71" s="201"/>
      <c r="C71" s="201"/>
      <c r="D71" s="201"/>
      <c r="E71" s="201"/>
      <c r="F71" s="201"/>
      <c r="G71" s="202"/>
      <c r="H71" s="196"/>
      <c r="I71" s="201"/>
    </row>
    <row r="72" spans="2:9" ht="24.95" customHeight="1" x14ac:dyDescent="0.25">
      <c r="B72" s="201"/>
      <c r="C72" s="201"/>
      <c r="D72" s="201"/>
      <c r="E72" s="201"/>
      <c r="F72" s="201"/>
      <c r="G72" s="202"/>
      <c r="H72" s="196"/>
      <c r="I72" s="201"/>
    </row>
    <row r="73" spans="2:9" ht="24.95" customHeight="1" x14ac:dyDescent="0.25">
      <c r="B73" s="201"/>
      <c r="C73" s="201"/>
      <c r="D73" s="201"/>
      <c r="E73" s="201"/>
      <c r="F73" s="201"/>
      <c r="G73" s="202"/>
      <c r="H73" s="196"/>
      <c r="I73" s="201"/>
    </row>
    <row r="74" spans="2:9" ht="24.95" customHeight="1" x14ac:dyDescent="0.25">
      <c r="B74" s="201"/>
      <c r="C74" s="201"/>
      <c r="D74" s="201"/>
      <c r="E74" s="201"/>
      <c r="F74" s="201"/>
      <c r="G74" s="202"/>
      <c r="H74" s="196"/>
      <c r="I74" s="201"/>
    </row>
    <row r="75" spans="2:9" ht="24.95" customHeight="1" x14ac:dyDescent="0.25">
      <c r="B75" s="201"/>
      <c r="C75" s="201"/>
      <c r="D75" s="201"/>
      <c r="E75" s="201"/>
      <c r="F75" s="201"/>
      <c r="G75" s="202"/>
      <c r="H75" s="196"/>
      <c r="I75" s="201"/>
    </row>
    <row r="76" spans="2:9" ht="24.95" customHeight="1" x14ac:dyDescent="0.25">
      <c r="B76" s="201"/>
      <c r="C76" s="201"/>
      <c r="D76" s="201"/>
      <c r="E76" s="201"/>
      <c r="F76" s="201"/>
      <c r="G76" s="202"/>
      <c r="H76" s="196"/>
      <c r="I76" s="201"/>
    </row>
    <row r="77" spans="2:9" ht="24.95" customHeight="1" x14ac:dyDescent="0.25">
      <c r="B77" s="201"/>
      <c r="C77" s="201"/>
      <c r="D77" s="201"/>
      <c r="E77" s="201"/>
      <c r="F77" s="201"/>
      <c r="G77" s="202"/>
      <c r="H77" s="196"/>
      <c r="I77" s="201"/>
    </row>
    <row r="78" spans="2:9" ht="24.95" customHeight="1" x14ac:dyDescent="0.25">
      <c r="B78" s="201"/>
      <c r="C78" s="201"/>
      <c r="D78" s="201"/>
      <c r="E78" s="201"/>
      <c r="F78" s="201"/>
      <c r="G78" s="202"/>
      <c r="H78" s="196"/>
      <c r="I78" s="201"/>
    </row>
    <row r="79" spans="2:9" ht="24.95" customHeight="1" x14ac:dyDescent="0.25">
      <c r="B79" s="201"/>
      <c r="C79" s="201"/>
      <c r="D79" s="201"/>
      <c r="E79" s="201"/>
      <c r="F79" s="201"/>
      <c r="G79" s="202"/>
      <c r="H79" s="196"/>
      <c r="I79" s="201"/>
    </row>
    <row r="80" spans="2:9" ht="24.95" customHeight="1" x14ac:dyDescent="0.25">
      <c r="B80" s="201"/>
      <c r="C80" s="201"/>
      <c r="D80" s="201"/>
      <c r="E80" s="201"/>
      <c r="F80" s="201"/>
      <c r="G80" s="202"/>
      <c r="H80" s="196"/>
      <c r="I80" s="201"/>
    </row>
    <row r="81" spans="2:9" ht="24.95" customHeight="1" x14ac:dyDescent="0.25">
      <c r="B81" s="201"/>
      <c r="C81" s="201"/>
      <c r="D81" s="201"/>
      <c r="E81" s="201"/>
      <c r="F81" s="201"/>
      <c r="G81" s="202"/>
      <c r="H81" s="196"/>
      <c r="I81" s="201"/>
    </row>
    <row r="82" spans="2:9" ht="24.95" customHeight="1" x14ac:dyDescent="0.25">
      <c r="B82" s="201"/>
      <c r="C82" s="201"/>
      <c r="D82" s="201"/>
      <c r="E82" s="201"/>
      <c r="F82" s="201"/>
      <c r="G82" s="202"/>
      <c r="H82" s="196"/>
      <c r="I82" s="201"/>
    </row>
    <row r="83" spans="2:9" ht="24.95" customHeight="1" x14ac:dyDescent="0.25">
      <c r="B83" s="201"/>
      <c r="C83" s="201"/>
      <c r="D83" s="201"/>
      <c r="E83" s="201"/>
      <c r="F83" s="201"/>
      <c r="G83" s="202"/>
      <c r="H83" s="196"/>
      <c r="I83" s="201"/>
    </row>
    <row r="84" spans="2:9" ht="24.95" customHeight="1" x14ac:dyDescent="0.25">
      <c r="B84" s="201"/>
      <c r="C84" s="201"/>
      <c r="D84" s="201"/>
      <c r="E84" s="201"/>
      <c r="F84" s="201"/>
      <c r="G84" s="202"/>
      <c r="H84" s="196"/>
      <c r="I84" s="201"/>
    </row>
    <row r="85" spans="2:9" ht="24.95" customHeight="1" x14ac:dyDescent="0.25">
      <c r="B85" s="201"/>
      <c r="C85" s="201"/>
      <c r="D85" s="201"/>
      <c r="E85" s="201"/>
      <c r="F85" s="201"/>
      <c r="G85" s="202"/>
      <c r="H85" s="196"/>
      <c r="I85" s="201"/>
    </row>
    <row r="86" spans="2:9" ht="24.95" customHeight="1" x14ac:dyDescent="0.25">
      <c r="B86" s="201"/>
      <c r="C86" s="201"/>
      <c r="D86" s="201"/>
      <c r="E86" s="201"/>
      <c r="F86" s="201"/>
      <c r="G86" s="202"/>
      <c r="H86" s="196"/>
      <c r="I86" s="201"/>
    </row>
    <row r="87" spans="2:9" ht="24.95" customHeight="1" x14ac:dyDescent="0.25">
      <c r="B87" s="201"/>
      <c r="C87" s="201"/>
      <c r="D87" s="201"/>
      <c r="E87" s="201"/>
      <c r="F87" s="201"/>
      <c r="G87" s="202"/>
      <c r="H87" s="196"/>
      <c r="I87" s="201"/>
    </row>
    <row r="88" spans="2:9" ht="24.95" customHeight="1" x14ac:dyDescent="0.25">
      <c r="B88" s="201"/>
      <c r="C88" s="201"/>
      <c r="D88" s="201"/>
      <c r="E88" s="201"/>
      <c r="F88" s="201"/>
      <c r="G88" s="202"/>
      <c r="H88" s="196"/>
      <c r="I88" s="201"/>
    </row>
    <row r="89" spans="2:9" ht="24.95" customHeight="1" x14ac:dyDescent="0.25">
      <c r="B89" s="201"/>
      <c r="C89" s="201"/>
      <c r="D89" s="201"/>
      <c r="E89" s="201"/>
      <c r="F89" s="201"/>
      <c r="G89" s="202"/>
      <c r="H89" s="196"/>
      <c r="I89" s="201"/>
    </row>
    <row r="90" spans="2:9" ht="24.95" customHeight="1" x14ac:dyDescent="0.25">
      <c r="B90" s="201"/>
      <c r="C90" s="201"/>
      <c r="D90" s="201"/>
      <c r="E90" s="201"/>
      <c r="F90" s="201"/>
      <c r="G90" s="202"/>
      <c r="H90" s="196"/>
      <c r="I90" s="201"/>
    </row>
    <row r="91" spans="2:9" ht="24.95" customHeight="1" x14ac:dyDescent="0.25">
      <c r="B91" s="201"/>
      <c r="C91" s="201"/>
      <c r="D91" s="201"/>
      <c r="E91" s="201"/>
      <c r="F91" s="201"/>
      <c r="G91" s="202"/>
      <c r="H91" s="196"/>
      <c r="I91" s="201"/>
    </row>
    <row r="92" spans="2:9" ht="24.95" customHeight="1" x14ac:dyDescent="0.25">
      <c r="B92" s="201"/>
      <c r="C92" s="201"/>
      <c r="D92" s="201"/>
      <c r="E92" s="201"/>
      <c r="F92" s="201"/>
      <c r="G92" s="202"/>
      <c r="H92" s="196"/>
      <c r="I92" s="201"/>
    </row>
    <row r="93" spans="2:9" ht="24.95" customHeight="1" x14ac:dyDescent="0.25">
      <c r="B93" s="201"/>
      <c r="C93" s="201"/>
      <c r="D93" s="201"/>
      <c r="E93" s="201"/>
      <c r="F93" s="201"/>
      <c r="G93" s="202"/>
      <c r="H93" s="196"/>
      <c r="I93" s="201"/>
    </row>
    <row r="94" spans="2:9" ht="24.95" customHeight="1" x14ac:dyDescent="0.25">
      <c r="B94" s="201"/>
      <c r="C94" s="201"/>
      <c r="D94" s="201"/>
      <c r="E94" s="201"/>
      <c r="F94" s="201"/>
      <c r="G94" s="202"/>
      <c r="H94" s="196"/>
      <c r="I94" s="201"/>
    </row>
    <row r="95" spans="2:9" ht="24.95" customHeight="1" x14ac:dyDescent="0.25">
      <c r="B95" s="201"/>
      <c r="C95" s="201"/>
      <c r="D95" s="201"/>
      <c r="E95" s="201"/>
      <c r="F95" s="201"/>
      <c r="G95" s="202"/>
      <c r="H95" s="196"/>
      <c r="I95" s="201"/>
    </row>
    <row r="96" spans="2:9" ht="24.95" customHeight="1" x14ac:dyDescent="0.25">
      <c r="B96" s="201"/>
      <c r="C96" s="201"/>
      <c r="D96" s="201"/>
      <c r="E96" s="201"/>
      <c r="F96" s="201"/>
      <c r="G96" s="202"/>
      <c r="H96" s="196"/>
      <c r="I96" s="201"/>
    </row>
    <row r="97" spans="2:9" ht="24.95" customHeight="1" x14ac:dyDescent="0.25">
      <c r="B97" s="201"/>
      <c r="C97" s="201"/>
      <c r="D97" s="201"/>
      <c r="E97" s="201"/>
      <c r="F97" s="201"/>
      <c r="G97" s="202"/>
      <c r="H97" s="196"/>
      <c r="I97" s="201"/>
    </row>
    <row r="98" spans="2:9" ht="24.95" customHeight="1" x14ac:dyDescent="0.25">
      <c r="B98" s="201"/>
      <c r="C98" s="201"/>
      <c r="D98" s="201"/>
      <c r="E98" s="201"/>
      <c r="F98" s="201"/>
      <c r="G98" s="202"/>
      <c r="H98" s="196"/>
      <c r="I98" s="201"/>
    </row>
    <row r="99" spans="2:9" ht="24.95" customHeight="1" x14ac:dyDescent="0.25">
      <c r="B99" s="201"/>
      <c r="C99" s="201"/>
      <c r="D99" s="201"/>
      <c r="E99" s="201"/>
      <c r="F99" s="201"/>
      <c r="G99" s="202"/>
      <c r="H99" s="196"/>
      <c r="I99" s="201"/>
    </row>
    <row r="100" spans="2:9" ht="24.95" customHeight="1" x14ac:dyDescent="0.25">
      <c r="B100" s="201"/>
      <c r="C100" s="201"/>
      <c r="D100" s="201"/>
      <c r="E100" s="201"/>
      <c r="F100" s="201"/>
      <c r="G100" s="202"/>
      <c r="H100" s="196"/>
      <c r="I100" s="201"/>
    </row>
    <row r="101" spans="2:9" ht="24.95" customHeight="1" x14ac:dyDescent="0.25">
      <c r="B101" s="201"/>
      <c r="C101" s="201"/>
      <c r="D101" s="201"/>
      <c r="E101" s="201"/>
      <c r="F101" s="201"/>
      <c r="G101" s="202"/>
      <c r="H101" s="196"/>
      <c r="I101" s="201"/>
    </row>
    <row r="102" spans="2:9" ht="24.95" customHeight="1" x14ac:dyDescent="0.25">
      <c r="B102" s="201"/>
      <c r="C102" s="201"/>
      <c r="D102" s="201"/>
      <c r="E102" s="201"/>
      <c r="F102" s="201"/>
      <c r="G102" s="202"/>
      <c r="H102" s="196"/>
      <c r="I102" s="201"/>
    </row>
    <row r="103" spans="2:9" ht="24.95" customHeight="1" x14ac:dyDescent="0.25">
      <c r="B103" s="201"/>
      <c r="C103" s="201"/>
      <c r="D103" s="201"/>
      <c r="E103" s="201"/>
      <c r="F103" s="201"/>
      <c r="G103" s="202"/>
      <c r="H103" s="196"/>
      <c r="I103" s="201"/>
    </row>
    <row r="104" spans="2:9" ht="24.95" customHeight="1" x14ac:dyDescent="0.25">
      <c r="B104" s="201"/>
      <c r="C104" s="201"/>
      <c r="D104" s="201"/>
      <c r="E104" s="201"/>
      <c r="F104" s="201"/>
      <c r="G104" s="202"/>
      <c r="H104" s="196"/>
      <c r="I104" s="201"/>
    </row>
    <row r="105" spans="2:9" ht="24.95" customHeight="1" x14ac:dyDescent="0.25">
      <c r="B105" s="201"/>
      <c r="C105" s="201"/>
      <c r="D105" s="201"/>
      <c r="E105" s="201"/>
      <c r="F105" s="201"/>
      <c r="G105" s="202"/>
      <c r="H105" s="196"/>
      <c r="I105" s="201"/>
    </row>
    <row r="106" spans="2:9" ht="24.95" customHeight="1" x14ac:dyDescent="0.25">
      <c r="B106" s="201"/>
      <c r="C106" s="201"/>
      <c r="D106" s="201"/>
      <c r="E106" s="201"/>
      <c r="F106" s="201"/>
      <c r="G106" s="202"/>
      <c r="H106" s="196"/>
      <c r="I106" s="201"/>
    </row>
    <row r="107" spans="2:9" ht="24.95" customHeight="1" x14ac:dyDescent="0.25">
      <c r="B107" s="201"/>
      <c r="C107" s="201"/>
      <c r="D107" s="201"/>
      <c r="E107" s="201"/>
      <c r="F107" s="201"/>
      <c r="G107" s="202"/>
      <c r="H107" s="196"/>
      <c r="I107" s="201"/>
    </row>
    <row r="108" spans="2:9" ht="24.95" customHeight="1" x14ac:dyDescent="0.25">
      <c r="B108" s="201"/>
      <c r="C108" s="201"/>
      <c r="D108" s="201"/>
      <c r="E108" s="201"/>
      <c r="F108" s="201"/>
      <c r="G108" s="202"/>
      <c r="H108" s="196"/>
      <c r="I108" s="201"/>
    </row>
    <row r="109" spans="2:9" ht="24.95" customHeight="1" x14ac:dyDescent="0.25">
      <c r="B109" s="201"/>
      <c r="C109" s="201"/>
      <c r="D109" s="201"/>
      <c r="E109" s="201"/>
      <c r="F109" s="201"/>
      <c r="G109" s="202"/>
      <c r="H109" s="196"/>
      <c r="I109" s="201"/>
    </row>
    <row r="110" spans="2:9" ht="24.95" customHeight="1" x14ac:dyDescent="0.25">
      <c r="B110" s="201"/>
      <c r="C110" s="201"/>
      <c r="D110" s="201"/>
      <c r="E110" s="201"/>
      <c r="F110" s="201"/>
      <c r="G110" s="202"/>
      <c r="H110" s="196"/>
      <c r="I110" s="201"/>
    </row>
    <row r="111" spans="2:9" ht="24.95" customHeight="1" x14ac:dyDescent="0.25">
      <c r="B111" s="201"/>
      <c r="C111" s="201"/>
      <c r="D111" s="201"/>
      <c r="E111" s="201"/>
      <c r="F111" s="201"/>
      <c r="G111" s="202"/>
      <c r="H111" s="196"/>
      <c r="I111" s="201"/>
    </row>
    <row r="112" spans="2:9" ht="24.95" customHeight="1" x14ac:dyDescent="0.25">
      <c r="B112" s="201"/>
      <c r="C112" s="201"/>
      <c r="D112" s="201"/>
      <c r="E112" s="201"/>
      <c r="F112" s="201"/>
      <c r="G112" s="202"/>
      <c r="H112" s="196"/>
      <c r="I112" s="201"/>
    </row>
    <row r="113" spans="2:9" ht="24.95" customHeight="1" x14ac:dyDescent="0.25">
      <c r="B113" s="201"/>
      <c r="C113" s="201"/>
      <c r="D113" s="201"/>
      <c r="E113" s="201"/>
      <c r="F113" s="201"/>
      <c r="G113" s="202"/>
      <c r="H113" s="196"/>
      <c r="I113" s="201"/>
    </row>
    <row r="114" spans="2:9" ht="24.95" customHeight="1" x14ac:dyDescent="0.25">
      <c r="B114" s="201"/>
      <c r="C114" s="201"/>
      <c r="D114" s="201"/>
      <c r="E114" s="201"/>
      <c r="F114" s="201"/>
      <c r="G114" s="202"/>
      <c r="H114" s="196"/>
      <c r="I114" s="201"/>
    </row>
    <row r="115" spans="2:9" ht="24.95" customHeight="1" x14ac:dyDescent="0.25">
      <c r="B115" s="201"/>
      <c r="C115" s="201"/>
      <c r="D115" s="201"/>
      <c r="E115" s="201"/>
      <c r="F115" s="201"/>
      <c r="G115" s="202"/>
      <c r="H115" s="196"/>
      <c r="I115" s="201"/>
    </row>
    <row r="116" spans="2:9" ht="24.95" customHeight="1" x14ac:dyDescent="0.25">
      <c r="B116" s="201"/>
      <c r="C116" s="201"/>
      <c r="D116" s="201"/>
      <c r="E116" s="201"/>
      <c r="F116" s="201"/>
      <c r="G116" s="202"/>
      <c r="H116" s="196"/>
      <c r="I116" s="201"/>
    </row>
    <row r="117" spans="2:9" ht="24.95" customHeight="1" x14ac:dyDescent="0.25">
      <c r="B117" s="201"/>
      <c r="C117" s="201"/>
      <c r="D117" s="201"/>
      <c r="E117" s="201"/>
      <c r="F117" s="201"/>
      <c r="G117" s="202"/>
      <c r="H117" s="196"/>
      <c r="I117" s="201"/>
    </row>
    <row r="118" spans="2:9" ht="24.95" customHeight="1" x14ac:dyDescent="0.25">
      <c r="B118" s="201"/>
      <c r="C118" s="201"/>
      <c r="D118" s="201"/>
      <c r="E118" s="201"/>
      <c r="F118" s="201"/>
      <c r="G118" s="202"/>
      <c r="H118" s="196"/>
      <c r="I118" s="201"/>
    </row>
    <row r="119" spans="2:9" ht="24.95" customHeight="1" x14ac:dyDescent="0.25">
      <c r="B119" s="201"/>
      <c r="C119" s="201"/>
      <c r="D119" s="201"/>
      <c r="E119" s="201"/>
      <c r="F119" s="201"/>
      <c r="G119" s="202"/>
      <c r="H119" s="196"/>
      <c r="I119" s="201"/>
    </row>
    <row r="120" spans="2:9" ht="24.95" customHeight="1" x14ac:dyDescent="0.25">
      <c r="B120" s="201"/>
      <c r="C120" s="201"/>
      <c r="D120" s="201"/>
      <c r="E120" s="201"/>
      <c r="F120" s="201"/>
      <c r="G120" s="202"/>
      <c r="H120" s="196"/>
      <c r="I120" s="201"/>
    </row>
    <row r="121" spans="2:9" ht="24.95" customHeight="1" x14ac:dyDescent="0.25">
      <c r="B121" s="201"/>
      <c r="C121" s="201"/>
      <c r="D121" s="201"/>
      <c r="E121" s="201"/>
      <c r="F121" s="201"/>
      <c r="G121" s="202"/>
      <c r="H121" s="196"/>
      <c r="I121" s="201"/>
    </row>
    <row r="122" spans="2:9" ht="24.95" customHeight="1" x14ac:dyDescent="0.25">
      <c r="B122" s="201"/>
      <c r="C122" s="201"/>
      <c r="D122" s="201"/>
      <c r="E122" s="201"/>
      <c r="F122" s="201"/>
      <c r="G122" s="202"/>
      <c r="H122" s="196"/>
      <c r="I122" s="201"/>
    </row>
    <row r="123" spans="2:9" ht="24.95" customHeight="1" x14ac:dyDescent="0.25">
      <c r="B123" s="201"/>
      <c r="C123" s="201"/>
      <c r="D123" s="201"/>
      <c r="E123" s="201"/>
      <c r="F123" s="201"/>
      <c r="G123" s="202"/>
      <c r="H123" s="196"/>
      <c r="I123" s="201"/>
    </row>
    <row r="124" spans="2:9" ht="24.95" customHeight="1" x14ac:dyDescent="0.25">
      <c r="B124" s="201"/>
      <c r="C124" s="201"/>
      <c r="D124" s="201"/>
      <c r="E124" s="201"/>
      <c r="F124" s="201"/>
      <c r="G124" s="202"/>
      <c r="H124" s="196"/>
      <c r="I124" s="201"/>
    </row>
    <row r="125" spans="2:9" ht="24.95" customHeight="1" x14ac:dyDescent="0.25">
      <c r="B125" s="201"/>
      <c r="C125" s="201"/>
      <c r="D125" s="201"/>
      <c r="E125" s="201"/>
      <c r="F125" s="201"/>
      <c r="G125" s="202"/>
      <c r="H125" s="196"/>
      <c r="I125" s="201"/>
    </row>
    <row r="126" spans="2:9" ht="24.95" customHeight="1" x14ac:dyDescent="0.25">
      <c r="B126" s="201"/>
      <c r="C126" s="201"/>
      <c r="D126" s="201"/>
      <c r="E126" s="201"/>
      <c r="F126" s="201"/>
      <c r="G126" s="202"/>
      <c r="H126" s="196"/>
      <c r="I126" s="201"/>
    </row>
    <row r="127" spans="2:9" ht="24.95" customHeight="1" x14ac:dyDescent="0.25">
      <c r="B127" s="201"/>
      <c r="C127" s="201"/>
      <c r="D127" s="201"/>
      <c r="E127" s="201"/>
      <c r="F127" s="201"/>
      <c r="G127" s="202"/>
      <c r="H127" s="196"/>
      <c r="I127" s="201"/>
    </row>
    <row r="128" spans="2:9" ht="24.95" customHeight="1" x14ac:dyDescent="0.25">
      <c r="B128" s="201"/>
      <c r="C128" s="201"/>
      <c r="D128" s="201"/>
      <c r="E128" s="201"/>
      <c r="F128" s="201"/>
      <c r="G128" s="202"/>
      <c r="H128" s="196"/>
      <c r="I128" s="201"/>
    </row>
    <row r="129" spans="2:9" ht="24.95" customHeight="1" x14ac:dyDescent="0.25">
      <c r="B129" s="201"/>
      <c r="C129" s="201"/>
      <c r="D129" s="201"/>
      <c r="E129" s="201"/>
      <c r="F129" s="201"/>
      <c r="G129" s="202"/>
      <c r="H129" s="196"/>
      <c r="I129" s="201"/>
    </row>
    <row r="130" spans="2:9" ht="24.95" customHeight="1" x14ac:dyDescent="0.25">
      <c r="B130" s="201"/>
      <c r="C130" s="201"/>
      <c r="D130" s="201"/>
      <c r="E130" s="201"/>
      <c r="F130" s="201"/>
      <c r="G130" s="202"/>
      <c r="H130" s="196"/>
      <c r="I130" s="201"/>
    </row>
    <row r="131" spans="2:9" ht="24.95" customHeight="1" x14ac:dyDescent="0.25">
      <c r="B131" s="201"/>
      <c r="C131" s="201"/>
      <c r="D131" s="201"/>
      <c r="E131" s="201"/>
      <c r="F131" s="201"/>
      <c r="G131" s="202"/>
      <c r="H131" s="196"/>
      <c r="I131" s="201"/>
    </row>
    <row r="132" spans="2:9" ht="24.95" customHeight="1" x14ac:dyDescent="0.25">
      <c r="B132" s="201"/>
      <c r="C132" s="201"/>
      <c r="D132" s="201"/>
      <c r="E132" s="201"/>
      <c r="F132" s="201"/>
      <c r="G132" s="202"/>
      <c r="H132" s="196"/>
      <c r="I132" s="201"/>
    </row>
    <row r="133" spans="2:9" ht="24.95" customHeight="1" x14ac:dyDescent="0.25">
      <c r="B133" s="201"/>
      <c r="C133" s="201"/>
      <c r="D133" s="201"/>
      <c r="E133" s="201"/>
      <c r="F133" s="201"/>
      <c r="G133" s="202"/>
      <c r="H133" s="196"/>
      <c r="I133" s="201"/>
    </row>
    <row r="134" spans="2:9" ht="24.95" customHeight="1" x14ac:dyDescent="0.25">
      <c r="B134" s="201"/>
      <c r="C134" s="201"/>
      <c r="D134" s="201"/>
      <c r="E134" s="201"/>
      <c r="F134" s="201"/>
      <c r="G134" s="202"/>
      <c r="H134" s="196"/>
      <c r="I134" s="201"/>
    </row>
    <row r="135" spans="2:9" ht="24.95" customHeight="1" x14ac:dyDescent="0.25">
      <c r="B135" s="201"/>
      <c r="C135" s="201"/>
      <c r="D135" s="201"/>
      <c r="E135" s="201"/>
      <c r="F135" s="201"/>
      <c r="G135" s="202"/>
      <c r="H135" s="196"/>
      <c r="I135" s="201"/>
    </row>
    <row r="136" spans="2:9" ht="24.95" customHeight="1" x14ac:dyDescent="0.25">
      <c r="B136" s="201"/>
      <c r="C136" s="201"/>
      <c r="D136" s="201"/>
      <c r="E136" s="201"/>
      <c r="F136" s="201"/>
      <c r="G136" s="202"/>
      <c r="H136" s="196"/>
      <c r="I136" s="201"/>
    </row>
    <row r="137" spans="2:9" ht="24.95" customHeight="1" x14ac:dyDescent="0.25">
      <c r="B137" s="201"/>
      <c r="C137" s="201"/>
      <c r="D137" s="201"/>
      <c r="E137" s="201"/>
      <c r="F137" s="201"/>
      <c r="G137" s="202"/>
      <c r="H137" s="196"/>
      <c r="I137" s="201"/>
    </row>
    <row r="138" spans="2:9" ht="24.95" customHeight="1" x14ac:dyDescent="0.25">
      <c r="B138" s="201"/>
      <c r="C138" s="201"/>
      <c r="D138" s="201"/>
      <c r="E138" s="201"/>
      <c r="F138" s="201"/>
      <c r="G138" s="202"/>
      <c r="H138" s="196"/>
      <c r="I138" s="201"/>
    </row>
    <row r="139" spans="2:9" ht="24.95" customHeight="1" x14ac:dyDescent="0.25">
      <c r="B139" s="201"/>
      <c r="C139" s="201"/>
      <c r="D139" s="201"/>
      <c r="E139" s="201"/>
      <c r="F139" s="201"/>
      <c r="G139" s="202"/>
      <c r="H139" s="196"/>
      <c r="I139" s="201"/>
    </row>
    <row r="140" spans="2:9" ht="24.95" customHeight="1" x14ac:dyDescent="0.25">
      <c r="B140" s="201"/>
      <c r="C140" s="201"/>
      <c r="D140" s="201"/>
      <c r="E140" s="201"/>
      <c r="F140" s="201"/>
      <c r="G140" s="202"/>
      <c r="H140" s="196"/>
      <c r="I140" s="201"/>
    </row>
    <row r="141" spans="2:9" ht="24.95" customHeight="1" x14ac:dyDescent="0.25">
      <c r="B141" s="201"/>
      <c r="C141" s="201"/>
      <c r="D141" s="201"/>
      <c r="E141" s="201"/>
      <c r="F141" s="201"/>
      <c r="G141" s="202"/>
      <c r="H141" s="196"/>
      <c r="I141" s="201"/>
    </row>
    <row r="142" spans="2:9" ht="24.95" customHeight="1" x14ac:dyDescent="0.25">
      <c r="B142" s="201"/>
      <c r="C142" s="201"/>
      <c r="D142" s="201"/>
      <c r="E142" s="201"/>
      <c r="F142" s="201"/>
      <c r="G142" s="202"/>
      <c r="H142" s="196"/>
      <c r="I142" s="201"/>
    </row>
    <row r="143" spans="2:9" ht="24.95" customHeight="1" x14ac:dyDescent="0.25">
      <c r="B143" s="201"/>
      <c r="C143" s="201"/>
      <c r="D143" s="201"/>
      <c r="E143" s="201"/>
      <c r="F143" s="201"/>
      <c r="G143" s="202"/>
      <c r="H143" s="196"/>
      <c r="I143" s="201"/>
    </row>
    <row r="144" spans="2:9" ht="24.95" customHeight="1" x14ac:dyDescent="0.25">
      <c r="B144" s="201"/>
      <c r="C144" s="201"/>
      <c r="D144" s="201"/>
      <c r="E144" s="201"/>
      <c r="F144" s="201"/>
      <c r="G144" s="202"/>
      <c r="H144" s="196"/>
      <c r="I144" s="201"/>
    </row>
    <row r="145" spans="2:9" ht="24.95" customHeight="1" x14ac:dyDescent="0.25">
      <c r="B145" s="201"/>
      <c r="C145" s="201"/>
      <c r="D145" s="201"/>
      <c r="E145" s="201"/>
      <c r="F145" s="201"/>
      <c r="G145" s="202"/>
      <c r="H145" s="196"/>
      <c r="I145" s="201"/>
    </row>
    <row r="146" spans="2:9" ht="24.95" customHeight="1" x14ac:dyDescent="0.25">
      <c r="B146" s="201"/>
      <c r="C146" s="201"/>
      <c r="D146" s="201"/>
      <c r="E146" s="201"/>
      <c r="F146" s="201"/>
      <c r="G146" s="202"/>
      <c r="H146" s="196"/>
      <c r="I146" s="201"/>
    </row>
    <row r="147" spans="2:9" ht="24.95" customHeight="1" x14ac:dyDescent="0.25">
      <c r="B147" s="201"/>
      <c r="C147" s="201"/>
      <c r="D147" s="201"/>
      <c r="E147" s="201"/>
      <c r="F147" s="201"/>
      <c r="G147" s="202"/>
      <c r="H147" s="196"/>
      <c r="I147" s="201"/>
    </row>
    <row r="148" spans="2:9" ht="24.95" customHeight="1" x14ac:dyDescent="0.25">
      <c r="B148" s="201"/>
      <c r="C148" s="201"/>
      <c r="D148" s="201"/>
      <c r="E148" s="201"/>
      <c r="F148" s="201"/>
      <c r="G148" s="202"/>
      <c r="H148" s="196"/>
      <c r="I148" s="201"/>
    </row>
    <row r="149" spans="2:9" ht="24.95" customHeight="1" x14ac:dyDescent="0.25">
      <c r="B149" s="201"/>
      <c r="C149" s="201"/>
      <c r="D149" s="201"/>
      <c r="E149" s="201"/>
      <c r="F149" s="201"/>
      <c r="G149" s="202"/>
      <c r="H149" s="196"/>
      <c r="I149" s="201"/>
    </row>
    <row r="150" spans="2:9" ht="24.95" customHeight="1" x14ac:dyDescent="0.25">
      <c r="B150" s="201"/>
      <c r="C150" s="201"/>
      <c r="D150" s="201"/>
      <c r="E150" s="201"/>
      <c r="F150" s="201"/>
      <c r="G150" s="202"/>
      <c r="H150" s="196"/>
      <c r="I150" s="201"/>
    </row>
    <row r="151" spans="2:9" ht="24.95" customHeight="1" x14ac:dyDescent="0.25">
      <c r="B151" s="201"/>
      <c r="C151" s="201"/>
      <c r="D151" s="201"/>
      <c r="E151" s="201"/>
      <c r="F151" s="201"/>
      <c r="G151" s="202"/>
      <c r="H151" s="196"/>
      <c r="I151" s="201"/>
    </row>
    <row r="152" spans="2:9" ht="24.95" customHeight="1" x14ac:dyDescent="0.25">
      <c r="B152" s="201"/>
      <c r="C152" s="201"/>
      <c r="D152" s="201"/>
      <c r="E152" s="201"/>
      <c r="F152" s="201"/>
      <c r="G152" s="202"/>
      <c r="H152" s="196"/>
      <c r="I152" s="201"/>
    </row>
    <row r="153" spans="2:9" ht="24.95" customHeight="1" x14ac:dyDescent="0.25">
      <c r="B153" s="201"/>
      <c r="C153" s="201"/>
      <c r="D153" s="201"/>
      <c r="E153" s="201"/>
      <c r="F153" s="201"/>
      <c r="G153" s="202"/>
      <c r="H153" s="196"/>
      <c r="I153" s="201"/>
    </row>
    <row r="154" spans="2:9" ht="24.95" customHeight="1" x14ac:dyDescent="0.25">
      <c r="B154" s="201"/>
      <c r="C154" s="201"/>
      <c r="D154" s="201"/>
      <c r="E154" s="201"/>
      <c r="F154" s="201"/>
      <c r="G154" s="202"/>
      <c r="H154" s="196"/>
      <c r="I154" s="201"/>
    </row>
    <row r="155" spans="2:9" ht="24.95" customHeight="1" x14ac:dyDescent="0.25">
      <c r="B155" s="201"/>
      <c r="C155" s="201"/>
      <c r="D155" s="201"/>
      <c r="E155" s="201"/>
      <c r="F155" s="201"/>
      <c r="G155" s="202"/>
      <c r="H155" s="196"/>
      <c r="I155" s="201"/>
    </row>
    <row r="156" spans="2:9" ht="24.95" customHeight="1" x14ac:dyDescent="0.25">
      <c r="B156" s="201"/>
      <c r="C156" s="201"/>
      <c r="D156" s="201"/>
      <c r="E156" s="201"/>
      <c r="F156" s="201"/>
      <c r="G156" s="202"/>
      <c r="H156" s="196"/>
      <c r="I156" s="201"/>
    </row>
    <row r="157" spans="2:9" ht="24.95" customHeight="1" x14ac:dyDescent="0.25">
      <c r="B157" s="201"/>
      <c r="C157" s="201"/>
      <c r="D157" s="201"/>
      <c r="E157" s="201"/>
      <c r="F157" s="201"/>
      <c r="G157" s="202"/>
      <c r="H157" s="196"/>
      <c r="I157" s="201"/>
    </row>
    <row r="158" spans="2:9" ht="24.95" customHeight="1" x14ac:dyDescent="0.25">
      <c r="B158" s="201"/>
      <c r="C158" s="201"/>
      <c r="D158" s="201"/>
      <c r="E158" s="201"/>
      <c r="F158" s="201"/>
      <c r="G158" s="202"/>
      <c r="H158" s="196"/>
      <c r="I158" s="201"/>
    </row>
    <row r="159" spans="2:9" ht="24.95" customHeight="1" x14ac:dyDescent="0.25">
      <c r="B159" s="201"/>
      <c r="C159" s="201"/>
      <c r="D159" s="201"/>
      <c r="E159" s="201"/>
      <c r="F159" s="201"/>
      <c r="G159" s="202"/>
      <c r="H159" s="196"/>
      <c r="I159" s="201"/>
    </row>
    <row r="160" spans="2:9" ht="24.95" customHeight="1" x14ac:dyDescent="0.25">
      <c r="B160" s="201"/>
      <c r="C160" s="201"/>
      <c r="D160" s="201"/>
      <c r="E160" s="201"/>
      <c r="F160" s="201"/>
      <c r="G160" s="202"/>
      <c r="H160" s="196"/>
      <c r="I160" s="201"/>
    </row>
    <row r="161" spans="2:9" ht="24.95" customHeight="1" x14ac:dyDescent="0.25">
      <c r="B161" s="201"/>
      <c r="C161" s="201"/>
      <c r="D161" s="201"/>
      <c r="E161" s="201"/>
      <c r="F161" s="201"/>
      <c r="G161" s="202"/>
      <c r="H161" s="196"/>
      <c r="I161" s="201"/>
    </row>
    <row r="162" spans="2:9" ht="24.95" customHeight="1" x14ac:dyDescent="0.25">
      <c r="B162" s="201"/>
      <c r="C162" s="201"/>
      <c r="D162" s="201"/>
      <c r="E162" s="201"/>
      <c r="F162" s="201"/>
      <c r="G162" s="202"/>
      <c r="H162" s="196"/>
      <c r="I162" s="201"/>
    </row>
    <row r="163" spans="2:9" ht="24.95" customHeight="1" x14ac:dyDescent="0.25">
      <c r="B163" s="201"/>
      <c r="C163" s="201"/>
      <c r="D163" s="201"/>
      <c r="E163" s="201"/>
      <c r="F163" s="201"/>
      <c r="G163" s="202"/>
      <c r="H163" s="196"/>
      <c r="I163" s="201"/>
    </row>
    <row r="164" spans="2:9" ht="24.95" customHeight="1" x14ac:dyDescent="0.25">
      <c r="B164" s="201"/>
      <c r="C164" s="201"/>
      <c r="D164" s="201"/>
      <c r="E164" s="201"/>
      <c r="F164" s="201"/>
      <c r="G164" s="202"/>
      <c r="H164" s="196"/>
      <c r="I164" s="201"/>
    </row>
    <row r="165" spans="2:9" ht="24.95" customHeight="1" x14ac:dyDescent="0.25">
      <c r="B165" s="201"/>
      <c r="C165" s="201"/>
      <c r="D165" s="201"/>
      <c r="E165" s="201"/>
      <c r="F165" s="201"/>
      <c r="G165" s="202"/>
      <c r="H165" s="196"/>
      <c r="I165" s="201"/>
    </row>
    <row r="166" spans="2:9" ht="24.95" customHeight="1" x14ac:dyDescent="0.25">
      <c r="B166" s="201"/>
      <c r="C166" s="201"/>
      <c r="D166" s="201"/>
      <c r="E166" s="201"/>
      <c r="F166" s="201"/>
      <c r="G166" s="202"/>
      <c r="H166" s="196"/>
      <c r="I166" s="201"/>
    </row>
    <row r="167" spans="2:9" ht="24.95" customHeight="1" x14ac:dyDescent="0.25">
      <c r="B167" s="201"/>
      <c r="C167" s="201"/>
      <c r="D167" s="201"/>
      <c r="E167" s="201"/>
      <c r="F167" s="201"/>
      <c r="G167" s="202"/>
      <c r="H167" s="196"/>
      <c r="I167" s="201"/>
    </row>
    <row r="168" spans="2:9" ht="24.95" customHeight="1" x14ac:dyDescent="0.25">
      <c r="B168" s="201"/>
      <c r="C168" s="201"/>
      <c r="D168" s="201"/>
      <c r="E168" s="201"/>
      <c r="F168" s="201"/>
      <c r="G168" s="202"/>
      <c r="H168" s="196"/>
      <c r="I168" s="201"/>
    </row>
    <row r="169" spans="2:9" ht="24.95" customHeight="1" x14ac:dyDescent="0.25">
      <c r="B169" s="201"/>
      <c r="C169" s="201"/>
      <c r="D169" s="201"/>
      <c r="E169" s="201"/>
      <c r="F169" s="201"/>
      <c r="G169" s="202"/>
      <c r="H169" s="196"/>
      <c r="I169" s="201"/>
    </row>
    <row r="170" spans="2:9" ht="24.95" customHeight="1" x14ac:dyDescent="0.25">
      <c r="B170" s="201"/>
      <c r="C170" s="201"/>
      <c r="D170" s="201"/>
      <c r="E170" s="201"/>
      <c r="F170" s="201"/>
      <c r="G170" s="202"/>
      <c r="H170" s="196"/>
      <c r="I170" s="201"/>
    </row>
    <row r="171" spans="2:9" ht="24.95" customHeight="1" x14ac:dyDescent="0.25">
      <c r="B171" s="201"/>
      <c r="C171" s="201"/>
      <c r="D171" s="201"/>
      <c r="E171" s="201"/>
      <c r="F171" s="201"/>
      <c r="G171" s="202"/>
      <c r="H171" s="196"/>
      <c r="I171" s="201"/>
    </row>
    <row r="172" spans="2:9" ht="24.95" customHeight="1" x14ac:dyDescent="0.25">
      <c r="B172" s="201"/>
      <c r="C172" s="201"/>
      <c r="D172" s="201"/>
      <c r="E172" s="201"/>
      <c r="F172" s="201"/>
      <c r="G172" s="202"/>
      <c r="H172" s="196"/>
      <c r="I172" s="201"/>
    </row>
    <row r="173" spans="2:9" ht="24.95" customHeight="1" x14ac:dyDescent="0.25">
      <c r="B173" s="201"/>
      <c r="C173" s="201"/>
      <c r="D173" s="201"/>
      <c r="E173" s="201"/>
      <c r="F173" s="201"/>
      <c r="G173" s="202"/>
      <c r="H173" s="196"/>
      <c r="I173" s="201"/>
    </row>
    <row r="174" spans="2:9" ht="24.95" customHeight="1" x14ac:dyDescent="0.25">
      <c r="B174" s="201"/>
      <c r="C174" s="201"/>
      <c r="D174" s="201"/>
      <c r="E174" s="201"/>
      <c r="F174" s="201"/>
      <c r="G174" s="202"/>
      <c r="H174" s="196"/>
      <c r="I174" s="201"/>
    </row>
    <row r="175" spans="2:9" ht="24.95" customHeight="1" x14ac:dyDescent="0.25">
      <c r="B175" s="201"/>
      <c r="C175" s="201"/>
      <c r="D175" s="201"/>
      <c r="E175" s="201"/>
      <c r="F175" s="201"/>
      <c r="G175" s="202"/>
      <c r="H175" s="196"/>
      <c r="I175" s="201"/>
    </row>
    <row r="176" spans="2:9" ht="24.95" customHeight="1" x14ac:dyDescent="0.25">
      <c r="B176" s="201"/>
      <c r="C176" s="201"/>
      <c r="D176" s="201"/>
      <c r="E176" s="201"/>
      <c r="F176" s="201"/>
      <c r="G176" s="202"/>
      <c r="H176" s="196"/>
      <c r="I176" s="201"/>
    </row>
    <row r="177" spans="2:9" ht="24.95" customHeight="1" x14ac:dyDescent="0.25">
      <c r="B177" s="201"/>
      <c r="C177" s="201"/>
      <c r="D177" s="201"/>
      <c r="E177" s="201"/>
      <c r="F177" s="201"/>
      <c r="G177" s="202"/>
      <c r="H177" s="196"/>
      <c r="I177" s="201"/>
    </row>
    <row r="178" spans="2:9" ht="24.95" customHeight="1" x14ac:dyDescent="0.25">
      <c r="B178" s="201"/>
      <c r="C178" s="201"/>
      <c r="D178" s="201"/>
      <c r="E178" s="201"/>
      <c r="F178" s="201"/>
      <c r="G178" s="202"/>
      <c r="H178" s="196"/>
      <c r="I178" s="201"/>
    </row>
    <row r="179" spans="2:9" ht="24.95" customHeight="1" x14ac:dyDescent="0.25">
      <c r="B179" s="201"/>
      <c r="C179" s="201"/>
      <c r="D179" s="201"/>
      <c r="E179" s="201"/>
      <c r="F179" s="201"/>
      <c r="G179" s="202"/>
      <c r="H179" s="196"/>
      <c r="I179" s="201"/>
    </row>
    <row r="180" spans="2:9" ht="24.95" customHeight="1" x14ac:dyDescent="0.25">
      <c r="B180" s="201"/>
      <c r="C180" s="201"/>
      <c r="D180" s="201"/>
      <c r="E180" s="201"/>
      <c r="F180" s="201"/>
      <c r="G180" s="202"/>
      <c r="H180" s="196"/>
      <c r="I180" s="201"/>
    </row>
    <row r="181" spans="2:9" ht="24.95" customHeight="1" x14ac:dyDescent="0.25">
      <c r="B181" s="201"/>
      <c r="C181" s="201"/>
      <c r="D181" s="201"/>
      <c r="E181" s="201"/>
      <c r="F181" s="201"/>
      <c r="G181" s="202"/>
      <c r="H181" s="196"/>
      <c r="I181" s="201"/>
    </row>
    <row r="182" spans="2:9" ht="24.95" customHeight="1" x14ac:dyDescent="0.25">
      <c r="B182" s="201"/>
      <c r="C182" s="201"/>
      <c r="D182" s="201"/>
      <c r="E182" s="201"/>
      <c r="F182" s="201"/>
      <c r="G182" s="202"/>
      <c r="H182" s="196"/>
      <c r="I182" s="201"/>
    </row>
    <row r="183" spans="2:9" ht="24.95" customHeight="1" x14ac:dyDescent="0.25">
      <c r="B183" s="201"/>
      <c r="C183" s="201"/>
      <c r="D183" s="201"/>
      <c r="E183" s="201"/>
      <c r="F183" s="201"/>
      <c r="G183" s="202"/>
      <c r="H183" s="196"/>
      <c r="I183" s="201"/>
    </row>
    <row r="184" spans="2:9" ht="24.95" customHeight="1" x14ac:dyDescent="0.25">
      <c r="B184" s="201"/>
      <c r="C184" s="201"/>
      <c r="D184" s="201"/>
      <c r="E184" s="201"/>
      <c r="F184" s="201"/>
      <c r="G184" s="202"/>
      <c r="H184" s="196"/>
      <c r="I184" s="201"/>
    </row>
    <row r="185" spans="2:9" ht="24.95" customHeight="1" x14ac:dyDescent="0.25">
      <c r="B185" s="201"/>
      <c r="C185" s="201"/>
      <c r="D185" s="201"/>
      <c r="E185" s="201"/>
      <c r="F185" s="201"/>
      <c r="G185" s="202"/>
      <c r="H185" s="196"/>
      <c r="I185" s="201"/>
    </row>
    <row r="186" spans="2:9" ht="24.95" customHeight="1" x14ac:dyDescent="0.25">
      <c r="B186" s="201"/>
      <c r="C186" s="201"/>
      <c r="D186" s="201"/>
      <c r="E186" s="201"/>
      <c r="F186" s="201"/>
      <c r="G186" s="202"/>
      <c r="H186" s="196"/>
      <c r="I186" s="201"/>
    </row>
    <row r="187" spans="2:9" ht="24.95" customHeight="1" x14ac:dyDescent="0.25">
      <c r="B187" s="201"/>
      <c r="C187" s="201"/>
      <c r="D187" s="201"/>
      <c r="E187" s="201"/>
      <c r="F187" s="201"/>
      <c r="G187" s="202"/>
      <c r="H187" s="196"/>
      <c r="I187" s="201"/>
    </row>
    <row r="188" spans="2:9" ht="24.95" customHeight="1" x14ac:dyDescent="0.25">
      <c r="B188" s="201"/>
      <c r="C188" s="201"/>
      <c r="D188" s="201"/>
      <c r="E188" s="201"/>
      <c r="F188" s="201"/>
      <c r="G188" s="202"/>
      <c r="H188" s="196"/>
      <c r="I188" s="201"/>
    </row>
    <row r="189" spans="2:9" ht="24.95" customHeight="1" x14ac:dyDescent="0.25">
      <c r="B189" s="201"/>
      <c r="C189" s="201"/>
      <c r="D189" s="201"/>
      <c r="E189" s="201"/>
      <c r="F189" s="201"/>
      <c r="G189" s="202"/>
      <c r="H189" s="196"/>
      <c r="I189" s="201"/>
    </row>
    <row r="190" spans="2:9" ht="24.95" customHeight="1" x14ac:dyDescent="0.25">
      <c r="B190" s="201"/>
      <c r="C190" s="201"/>
      <c r="D190" s="201"/>
      <c r="E190" s="201"/>
      <c r="F190" s="201"/>
      <c r="G190" s="202"/>
      <c r="H190" s="196"/>
      <c r="I190" s="201"/>
    </row>
    <row r="191" spans="2:9" ht="24.95" customHeight="1" x14ac:dyDescent="0.25">
      <c r="B191" s="201"/>
      <c r="C191" s="201"/>
      <c r="D191" s="201"/>
      <c r="E191" s="201"/>
      <c r="F191" s="201"/>
      <c r="G191" s="202"/>
      <c r="H191" s="196"/>
      <c r="I191" s="201"/>
    </row>
    <row r="192" spans="2:9" ht="24.95" customHeight="1" x14ac:dyDescent="0.25">
      <c r="B192" s="201"/>
      <c r="C192" s="201"/>
      <c r="D192" s="201"/>
      <c r="E192" s="201"/>
      <c r="F192" s="201"/>
      <c r="G192" s="202"/>
      <c r="H192" s="196"/>
      <c r="I192" s="201"/>
    </row>
    <row r="193" spans="2:9" ht="24.95" customHeight="1" x14ac:dyDescent="0.25">
      <c r="B193" s="201"/>
      <c r="C193" s="201"/>
      <c r="D193" s="201"/>
      <c r="E193" s="201"/>
      <c r="F193" s="201"/>
      <c r="G193" s="202"/>
      <c r="H193" s="196"/>
      <c r="I193" s="201"/>
    </row>
    <row r="194" spans="2:9" ht="24.95" customHeight="1" x14ac:dyDescent="0.25">
      <c r="B194" s="201"/>
      <c r="C194" s="201"/>
      <c r="D194" s="201"/>
      <c r="E194" s="201"/>
      <c r="F194" s="201"/>
      <c r="G194" s="202"/>
      <c r="H194" s="196"/>
      <c r="I194" s="201"/>
    </row>
    <row r="195" spans="2:9" ht="24.95" customHeight="1" x14ac:dyDescent="0.25">
      <c r="B195" s="201"/>
      <c r="C195" s="201"/>
      <c r="D195" s="201"/>
      <c r="E195" s="201"/>
      <c r="F195" s="201"/>
      <c r="G195" s="202"/>
      <c r="H195" s="196"/>
      <c r="I195" s="201"/>
    </row>
    <row r="196" spans="2:9" ht="24.95" customHeight="1" x14ac:dyDescent="0.25">
      <c r="B196" s="201"/>
      <c r="C196" s="201"/>
      <c r="D196" s="201"/>
      <c r="E196" s="201"/>
      <c r="F196" s="201"/>
      <c r="G196" s="202"/>
      <c r="H196" s="196"/>
      <c r="I196" s="201"/>
    </row>
    <row r="197" spans="2:9" ht="24.95" customHeight="1" x14ac:dyDescent="0.25">
      <c r="B197" s="201"/>
      <c r="C197" s="201"/>
      <c r="D197" s="201"/>
      <c r="E197" s="201"/>
      <c r="F197" s="201"/>
      <c r="G197" s="202"/>
      <c r="H197" s="196"/>
      <c r="I197" s="201"/>
    </row>
    <row r="198" spans="2:9" ht="24.95" customHeight="1" x14ac:dyDescent="0.25">
      <c r="B198" s="201"/>
      <c r="C198" s="201"/>
      <c r="D198" s="201"/>
      <c r="E198" s="201"/>
      <c r="F198" s="201"/>
      <c r="G198" s="202"/>
      <c r="H198" s="196"/>
      <c r="I198" s="201"/>
    </row>
    <row r="199" spans="2:9" ht="24.95" customHeight="1" x14ac:dyDescent="0.25">
      <c r="B199" s="201"/>
      <c r="C199" s="201"/>
      <c r="D199" s="201"/>
      <c r="E199" s="201"/>
      <c r="F199" s="201"/>
      <c r="G199" s="202"/>
      <c r="H199" s="196"/>
      <c r="I199" s="201"/>
    </row>
    <row r="200" spans="2:9" ht="24.95" customHeight="1" x14ac:dyDescent="0.25">
      <c r="B200" s="201"/>
      <c r="C200" s="201"/>
      <c r="D200" s="201"/>
      <c r="E200" s="201"/>
      <c r="F200" s="201"/>
      <c r="G200" s="202"/>
      <c r="H200" s="196"/>
      <c r="I200" s="201"/>
    </row>
    <row r="201" spans="2:9" ht="24.95" customHeight="1" x14ac:dyDescent="0.25">
      <c r="B201" s="201"/>
      <c r="C201" s="201"/>
      <c r="D201" s="201"/>
      <c r="E201" s="201"/>
      <c r="F201" s="201"/>
      <c r="G201" s="202"/>
      <c r="H201" s="196"/>
      <c r="I201" s="201"/>
    </row>
    <row r="202" spans="2:9" ht="24.95" customHeight="1" x14ac:dyDescent="0.25">
      <c r="B202" s="201"/>
      <c r="C202" s="201"/>
      <c r="D202" s="201"/>
      <c r="E202" s="201"/>
      <c r="F202" s="201"/>
      <c r="G202" s="202"/>
      <c r="H202" s="196"/>
      <c r="I202" s="201"/>
    </row>
    <row r="203" spans="2:9" ht="24.95" customHeight="1" x14ac:dyDescent="0.25">
      <c r="B203" s="201"/>
      <c r="C203" s="201"/>
      <c r="D203" s="201"/>
      <c r="E203" s="201"/>
      <c r="F203" s="201"/>
      <c r="G203" s="202"/>
      <c r="H203" s="196"/>
      <c r="I203" s="201"/>
    </row>
    <row r="204" spans="2:9" ht="24.95" customHeight="1" x14ac:dyDescent="0.25">
      <c r="B204" s="201"/>
      <c r="C204" s="201"/>
      <c r="D204" s="201"/>
      <c r="E204" s="201"/>
      <c r="F204" s="201"/>
      <c r="G204" s="202"/>
      <c r="H204" s="196"/>
      <c r="I204" s="201"/>
    </row>
    <row r="205" spans="2:9" ht="24.95" customHeight="1" x14ac:dyDescent="0.25">
      <c r="B205" s="201"/>
      <c r="C205" s="201"/>
      <c r="D205" s="201"/>
      <c r="E205" s="201"/>
      <c r="F205" s="201"/>
      <c r="G205" s="202"/>
      <c r="H205" s="196"/>
      <c r="I205" s="201"/>
    </row>
    <row r="206" spans="2:9" ht="24.95" customHeight="1" x14ac:dyDescent="0.25">
      <c r="B206" s="201"/>
      <c r="C206" s="201"/>
      <c r="D206" s="201"/>
      <c r="E206" s="201"/>
      <c r="F206" s="201"/>
      <c r="G206" s="202"/>
      <c r="H206" s="196"/>
      <c r="I206" s="201"/>
    </row>
    <row r="207" spans="2:9" ht="24.95" customHeight="1" x14ac:dyDescent="0.25">
      <c r="B207" s="201"/>
      <c r="C207" s="201"/>
      <c r="D207" s="201"/>
      <c r="E207" s="201"/>
      <c r="F207" s="201"/>
      <c r="G207" s="202"/>
      <c r="H207" s="196"/>
      <c r="I207" s="201"/>
    </row>
    <row r="208" spans="2:9" ht="24.95" customHeight="1" x14ac:dyDescent="0.25">
      <c r="B208" s="201"/>
      <c r="C208" s="201"/>
      <c r="D208" s="201"/>
      <c r="E208" s="201"/>
      <c r="F208" s="201"/>
      <c r="G208" s="202"/>
      <c r="H208" s="196"/>
      <c r="I208" s="201"/>
    </row>
    <row r="209" spans="2:9" ht="24.95" customHeight="1" x14ac:dyDescent="0.25">
      <c r="B209" s="201"/>
      <c r="C209" s="201"/>
      <c r="D209" s="201"/>
      <c r="E209" s="201"/>
      <c r="F209" s="201"/>
      <c r="G209" s="202"/>
      <c r="H209" s="196"/>
      <c r="I209" s="201"/>
    </row>
    <row r="210" spans="2:9" ht="24.95" customHeight="1" x14ac:dyDescent="0.25">
      <c r="B210" s="201"/>
      <c r="C210" s="201"/>
      <c r="D210" s="201"/>
      <c r="E210" s="201"/>
      <c r="F210" s="201"/>
      <c r="G210" s="202"/>
      <c r="H210" s="196"/>
      <c r="I210" s="201"/>
    </row>
    <row r="211" spans="2:9" ht="24.95" customHeight="1" x14ac:dyDescent="0.25">
      <c r="B211" s="201"/>
      <c r="C211" s="201"/>
      <c r="D211" s="201"/>
      <c r="E211" s="201"/>
      <c r="F211" s="201"/>
      <c r="G211" s="202"/>
      <c r="H211" s="196"/>
      <c r="I211" s="201"/>
    </row>
    <row r="212" spans="2:9" ht="24.95" customHeight="1" x14ac:dyDescent="0.25">
      <c r="B212" s="201"/>
      <c r="C212" s="201"/>
      <c r="D212" s="201"/>
      <c r="E212" s="201"/>
      <c r="F212" s="201"/>
      <c r="G212" s="202"/>
      <c r="H212" s="196"/>
      <c r="I212" s="201"/>
    </row>
    <row r="213" spans="2:9" ht="24.95" customHeight="1" x14ac:dyDescent="0.25">
      <c r="B213" s="201"/>
      <c r="C213" s="201"/>
      <c r="D213" s="201"/>
      <c r="E213" s="201"/>
      <c r="F213" s="201"/>
      <c r="G213" s="202"/>
      <c r="H213" s="196"/>
      <c r="I213" s="201"/>
    </row>
    <row r="214" spans="2:9" ht="24.95" customHeight="1" x14ac:dyDescent="0.25">
      <c r="B214" s="201"/>
      <c r="C214" s="201"/>
      <c r="D214" s="201"/>
      <c r="E214" s="201"/>
      <c r="F214" s="201"/>
      <c r="G214" s="202"/>
      <c r="H214" s="196"/>
      <c r="I214" s="201"/>
    </row>
    <row r="215" spans="2:9" ht="24.95" customHeight="1" x14ac:dyDescent="0.25">
      <c r="B215" s="201"/>
      <c r="C215" s="201"/>
      <c r="D215" s="201"/>
      <c r="E215" s="201"/>
      <c r="F215" s="201"/>
      <c r="G215" s="202"/>
      <c r="H215" s="196"/>
      <c r="I215" s="201"/>
    </row>
    <row r="216" spans="2:9" ht="24.95" customHeight="1" x14ac:dyDescent="0.25">
      <c r="B216" s="201"/>
      <c r="C216" s="201"/>
      <c r="D216" s="201"/>
      <c r="E216" s="201"/>
      <c r="F216" s="201"/>
      <c r="G216" s="202"/>
      <c r="H216" s="196"/>
      <c r="I216" s="201"/>
    </row>
    <row r="217" spans="2:9" ht="24.95" customHeight="1" x14ac:dyDescent="0.25">
      <c r="B217" s="201"/>
      <c r="C217" s="201"/>
      <c r="D217" s="201"/>
      <c r="E217" s="201"/>
      <c r="F217" s="201"/>
      <c r="G217" s="202"/>
      <c r="H217" s="196"/>
      <c r="I217" s="201"/>
    </row>
    <row r="218" spans="2:9" ht="24.95" customHeight="1" x14ac:dyDescent="0.25">
      <c r="B218" s="201"/>
      <c r="C218" s="201"/>
      <c r="D218" s="201"/>
      <c r="E218" s="201"/>
      <c r="F218" s="201"/>
      <c r="G218" s="202"/>
      <c r="H218" s="196"/>
      <c r="I218" s="201"/>
    </row>
    <row r="219" spans="2:9" ht="24.95" customHeight="1" x14ac:dyDescent="0.25">
      <c r="B219" s="201"/>
      <c r="C219" s="201"/>
      <c r="D219" s="201"/>
      <c r="E219" s="201"/>
      <c r="F219" s="201"/>
      <c r="G219" s="202"/>
      <c r="H219" s="196"/>
      <c r="I219" s="201"/>
    </row>
    <row r="220" spans="2:9" ht="24.95" customHeight="1" x14ac:dyDescent="0.25">
      <c r="B220" s="201"/>
      <c r="C220" s="201"/>
      <c r="D220" s="201"/>
      <c r="E220" s="201"/>
      <c r="F220" s="201"/>
      <c r="G220" s="202"/>
      <c r="H220" s="196"/>
      <c r="I220" s="201"/>
    </row>
    <row r="221" spans="2:9" ht="24.95" customHeight="1" x14ac:dyDescent="0.25">
      <c r="B221" s="201"/>
      <c r="C221" s="201"/>
      <c r="D221" s="201"/>
      <c r="E221" s="201"/>
      <c r="F221" s="201"/>
      <c r="G221" s="202"/>
      <c r="H221" s="196"/>
      <c r="I221" s="201"/>
    </row>
    <row r="222" spans="2:9" ht="24.95" customHeight="1" x14ac:dyDescent="0.25">
      <c r="B222" s="201"/>
      <c r="C222" s="201"/>
      <c r="D222" s="201"/>
      <c r="E222" s="201"/>
      <c r="F222" s="201"/>
      <c r="G222" s="202"/>
      <c r="H222" s="196"/>
      <c r="I222" s="201"/>
    </row>
    <row r="223" spans="2:9" ht="24.95" customHeight="1" x14ac:dyDescent="0.25">
      <c r="B223" s="201"/>
      <c r="C223" s="201"/>
      <c r="D223" s="201"/>
      <c r="E223" s="201"/>
      <c r="F223" s="201"/>
      <c r="G223" s="202"/>
      <c r="H223" s="196"/>
      <c r="I223" s="201"/>
    </row>
    <row r="224" spans="2:9" ht="24.95" customHeight="1" x14ac:dyDescent="0.25">
      <c r="B224" s="201"/>
      <c r="C224" s="201"/>
      <c r="D224" s="201"/>
      <c r="E224" s="201"/>
      <c r="F224" s="201"/>
      <c r="G224" s="202"/>
      <c r="H224" s="196"/>
      <c r="I224" s="201"/>
    </row>
    <row r="225" spans="2:9" ht="24.95" customHeight="1" x14ac:dyDescent="0.25">
      <c r="B225" s="201"/>
      <c r="C225" s="201"/>
      <c r="D225" s="201"/>
      <c r="E225" s="201"/>
      <c r="F225" s="201"/>
      <c r="G225" s="202"/>
      <c r="H225" s="196"/>
      <c r="I225" s="201"/>
    </row>
    <row r="226" spans="2:9" ht="24.95" customHeight="1" x14ac:dyDescent="0.25">
      <c r="B226" s="201"/>
      <c r="C226" s="201"/>
      <c r="D226" s="201"/>
      <c r="E226" s="201"/>
      <c r="F226" s="201"/>
      <c r="G226" s="202"/>
      <c r="H226" s="196"/>
      <c r="I226" s="201"/>
    </row>
    <row r="227" spans="2:9" ht="24.95" customHeight="1" x14ac:dyDescent="0.25">
      <c r="B227" s="201"/>
      <c r="C227" s="201"/>
      <c r="D227" s="201"/>
      <c r="E227" s="201"/>
      <c r="F227" s="201"/>
      <c r="G227" s="202"/>
      <c r="H227" s="196"/>
      <c r="I227" s="201"/>
    </row>
    <row r="228" spans="2:9" ht="24.95" customHeight="1" x14ac:dyDescent="0.25">
      <c r="B228" s="201"/>
      <c r="C228" s="201"/>
      <c r="D228" s="201"/>
      <c r="E228" s="201"/>
      <c r="F228" s="201"/>
      <c r="G228" s="202"/>
      <c r="H228" s="196"/>
      <c r="I228" s="201"/>
    </row>
    <row r="229" spans="2:9" ht="24.95" customHeight="1" x14ac:dyDescent="0.25">
      <c r="B229" s="201"/>
      <c r="C229" s="201"/>
      <c r="D229" s="201"/>
      <c r="E229" s="201"/>
      <c r="F229" s="201"/>
      <c r="G229" s="202"/>
      <c r="H229" s="196"/>
      <c r="I229" s="201"/>
    </row>
    <row r="230" spans="2:9" ht="24.95" customHeight="1" x14ac:dyDescent="0.25">
      <c r="B230" s="201"/>
      <c r="C230" s="201"/>
      <c r="D230" s="201"/>
      <c r="E230" s="201"/>
      <c r="F230" s="201"/>
      <c r="G230" s="202"/>
      <c r="H230" s="196"/>
      <c r="I230" s="201"/>
    </row>
    <row r="231" spans="2:9" ht="24.95" customHeight="1" x14ac:dyDescent="0.25">
      <c r="B231" s="201"/>
      <c r="C231" s="201"/>
      <c r="D231" s="201"/>
      <c r="E231" s="201"/>
      <c r="F231" s="201"/>
      <c r="G231" s="202"/>
      <c r="H231" s="196"/>
      <c r="I231" s="201"/>
    </row>
    <row r="232" spans="2:9" ht="24.95" customHeight="1" x14ac:dyDescent="0.25">
      <c r="B232" s="201"/>
      <c r="C232" s="201"/>
      <c r="D232" s="201"/>
      <c r="E232" s="201"/>
      <c r="F232" s="201"/>
      <c r="G232" s="202"/>
      <c r="H232" s="196"/>
      <c r="I232" s="201"/>
    </row>
    <row r="233" spans="2:9" ht="24.95" customHeight="1" x14ac:dyDescent="0.25">
      <c r="B233" s="201"/>
      <c r="C233" s="201"/>
      <c r="D233" s="201"/>
      <c r="E233" s="201"/>
      <c r="F233" s="201"/>
      <c r="G233" s="202"/>
      <c r="H233" s="196"/>
      <c r="I233" s="201"/>
    </row>
    <row r="234" spans="2:9" ht="24.95" customHeight="1" x14ac:dyDescent="0.25">
      <c r="B234" s="201"/>
      <c r="C234" s="201"/>
      <c r="D234" s="201"/>
      <c r="E234" s="201"/>
      <c r="F234" s="201"/>
      <c r="G234" s="202"/>
      <c r="H234" s="196"/>
      <c r="I234" s="201"/>
    </row>
    <row r="235" spans="2:9" ht="24.95" customHeight="1" x14ac:dyDescent="0.25">
      <c r="B235" s="201"/>
      <c r="C235" s="201"/>
      <c r="D235" s="201"/>
      <c r="E235" s="201"/>
      <c r="F235" s="201"/>
      <c r="G235" s="202"/>
      <c r="H235" s="196"/>
      <c r="I235" s="201"/>
    </row>
    <row r="236" spans="2:9" ht="24.95" customHeight="1" x14ac:dyDescent="0.25">
      <c r="B236" s="201"/>
      <c r="C236" s="201"/>
      <c r="D236" s="201"/>
      <c r="E236" s="201"/>
      <c r="F236" s="201"/>
      <c r="G236" s="202"/>
      <c r="H236" s="196"/>
      <c r="I236" s="201"/>
    </row>
    <row r="237" spans="2:9" ht="24.95" customHeight="1" x14ac:dyDescent="0.25">
      <c r="B237" s="201"/>
      <c r="C237" s="201"/>
      <c r="D237" s="201"/>
      <c r="E237" s="201"/>
      <c r="F237" s="201"/>
      <c r="G237" s="202"/>
      <c r="H237" s="196"/>
      <c r="I237" s="201"/>
    </row>
    <row r="238" spans="2:9" ht="24.95" customHeight="1" x14ac:dyDescent="0.25">
      <c r="B238" s="201"/>
      <c r="C238" s="201"/>
      <c r="D238" s="201"/>
      <c r="E238" s="201"/>
      <c r="F238" s="201"/>
      <c r="G238" s="202"/>
      <c r="H238" s="196"/>
      <c r="I238" s="201"/>
    </row>
    <row r="239" spans="2:9" ht="24.95" customHeight="1" x14ac:dyDescent="0.25">
      <c r="B239" s="201"/>
      <c r="C239" s="201"/>
      <c r="D239" s="201"/>
      <c r="E239" s="201"/>
      <c r="F239" s="201"/>
      <c r="G239" s="202"/>
      <c r="H239" s="196"/>
      <c r="I239" s="201"/>
    </row>
    <row r="240" spans="2:9" ht="24.95" customHeight="1" x14ac:dyDescent="0.25">
      <c r="B240" s="201"/>
      <c r="C240" s="201"/>
      <c r="D240" s="201"/>
      <c r="E240" s="201"/>
      <c r="F240" s="201"/>
      <c r="G240" s="202"/>
      <c r="H240" s="196"/>
      <c r="I240" s="201"/>
    </row>
    <row r="241" spans="2:9" ht="24.95" customHeight="1" x14ac:dyDescent="0.25">
      <c r="B241" s="201"/>
      <c r="C241" s="201"/>
      <c r="D241" s="201"/>
      <c r="E241" s="201"/>
      <c r="F241" s="201"/>
      <c r="G241" s="202"/>
      <c r="H241" s="196"/>
      <c r="I241" s="201"/>
    </row>
    <row r="242" spans="2:9" ht="24.95" customHeight="1" x14ac:dyDescent="0.25">
      <c r="B242" s="201"/>
      <c r="C242" s="201"/>
      <c r="D242" s="201"/>
      <c r="E242" s="201"/>
      <c r="F242" s="201"/>
      <c r="G242" s="202"/>
      <c r="H242" s="196"/>
      <c r="I242" s="201"/>
    </row>
    <row r="243" spans="2:9" ht="24.95" customHeight="1" x14ac:dyDescent="0.25">
      <c r="B243" s="201"/>
      <c r="C243" s="201"/>
      <c r="D243" s="201"/>
      <c r="E243" s="201"/>
      <c r="F243" s="201"/>
      <c r="G243" s="202"/>
      <c r="H243" s="196"/>
      <c r="I243" s="201"/>
    </row>
    <row r="244" spans="2:9" ht="24.95" customHeight="1" x14ac:dyDescent="0.25">
      <c r="B244" s="201"/>
      <c r="C244" s="201"/>
      <c r="D244" s="201"/>
      <c r="E244" s="201"/>
      <c r="F244" s="201"/>
      <c r="G244" s="202"/>
      <c r="H244" s="196"/>
      <c r="I244" s="201"/>
    </row>
    <row r="245" spans="2:9" ht="24.95" customHeight="1" x14ac:dyDescent="0.25">
      <c r="B245" s="201"/>
      <c r="C245" s="201"/>
      <c r="D245" s="201"/>
      <c r="E245" s="201"/>
      <c r="F245" s="201"/>
      <c r="G245" s="202"/>
      <c r="H245" s="196"/>
      <c r="I245" s="201"/>
    </row>
    <row r="246" spans="2:9" ht="24.95" customHeight="1" x14ac:dyDescent="0.25">
      <c r="B246" s="201"/>
      <c r="C246" s="201"/>
      <c r="D246" s="201"/>
      <c r="E246" s="201"/>
      <c r="F246" s="201"/>
      <c r="G246" s="202"/>
      <c r="H246" s="196"/>
      <c r="I246" s="201"/>
    </row>
    <row r="247" spans="2:9" ht="24.95" customHeight="1" x14ac:dyDescent="0.25">
      <c r="B247" s="201"/>
      <c r="C247" s="201"/>
      <c r="D247" s="201"/>
      <c r="E247" s="201"/>
      <c r="F247" s="201"/>
      <c r="G247" s="202"/>
      <c r="H247" s="196"/>
      <c r="I247" s="201"/>
    </row>
    <row r="248" spans="2:9" ht="24.95" customHeight="1" x14ac:dyDescent="0.25">
      <c r="B248" s="201"/>
      <c r="C248" s="201"/>
      <c r="D248" s="201"/>
      <c r="E248" s="201"/>
      <c r="F248" s="201"/>
      <c r="G248" s="202"/>
      <c r="H248" s="196"/>
      <c r="I248" s="201"/>
    </row>
    <row r="249" spans="2:9" ht="24.95" customHeight="1" x14ac:dyDescent="0.25">
      <c r="B249" s="201"/>
      <c r="C249" s="201"/>
      <c r="D249" s="201"/>
      <c r="E249" s="201"/>
      <c r="F249" s="201"/>
      <c r="G249" s="202"/>
      <c r="H249" s="196"/>
      <c r="I249" s="201"/>
    </row>
    <row r="250" spans="2:9" ht="24.95" customHeight="1" x14ac:dyDescent="0.25">
      <c r="B250" s="201"/>
      <c r="C250" s="201"/>
      <c r="D250" s="201"/>
      <c r="E250" s="201"/>
      <c r="F250" s="201"/>
      <c r="G250" s="202"/>
      <c r="H250" s="196"/>
      <c r="I250" s="201"/>
    </row>
    <row r="251" spans="2:9" ht="24.95" customHeight="1" x14ac:dyDescent="0.25">
      <c r="B251" s="201"/>
      <c r="C251" s="201"/>
      <c r="D251" s="201"/>
      <c r="E251" s="201"/>
      <c r="F251" s="201"/>
      <c r="G251" s="202"/>
      <c r="H251" s="196"/>
      <c r="I251" s="201"/>
    </row>
    <row r="252" spans="2:9" ht="24.95" customHeight="1" x14ac:dyDescent="0.25">
      <c r="B252" s="201"/>
      <c r="C252" s="201"/>
      <c r="D252" s="201"/>
      <c r="E252" s="201"/>
      <c r="F252" s="201"/>
      <c r="G252" s="202"/>
      <c r="H252" s="196"/>
      <c r="I252" s="201"/>
    </row>
    <row r="253" spans="2:9" ht="24.95" customHeight="1" x14ac:dyDescent="0.25">
      <c r="B253" s="201"/>
      <c r="C253" s="201"/>
      <c r="D253" s="201"/>
      <c r="E253" s="201"/>
      <c r="F253" s="201"/>
      <c r="G253" s="202"/>
      <c r="H253" s="196"/>
      <c r="I253" s="201"/>
    </row>
    <row r="254" spans="2:9" ht="24.95" customHeight="1" x14ac:dyDescent="0.25">
      <c r="B254" s="201"/>
      <c r="C254" s="201"/>
      <c r="D254" s="201"/>
      <c r="E254" s="201"/>
      <c r="F254" s="201"/>
      <c r="G254" s="202"/>
      <c r="H254" s="196"/>
      <c r="I254" s="201"/>
    </row>
    <row r="255" spans="2:9" ht="24.95" customHeight="1" x14ac:dyDescent="0.25">
      <c r="B255" s="201"/>
      <c r="C255" s="201"/>
      <c r="D255" s="201"/>
      <c r="E255" s="201"/>
      <c r="F255" s="201"/>
      <c r="G255" s="202"/>
      <c r="H255" s="196"/>
      <c r="I255" s="201"/>
    </row>
    <row r="256" spans="2:9" ht="24.95" customHeight="1" x14ac:dyDescent="0.25">
      <c r="B256" s="201"/>
      <c r="C256" s="201"/>
      <c r="D256" s="201"/>
      <c r="E256" s="201"/>
      <c r="F256" s="201"/>
      <c r="G256" s="202"/>
      <c r="H256" s="196"/>
      <c r="I256" s="201"/>
    </row>
    <row r="257" spans="2:9" ht="24.95" customHeight="1" x14ac:dyDescent="0.25">
      <c r="B257" s="201"/>
      <c r="C257" s="201"/>
      <c r="D257" s="201"/>
      <c r="E257" s="201"/>
      <c r="F257" s="201"/>
      <c r="G257" s="202"/>
      <c r="H257" s="196"/>
      <c r="I257" s="201"/>
    </row>
    <row r="258" spans="2:9" ht="24.95" customHeight="1" x14ac:dyDescent="0.25">
      <c r="B258" s="201"/>
      <c r="C258" s="201"/>
      <c r="D258" s="201"/>
      <c r="E258" s="201"/>
      <c r="F258" s="201"/>
      <c r="G258" s="202"/>
      <c r="H258" s="196"/>
      <c r="I258" s="201"/>
    </row>
    <row r="259" spans="2:9" ht="24.95" customHeight="1" x14ac:dyDescent="0.25">
      <c r="B259" s="201"/>
      <c r="C259" s="201"/>
      <c r="D259" s="201"/>
      <c r="E259" s="201"/>
      <c r="F259" s="201"/>
      <c r="G259" s="202"/>
      <c r="H259" s="196"/>
      <c r="I259" s="201"/>
    </row>
    <row r="260" spans="2:9" ht="24.95" customHeight="1" x14ac:dyDescent="0.25">
      <c r="B260" s="201"/>
      <c r="C260" s="201"/>
      <c r="D260" s="201"/>
      <c r="E260" s="201"/>
      <c r="F260" s="201"/>
      <c r="G260" s="202"/>
      <c r="H260" s="196"/>
      <c r="I260" s="201"/>
    </row>
    <row r="261" spans="2:9" ht="24.95" customHeight="1" x14ac:dyDescent="0.25">
      <c r="B261" s="201"/>
      <c r="C261" s="201"/>
      <c r="D261" s="201"/>
      <c r="E261" s="201"/>
      <c r="F261" s="201"/>
      <c r="G261" s="202"/>
      <c r="H261" s="196"/>
      <c r="I261" s="201"/>
    </row>
    <row r="262" spans="2:9" ht="24.95" customHeight="1" x14ac:dyDescent="0.25">
      <c r="B262" s="201"/>
      <c r="C262" s="201"/>
      <c r="D262" s="201"/>
      <c r="E262" s="201"/>
      <c r="F262" s="201"/>
      <c r="G262" s="202"/>
      <c r="H262" s="196"/>
      <c r="I262" s="201"/>
    </row>
    <row r="263" spans="2:9" ht="24.95" customHeight="1" x14ac:dyDescent="0.25">
      <c r="B263" s="201"/>
      <c r="C263" s="201"/>
      <c r="D263" s="201"/>
      <c r="E263" s="201"/>
      <c r="F263" s="201"/>
      <c r="G263" s="202"/>
      <c r="H263" s="196"/>
      <c r="I263" s="201"/>
    </row>
    <row r="264" spans="2:9" ht="24.95" customHeight="1" x14ac:dyDescent="0.25">
      <c r="B264" s="201"/>
      <c r="C264" s="201"/>
      <c r="D264" s="201"/>
      <c r="E264" s="201"/>
      <c r="F264" s="201"/>
      <c r="G264" s="202"/>
      <c r="H264" s="196"/>
      <c r="I264" s="201"/>
    </row>
    <row r="265" spans="2:9" ht="24.95" customHeight="1" x14ac:dyDescent="0.25">
      <c r="B265" s="201"/>
      <c r="C265" s="201"/>
      <c r="D265" s="201"/>
      <c r="E265" s="201"/>
      <c r="F265" s="201"/>
      <c r="G265" s="202"/>
      <c r="H265" s="196"/>
      <c r="I265" s="201"/>
    </row>
    <row r="266" spans="2:9" ht="24.95" customHeight="1" x14ac:dyDescent="0.25">
      <c r="B266" s="201"/>
      <c r="C266" s="201"/>
      <c r="D266" s="201"/>
      <c r="E266" s="201"/>
      <c r="F266" s="201"/>
      <c r="G266" s="202"/>
      <c r="H266" s="196"/>
      <c r="I266" s="201"/>
    </row>
    <row r="267" spans="2:9" ht="24.95" customHeight="1" x14ac:dyDescent="0.25">
      <c r="B267" s="201"/>
      <c r="C267" s="201"/>
      <c r="D267" s="201"/>
      <c r="E267" s="201"/>
      <c r="F267" s="201"/>
      <c r="G267" s="202"/>
      <c r="H267" s="196"/>
      <c r="I267" s="201"/>
    </row>
    <row r="268" spans="2:9" ht="24.95" customHeight="1" x14ac:dyDescent="0.25">
      <c r="B268" s="201"/>
      <c r="C268" s="201"/>
      <c r="D268" s="201"/>
      <c r="E268" s="201"/>
      <c r="F268" s="201"/>
      <c r="G268" s="202"/>
      <c r="H268" s="196"/>
      <c r="I268" s="201"/>
    </row>
    <row r="269" spans="2:9" ht="24.95" customHeight="1" x14ac:dyDescent="0.25">
      <c r="B269" s="201"/>
      <c r="C269" s="201"/>
      <c r="D269" s="201"/>
      <c r="E269" s="201"/>
      <c r="F269" s="201"/>
      <c r="G269" s="202"/>
      <c r="H269" s="196"/>
      <c r="I269" s="201"/>
    </row>
    <row r="270" spans="2:9" ht="24.95" customHeight="1" x14ac:dyDescent="0.25">
      <c r="B270" s="201"/>
      <c r="C270" s="201"/>
      <c r="D270" s="201"/>
      <c r="E270" s="201"/>
      <c r="F270" s="201"/>
      <c r="G270" s="202"/>
      <c r="H270" s="196"/>
      <c r="I270" s="201"/>
    </row>
    <row r="271" spans="2:9" ht="24.95" customHeight="1" x14ac:dyDescent="0.25">
      <c r="B271" s="201"/>
      <c r="C271" s="201"/>
      <c r="D271" s="201"/>
      <c r="E271" s="201"/>
      <c r="F271" s="201"/>
      <c r="G271" s="202"/>
      <c r="H271" s="196"/>
      <c r="I271" s="201"/>
    </row>
    <row r="272" spans="2:9" ht="24.95" customHeight="1" x14ac:dyDescent="0.25">
      <c r="B272" s="201"/>
      <c r="C272" s="201"/>
      <c r="D272" s="201"/>
      <c r="E272" s="201"/>
      <c r="F272" s="201"/>
      <c r="G272" s="202"/>
      <c r="H272" s="196"/>
      <c r="I272" s="201"/>
    </row>
    <row r="273" spans="2:9" ht="24.95" customHeight="1" x14ac:dyDescent="0.25">
      <c r="B273" s="201"/>
      <c r="C273" s="201"/>
      <c r="D273" s="201"/>
      <c r="E273" s="201"/>
      <c r="F273" s="201"/>
      <c r="G273" s="202"/>
      <c r="H273" s="196"/>
      <c r="I273" s="201"/>
    </row>
    <row r="274" spans="2:9" ht="24.95" customHeight="1" x14ac:dyDescent="0.25">
      <c r="B274" s="201"/>
      <c r="C274" s="201"/>
      <c r="D274" s="201"/>
      <c r="E274" s="201"/>
      <c r="F274" s="201"/>
      <c r="G274" s="202"/>
      <c r="H274" s="196"/>
      <c r="I274" s="201"/>
    </row>
    <row r="275" spans="2:9" ht="24.95" customHeight="1" x14ac:dyDescent="0.25">
      <c r="B275" s="201"/>
      <c r="C275" s="201"/>
      <c r="D275" s="201"/>
      <c r="E275" s="201"/>
      <c r="F275" s="201"/>
      <c r="G275" s="202"/>
      <c r="H275" s="196"/>
      <c r="I275" s="201"/>
    </row>
    <row r="276" spans="2:9" ht="24.95" customHeight="1" x14ac:dyDescent="0.25">
      <c r="B276" s="201"/>
      <c r="C276" s="201"/>
      <c r="D276" s="201"/>
      <c r="E276" s="201"/>
      <c r="F276" s="201"/>
      <c r="G276" s="202"/>
      <c r="H276" s="196"/>
      <c r="I276" s="201"/>
    </row>
    <row r="277" spans="2:9" ht="24.95" customHeight="1" x14ac:dyDescent="0.25">
      <c r="B277" s="201"/>
      <c r="C277" s="201"/>
      <c r="D277" s="201"/>
      <c r="E277" s="201"/>
      <c r="F277" s="201"/>
      <c r="G277" s="202"/>
      <c r="H277" s="196"/>
      <c r="I277" s="201"/>
    </row>
    <row r="278" spans="2:9" ht="24.95" customHeight="1" x14ac:dyDescent="0.25">
      <c r="B278" s="201"/>
      <c r="C278" s="201"/>
      <c r="D278" s="201"/>
      <c r="E278" s="201"/>
      <c r="F278" s="201"/>
      <c r="G278" s="202"/>
      <c r="H278" s="196"/>
      <c r="I278" s="201"/>
    </row>
    <row r="279" spans="2:9" ht="24.95" customHeight="1" x14ac:dyDescent="0.25">
      <c r="B279" s="201"/>
      <c r="C279" s="201"/>
      <c r="D279" s="201"/>
      <c r="E279" s="201"/>
      <c r="F279" s="201"/>
      <c r="G279" s="202"/>
      <c r="H279" s="196"/>
      <c r="I279" s="201"/>
    </row>
    <row r="280" spans="2:9" ht="24.95" customHeight="1" x14ac:dyDescent="0.25">
      <c r="B280" s="201"/>
      <c r="C280" s="201"/>
      <c r="D280" s="201"/>
      <c r="E280" s="201"/>
      <c r="F280" s="201"/>
      <c r="G280" s="202"/>
      <c r="H280" s="196"/>
      <c r="I280" s="201"/>
    </row>
    <row r="281" spans="2:9" ht="24.95" customHeight="1" x14ac:dyDescent="0.25">
      <c r="B281" s="201"/>
      <c r="C281" s="201"/>
      <c r="D281" s="201"/>
      <c r="E281" s="201"/>
      <c r="F281" s="201"/>
      <c r="G281" s="202"/>
      <c r="H281" s="196"/>
      <c r="I281" s="201"/>
    </row>
    <row r="282" spans="2:9" ht="24.95" customHeight="1" x14ac:dyDescent="0.25">
      <c r="B282" s="201"/>
      <c r="C282" s="201"/>
      <c r="D282" s="201"/>
      <c r="E282" s="201"/>
      <c r="F282" s="201"/>
      <c r="G282" s="202"/>
      <c r="H282" s="196"/>
      <c r="I282" s="201"/>
    </row>
    <row r="283" spans="2:9" ht="24.95" customHeight="1" x14ac:dyDescent="0.25">
      <c r="B283" s="201"/>
      <c r="C283" s="201"/>
      <c r="D283" s="201"/>
      <c r="E283" s="201"/>
      <c r="F283" s="201"/>
      <c r="G283" s="202"/>
      <c r="H283" s="196"/>
      <c r="I283" s="201"/>
    </row>
    <row r="284" spans="2:9" ht="24.95" customHeight="1" x14ac:dyDescent="0.25">
      <c r="B284" s="201"/>
      <c r="C284" s="201"/>
      <c r="D284" s="201"/>
      <c r="E284" s="201"/>
      <c r="F284" s="201"/>
      <c r="G284" s="202"/>
      <c r="H284" s="196"/>
      <c r="I284" s="201"/>
    </row>
    <row r="285" spans="2:9" ht="24.95" customHeight="1" x14ac:dyDescent="0.25">
      <c r="B285" s="201"/>
      <c r="C285" s="201"/>
      <c r="D285" s="201"/>
      <c r="E285" s="201"/>
      <c r="F285" s="201"/>
      <c r="G285" s="202"/>
      <c r="H285" s="196"/>
      <c r="I285" s="201"/>
    </row>
    <row r="286" spans="2:9" ht="24.95" customHeight="1" x14ac:dyDescent="0.25">
      <c r="B286" s="201"/>
      <c r="C286" s="201"/>
      <c r="D286" s="201"/>
      <c r="E286" s="201"/>
      <c r="F286" s="201"/>
      <c r="G286" s="202"/>
      <c r="H286" s="196"/>
      <c r="I286" s="201"/>
    </row>
    <row r="287" spans="2:9" ht="24.95" customHeight="1" x14ac:dyDescent="0.25">
      <c r="B287" s="201"/>
      <c r="C287" s="201"/>
      <c r="D287" s="201"/>
      <c r="E287" s="201"/>
      <c r="F287" s="201"/>
      <c r="G287" s="202"/>
      <c r="H287" s="196"/>
      <c r="I287" s="201"/>
    </row>
    <row r="288" spans="2:9" ht="24.95" customHeight="1" x14ac:dyDescent="0.25">
      <c r="B288" s="201"/>
      <c r="C288" s="201"/>
      <c r="D288" s="201"/>
      <c r="E288" s="201"/>
      <c r="F288" s="201"/>
      <c r="G288" s="202"/>
      <c r="H288" s="196"/>
      <c r="I288" s="201"/>
    </row>
    <row r="289" spans="2:9" ht="24.95" customHeight="1" x14ac:dyDescent="0.25">
      <c r="B289" s="201"/>
      <c r="C289" s="201"/>
      <c r="D289" s="201"/>
      <c r="E289" s="201"/>
      <c r="F289" s="201"/>
      <c r="G289" s="202"/>
      <c r="H289" s="196"/>
      <c r="I289" s="201"/>
    </row>
    <row r="290" spans="2:9" ht="24.95" customHeight="1" x14ac:dyDescent="0.25">
      <c r="B290" s="201"/>
      <c r="C290" s="201"/>
      <c r="D290" s="201"/>
      <c r="E290" s="201"/>
      <c r="F290" s="201"/>
      <c r="G290" s="202"/>
      <c r="H290" s="196"/>
      <c r="I290" s="201"/>
    </row>
    <row r="291" spans="2:9" ht="24.95" customHeight="1" x14ac:dyDescent="0.25">
      <c r="B291" s="201"/>
      <c r="C291" s="201"/>
      <c r="D291" s="201"/>
      <c r="E291" s="201"/>
      <c r="F291" s="201"/>
      <c r="G291" s="202"/>
      <c r="H291" s="196"/>
      <c r="I291" s="201"/>
    </row>
    <row r="292" spans="2:9" ht="24.95" customHeight="1" x14ac:dyDescent="0.25">
      <c r="B292" s="201"/>
      <c r="C292" s="201"/>
      <c r="D292" s="201"/>
      <c r="E292" s="201"/>
      <c r="F292" s="201"/>
      <c r="G292" s="202"/>
      <c r="H292" s="196"/>
      <c r="I292" s="201"/>
    </row>
    <row r="293" spans="2:9" ht="24.95" customHeight="1" x14ac:dyDescent="0.25">
      <c r="B293" s="201"/>
      <c r="C293" s="201"/>
      <c r="D293" s="201"/>
      <c r="E293" s="201"/>
      <c r="F293" s="201"/>
      <c r="G293" s="202"/>
      <c r="H293" s="196"/>
      <c r="I293" s="201"/>
    </row>
    <row r="294" spans="2:9" ht="24.95" customHeight="1" x14ac:dyDescent="0.25">
      <c r="B294" s="201"/>
      <c r="C294" s="201"/>
      <c r="D294" s="201"/>
      <c r="E294" s="201"/>
      <c r="F294" s="201"/>
      <c r="G294" s="202"/>
      <c r="H294" s="196"/>
      <c r="I294" s="201"/>
    </row>
    <row r="295" spans="2:9" ht="24.95" customHeight="1" x14ac:dyDescent="0.25">
      <c r="B295" s="201"/>
      <c r="C295" s="201"/>
      <c r="D295" s="201"/>
      <c r="E295" s="201"/>
      <c r="F295" s="201"/>
      <c r="G295" s="202"/>
      <c r="H295" s="196"/>
      <c r="I295" s="201"/>
    </row>
    <row r="296" spans="2:9" ht="24.95" customHeight="1" x14ac:dyDescent="0.25">
      <c r="B296" s="201"/>
      <c r="C296" s="201"/>
      <c r="D296" s="201"/>
      <c r="E296" s="201"/>
      <c r="F296" s="201"/>
      <c r="G296" s="202"/>
      <c r="H296" s="196"/>
      <c r="I296" s="201"/>
    </row>
    <row r="297" spans="2:9" ht="24.95" customHeight="1" x14ac:dyDescent="0.25">
      <c r="B297" s="201"/>
      <c r="C297" s="201"/>
      <c r="D297" s="201"/>
      <c r="E297" s="201"/>
      <c r="F297" s="201"/>
      <c r="G297" s="202"/>
      <c r="H297" s="196"/>
      <c r="I297" s="201"/>
    </row>
    <row r="298" spans="2:9" ht="24.95" customHeight="1" x14ac:dyDescent="0.25">
      <c r="B298" s="201"/>
      <c r="C298" s="201"/>
      <c r="D298" s="201"/>
      <c r="E298" s="201"/>
      <c r="F298" s="201"/>
      <c r="G298" s="202"/>
      <c r="H298" s="196"/>
      <c r="I298" s="201"/>
    </row>
    <row r="299" spans="2:9" ht="24.95" customHeight="1" x14ac:dyDescent="0.25">
      <c r="B299" s="201"/>
      <c r="C299" s="201"/>
      <c r="D299" s="201"/>
      <c r="E299" s="201"/>
      <c r="F299" s="201"/>
      <c r="G299" s="202"/>
      <c r="H299" s="196"/>
      <c r="I299" s="201"/>
    </row>
    <row r="300" spans="2:9" ht="24.95" customHeight="1" x14ac:dyDescent="0.25">
      <c r="B300" s="201"/>
      <c r="C300" s="201"/>
      <c r="D300" s="201"/>
      <c r="E300" s="201"/>
      <c r="F300" s="201"/>
      <c r="G300" s="202"/>
      <c r="H300" s="196"/>
      <c r="I300" s="201"/>
    </row>
    <row r="301" spans="2:9" ht="24.95" customHeight="1" x14ac:dyDescent="0.25">
      <c r="B301" s="201"/>
      <c r="C301" s="201"/>
      <c r="D301" s="201"/>
      <c r="E301" s="201"/>
      <c r="F301" s="201"/>
      <c r="G301" s="202"/>
      <c r="H301" s="196"/>
      <c r="I301" s="201"/>
    </row>
    <row r="302" spans="2:9" ht="24.95" customHeight="1" x14ac:dyDescent="0.25">
      <c r="B302" s="201"/>
      <c r="C302" s="201"/>
      <c r="D302" s="201"/>
      <c r="E302" s="201"/>
      <c r="F302" s="201"/>
      <c r="G302" s="202"/>
      <c r="H302" s="196"/>
      <c r="I302" s="201"/>
    </row>
    <row r="303" spans="2:9" ht="24.95" customHeight="1" x14ac:dyDescent="0.25">
      <c r="B303" s="201"/>
      <c r="C303" s="201"/>
      <c r="D303" s="201"/>
      <c r="E303" s="201"/>
      <c r="F303" s="201"/>
      <c r="G303" s="202"/>
      <c r="H303" s="196"/>
      <c r="I303" s="201"/>
    </row>
    <row r="304" spans="2:9" ht="24.95" customHeight="1" x14ac:dyDescent="0.25">
      <c r="B304" s="201"/>
      <c r="C304" s="201"/>
      <c r="D304" s="201"/>
      <c r="E304" s="201"/>
      <c r="F304" s="201"/>
      <c r="G304" s="202"/>
      <c r="H304" s="196"/>
      <c r="I304" s="201"/>
    </row>
    <row r="305" spans="2:9" ht="24.95" customHeight="1" x14ac:dyDescent="0.25">
      <c r="B305" s="201"/>
      <c r="C305" s="201"/>
      <c r="D305" s="201"/>
      <c r="E305" s="201"/>
      <c r="F305" s="201"/>
      <c r="G305" s="202"/>
      <c r="H305" s="196"/>
      <c r="I305" s="201"/>
    </row>
    <row r="306" spans="2:9" ht="24.95" customHeight="1" x14ac:dyDescent="0.25">
      <c r="B306" s="201"/>
      <c r="C306" s="201"/>
      <c r="D306" s="201"/>
      <c r="E306" s="201"/>
      <c r="F306" s="201"/>
      <c r="G306" s="202"/>
      <c r="H306" s="196"/>
      <c r="I306" s="201"/>
    </row>
    <row r="307" spans="2:9" ht="24.95" customHeight="1" x14ac:dyDescent="0.25">
      <c r="B307" s="201"/>
      <c r="C307" s="201"/>
      <c r="D307" s="201"/>
      <c r="E307" s="201"/>
      <c r="F307" s="201"/>
      <c r="G307" s="202"/>
      <c r="H307" s="196"/>
      <c r="I307" s="201"/>
    </row>
    <row r="308" spans="2:9" ht="24.95" customHeight="1" x14ac:dyDescent="0.25">
      <c r="B308" s="201"/>
      <c r="C308" s="201"/>
      <c r="D308" s="201"/>
      <c r="E308" s="201"/>
      <c r="F308" s="201"/>
      <c r="G308" s="202"/>
      <c r="H308" s="196"/>
      <c r="I308" s="201"/>
    </row>
    <row r="309" spans="2:9" ht="24.95" customHeight="1" x14ac:dyDescent="0.25">
      <c r="B309" s="201"/>
      <c r="C309" s="201"/>
      <c r="D309" s="201"/>
      <c r="E309" s="201"/>
      <c r="F309" s="201"/>
      <c r="G309" s="202"/>
      <c r="H309" s="196"/>
      <c r="I309" s="201"/>
    </row>
    <row r="310" spans="2:9" ht="24.95" customHeight="1" x14ac:dyDescent="0.25">
      <c r="B310" s="201"/>
      <c r="C310" s="201"/>
      <c r="D310" s="201"/>
      <c r="E310" s="201"/>
      <c r="F310" s="201"/>
      <c r="G310" s="202"/>
      <c r="H310" s="196"/>
      <c r="I310" s="201"/>
    </row>
    <row r="311" spans="2:9" ht="24.95" customHeight="1" x14ac:dyDescent="0.25">
      <c r="B311" s="201"/>
      <c r="C311" s="201"/>
      <c r="D311" s="201"/>
      <c r="E311" s="201"/>
      <c r="F311" s="201"/>
      <c r="G311" s="202"/>
      <c r="H311" s="196"/>
      <c r="I311" s="201"/>
    </row>
    <row r="312" spans="2:9" ht="24.95" customHeight="1" x14ac:dyDescent="0.25">
      <c r="B312" s="201"/>
      <c r="C312" s="201"/>
      <c r="D312" s="201"/>
      <c r="E312" s="201"/>
      <c r="F312" s="201"/>
      <c r="G312" s="202"/>
      <c r="H312" s="196"/>
      <c r="I312" s="201"/>
    </row>
    <row r="313" spans="2:9" ht="24.95" customHeight="1" x14ac:dyDescent="0.25">
      <c r="B313" s="201"/>
      <c r="C313" s="201"/>
      <c r="D313" s="201"/>
      <c r="E313" s="201"/>
      <c r="F313" s="201"/>
      <c r="G313" s="202"/>
      <c r="H313" s="196"/>
      <c r="I313" s="201"/>
    </row>
    <row r="314" spans="2:9" ht="24.95" customHeight="1" x14ac:dyDescent="0.25">
      <c r="B314" s="201"/>
      <c r="C314" s="201"/>
      <c r="D314" s="201"/>
      <c r="E314" s="201"/>
      <c r="F314" s="201"/>
      <c r="G314" s="202"/>
      <c r="H314" s="196"/>
      <c r="I314" s="201"/>
    </row>
    <row r="315" spans="2:9" ht="24.95" customHeight="1" x14ac:dyDescent="0.25">
      <c r="B315" s="201"/>
      <c r="C315" s="201"/>
      <c r="D315" s="201"/>
      <c r="E315" s="201"/>
      <c r="F315" s="201"/>
      <c r="G315" s="202"/>
      <c r="H315" s="196"/>
      <c r="I315" s="201"/>
    </row>
    <row r="316" spans="2:9" ht="24.95" customHeight="1" x14ac:dyDescent="0.25">
      <c r="B316" s="201"/>
      <c r="C316" s="201"/>
      <c r="D316" s="201"/>
      <c r="E316" s="201"/>
      <c r="F316" s="201"/>
      <c r="G316" s="202"/>
      <c r="H316" s="196"/>
      <c r="I316" s="201"/>
    </row>
    <row r="317" spans="2:9" ht="24.95" customHeight="1" x14ac:dyDescent="0.25">
      <c r="B317" s="201"/>
      <c r="C317" s="201"/>
      <c r="D317" s="201"/>
      <c r="E317" s="201"/>
      <c r="F317" s="201"/>
      <c r="G317" s="202"/>
      <c r="H317" s="196"/>
      <c r="I317" s="201"/>
    </row>
    <row r="318" spans="2:9" ht="24.95" customHeight="1" x14ac:dyDescent="0.25">
      <c r="B318" s="201"/>
      <c r="C318" s="201"/>
      <c r="D318" s="201"/>
      <c r="E318" s="201"/>
      <c r="F318" s="201"/>
      <c r="G318" s="202"/>
      <c r="H318" s="196"/>
      <c r="I318" s="201"/>
    </row>
    <row r="319" spans="2:9" ht="24.95" customHeight="1" x14ac:dyDescent="0.25">
      <c r="B319" s="201"/>
      <c r="C319" s="201"/>
      <c r="D319" s="201"/>
      <c r="E319" s="201"/>
      <c r="F319" s="201"/>
      <c r="G319" s="202"/>
      <c r="H319" s="196"/>
      <c r="I319" s="201"/>
    </row>
    <row r="320" spans="2:9" ht="24.95" customHeight="1" x14ac:dyDescent="0.25">
      <c r="B320" s="201"/>
      <c r="C320" s="201"/>
      <c r="D320" s="201"/>
      <c r="E320" s="201"/>
      <c r="F320" s="201"/>
      <c r="G320" s="202"/>
      <c r="H320" s="196"/>
      <c r="I320" s="201"/>
    </row>
    <row r="321" spans="2:9" ht="24.95" customHeight="1" x14ac:dyDescent="0.25">
      <c r="B321" s="201"/>
      <c r="C321" s="201"/>
      <c r="D321" s="201"/>
      <c r="E321" s="201"/>
      <c r="F321" s="201"/>
      <c r="G321" s="202"/>
      <c r="H321" s="196"/>
      <c r="I321" s="201"/>
    </row>
    <row r="322" spans="2:9" ht="24.95" customHeight="1" x14ac:dyDescent="0.25">
      <c r="B322" s="201"/>
      <c r="C322" s="201"/>
      <c r="D322" s="201"/>
      <c r="E322" s="201"/>
      <c r="F322" s="201"/>
      <c r="G322" s="202"/>
      <c r="H322" s="196"/>
      <c r="I322" s="201"/>
    </row>
    <row r="323" spans="2:9" ht="24.95" customHeight="1" x14ac:dyDescent="0.25">
      <c r="B323" s="201"/>
      <c r="C323" s="201"/>
      <c r="D323" s="201"/>
      <c r="E323" s="201"/>
      <c r="F323" s="201"/>
      <c r="G323" s="202"/>
      <c r="H323" s="196"/>
      <c r="I323" s="201"/>
    </row>
    <row r="324" spans="2:9" ht="24.95" customHeight="1" x14ac:dyDescent="0.25">
      <c r="B324" s="201"/>
      <c r="C324" s="201"/>
      <c r="D324" s="201"/>
      <c r="E324" s="201"/>
      <c r="F324" s="201"/>
      <c r="G324" s="202"/>
      <c r="H324" s="196"/>
      <c r="I324" s="201"/>
    </row>
    <row r="325" spans="2:9" ht="24.95" customHeight="1" x14ac:dyDescent="0.25">
      <c r="B325" s="201"/>
      <c r="C325" s="201"/>
      <c r="D325" s="201"/>
      <c r="E325" s="201"/>
      <c r="F325" s="201"/>
      <c r="G325" s="202"/>
      <c r="H325" s="196"/>
      <c r="I325" s="201"/>
    </row>
    <row r="326" spans="2:9" ht="24.95" customHeight="1" x14ac:dyDescent="0.25">
      <c r="B326" s="201"/>
      <c r="C326" s="201"/>
      <c r="D326" s="201"/>
      <c r="E326" s="201"/>
      <c r="F326" s="201"/>
      <c r="G326" s="202"/>
      <c r="H326" s="196"/>
      <c r="I326" s="201"/>
    </row>
    <row r="327" spans="2:9" ht="24.95" customHeight="1" x14ac:dyDescent="0.25">
      <c r="B327" s="201"/>
      <c r="C327" s="201"/>
      <c r="D327" s="201"/>
      <c r="E327" s="201"/>
      <c r="F327" s="201"/>
      <c r="G327" s="202"/>
      <c r="H327" s="196"/>
      <c r="I327" s="201"/>
    </row>
    <row r="328" spans="2:9" ht="24.95" customHeight="1" x14ac:dyDescent="0.25">
      <c r="B328" s="201"/>
      <c r="C328" s="201"/>
      <c r="D328" s="201"/>
      <c r="E328" s="201"/>
      <c r="F328" s="201"/>
      <c r="G328" s="202"/>
      <c r="H328" s="196"/>
      <c r="I328" s="201"/>
    </row>
    <row r="329" spans="2:9" ht="24.95" customHeight="1" x14ac:dyDescent="0.25">
      <c r="B329" s="201"/>
      <c r="C329" s="201"/>
      <c r="D329" s="201"/>
      <c r="E329" s="201"/>
      <c r="F329" s="201"/>
      <c r="G329" s="202"/>
      <c r="H329" s="196"/>
      <c r="I329" s="201"/>
    </row>
    <row r="330" spans="2:9" ht="24.95" customHeight="1" x14ac:dyDescent="0.25">
      <c r="B330" s="201"/>
      <c r="C330" s="201"/>
      <c r="D330" s="201"/>
      <c r="E330" s="201"/>
      <c r="F330" s="201"/>
      <c r="G330" s="202"/>
      <c r="H330" s="196"/>
      <c r="I330" s="201"/>
    </row>
    <row r="331" spans="2:9" ht="24.95" customHeight="1" x14ac:dyDescent="0.25">
      <c r="B331" s="201"/>
      <c r="C331" s="201"/>
      <c r="D331" s="201"/>
      <c r="E331" s="201"/>
      <c r="F331" s="201"/>
      <c r="G331" s="202"/>
      <c r="H331" s="196"/>
      <c r="I331" s="201"/>
    </row>
    <row r="332" spans="2:9" ht="24.95" customHeight="1" x14ac:dyDescent="0.25">
      <c r="B332" s="201"/>
      <c r="C332" s="201"/>
      <c r="D332" s="201"/>
      <c r="E332" s="201"/>
      <c r="F332" s="201"/>
      <c r="G332" s="202"/>
      <c r="H332" s="196"/>
      <c r="I332" s="201"/>
    </row>
    <row r="333" spans="2:9" ht="24.95" customHeight="1" x14ac:dyDescent="0.25">
      <c r="B333" s="201"/>
      <c r="C333" s="201"/>
      <c r="D333" s="201"/>
      <c r="E333" s="201"/>
      <c r="F333" s="201"/>
      <c r="G333" s="202"/>
      <c r="H333" s="196"/>
      <c r="I333" s="201"/>
    </row>
    <row r="334" spans="2:9" ht="24.95" customHeight="1" x14ac:dyDescent="0.25">
      <c r="B334" s="201"/>
      <c r="C334" s="201"/>
      <c r="D334" s="201"/>
      <c r="E334" s="201"/>
      <c r="F334" s="201"/>
      <c r="G334" s="202"/>
      <c r="H334" s="196"/>
      <c r="I334" s="201"/>
    </row>
    <row r="335" spans="2:9" ht="24.95" customHeight="1" x14ac:dyDescent="0.25">
      <c r="B335" s="201"/>
      <c r="C335" s="201"/>
      <c r="D335" s="201"/>
      <c r="E335" s="201"/>
      <c r="F335" s="201"/>
      <c r="G335" s="202"/>
      <c r="H335" s="196"/>
      <c r="I335" s="201"/>
    </row>
    <row r="336" spans="2:9" ht="24.95" customHeight="1" x14ac:dyDescent="0.25">
      <c r="B336" s="201"/>
      <c r="C336" s="201"/>
      <c r="D336" s="201"/>
      <c r="E336" s="201"/>
      <c r="F336" s="201"/>
      <c r="G336" s="202"/>
      <c r="H336" s="196"/>
      <c r="I336" s="201"/>
    </row>
    <row r="337" spans="2:9" ht="24.95" customHeight="1" x14ac:dyDescent="0.25">
      <c r="B337" s="201"/>
      <c r="C337" s="201"/>
      <c r="D337" s="201"/>
      <c r="E337" s="201"/>
      <c r="F337" s="201"/>
      <c r="G337" s="202"/>
      <c r="H337" s="196"/>
      <c r="I337" s="201"/>
    </row>
    <row r="338" spans="2:9" ht="24.95" customHeight="1" x14ac:dyDescent="0.25">
      <c r="B338" s="201"/>
      <c r="C338" s="201"/>
      <c r="D338" s="201"/>
      <c r="E338" s="201"/>
      <c r="F338" s="201"/>
      <c r="G338" s="202"/>
      <c r="H338" s="196"/>
      <c r="I338" s="201"/>
    </row>
    <row r="339" spans="2:9" ht="24.95" customHeight="1" x14ac:dyDescent="0.25">
      <c r="B339" s="201"/>
      <c r="C339" s="201"/>
      <c r="D339" s="201"/>
      <c r="E339" s="201"/>
      <c r="F339" s="201"/>
      <c r="G339" s="202"/>
      <c r="H339" s="196"/>
      <c r="I339" s="201"/>
    </row>
    <row r="340" spans="2:9" ht="24.95" customHeight="1" x14ac:dyDescent="0.25">
      <c r="B340" s="201"/>
      <c r="C340" s="201"/>
      <c r="D340" s="201"/>
      <c r="E340" s="201"/>
      <c r="F340" s="201"/>
      <c r="G340" s="202"/>
      <c r="H340" s="196"/>
      <c r="I340" s="201"/>
    </row>
    <row r="341" spans="2:9" ht="24.95" customHeight="1" x14ac:dyDescent="0.25">
      <c r="B341" s="201"/>
      <c r="C341" s="201"/>
      <c r="D341" s="201"/>
      <c r="E341" s="201"/>
      <c r="F341" s="201"/>
      <c r="G341" s="202"/>
      <c r="H341" s="196"/>
      <c r="I341" s="201"/>
    </row>
    <row r="342" spans="2:9" ht="24.95" customHeight="1" x14ac:dyDescent="0.25">
      <c r="B342" s="201"/>
      <c r="C342" s="201"/>
      <c r="D342" s="201"/>
      <c r="E342" s="201"/>
      <c r="F342" s="201"/>
      <c r="G342" s="202"/>
      <c r="H342" s="196"/>
      <c r="I342" s="201"/>
    </row>
    <row r="343" spans="2:9" ht="24.95" customHeight="1" x14ac:dyDescent="0.25">
      <c r="B343" s="201"/>
      <c r="C343" s="201"/>
      <c r="D343" s="201"/>
      <c r="E343" s="201"/>
      <c r="F343" s="201"/>
      <c r="G343" s="202"/>
      <c r="H343" s="196"/>
      <c r="I343" s="201"/>
    </row>
    <row r="344" spans="2:9" ht="24.95" customHeight="1" x14ac:dyDescent="0.25">
      <c r="B344" s="201"/>
      <c r="C344" s="201"/>
      <c r="D344" s="201"/>
      <c r="E344" s="201"/>
      <c r="F344" s="201"/>
      <c r="G344" s="202"/>
      <c r="H344" s="196"/>
      <c r="I344" s="201"/>
    </row>
    <row r="345" spans="2:9" ht="24.95" customHeight="1" x14ac:dyDescent="0.25">
      <c r="B345" s="201"/>
      <c r="C345" s="201"/>
      <c r="D345" s="201"/>
      <c r="E345" s="201"/>
      <c r="F345" s="201"/>
      <c r="G345" s="202"/>
      <c r="H345" s="196"/>
      <c r="I345" s="201"/>
    </row>
    <row r="346" spans="2:9" ht="24.95" customHeight="1" x14ac:dyDescent="0.25">
      <c r="B346" s="201"/>
      <c r="C346" s="201"/>
      <c r="D346" s="201"/>
      <c r="E346" s="201"/>
      <c r="F346" s="201"/>
      <c r="G346" s="202"/>
      <c r="H346" s="196"/>
      <c r="I346" s="201"/>
    </row>
    <row r="347" spans="2:9" ht="24.95" customHeight="1" x14ac:dyDescent="0.25">
      <c r="B347" s="201"/>
      <c r="C347" s="201"/>
      <c r="D347" s="201"/>
      <c r="E347" s="201"/>
      <c r="F347" s="201"/>
      <c r="G347" s="202"/>
      <c r="H347" s="196"/>
      <c r="I347" s="201"/>
    </row>
    <row r="348" spans="2:9" ht="24.95" customHeight="1" x14ac:dyDescent="0.25">
      <c r="B348" s="201"/>
      <c r="C348" s="201"/>
      <c r="D348" s="201"/>
      <c r="E348" s="201"/>
      <c r="F348" s="201"/>
      <c r="G348" s="202"/>
      <c r="H348" s="196"/>
      <c r="I348" s="201"/>
    </row>
    <row r="349" spans="2:9" ht="24.95" customHeight="1" x14ac:dyDescent="0.25">
      <c r="B349" s="201"/>
      <c r="C349" s="201"/>
      <c r="D349" s="201"/>
      <c r="E349" s="201"/>
      <c r="F349" s="201"/>
      <c r="G349" s="202"/>
      <c r="H349" s="196"/>
      <c r="I349" s="201"/>
    </row>
    <row r="350" spans="2:9" ht="24.95" customHeight="1" x14ac:dyDescent="0.25">
      <c r="B350" s="201"/>
      <c r="C350" s="201"/>
      <c r="D350" s="201"/>
      <c r="E350" s="201"/>
      <c r="F350" s="201"/>
      <c r="G350" s="202"/>
      <c r="H350" s="196"/>
      <c r="I350" s="201"/>
    </row>
    <row r="351" spans="2:9" ht="24.95" customHeight="1" x14ac:dyDescent="0.25">
      <c r="B351" s="201"/>
      <c r="C351" s="201"/>
      <c r="D351" s="201"/>
      <c r="E351" s="201"/>
      <c r="F351" s="201"/>
      <c r="G351" s="202"/>
      <c r="H351" s="196"/>
      <c r="I351" s="201"/>
    </row>
    <row r="352" spans="2:9" ht="24.95" customHeight="1" x14ac:dyDescent="0.25">
      <c r="B352" s="201"/>
      <c r="C352" s="201"/>
      <c r="D352" s="201"/>
      <c r="E352" s="201"/>
      <c r="F352" s="201"/>
      <c r="G352" s="202"/>
      <c r="H352" s="196"/>
      <c r="I352" s="201"/>
    </row>
    <row r="353" spans="2:9" ht="24.95" customHeight="1" x14ac:dyDescent="0.25">
      <c r="B353" s="201"/>
      <c r="C353" s="201"/>
      <c r="D353" s="201"/>
      <c r="E353" s="201"/>
      <c r="F353" s="201"/>
      <c r="G353" s="202"/>
      <c r="H353" s="196"/>
      <c r="I353" s="201"/>
    </row>
    <row r="354" spans="2:9" ht="24.95" customHeight="1" x14ac:dyDescent="0.25">
      <c r="B354" s="201"/>
      <c r="C354" s="201"/>
      <c r="D354" s="201"/>
      <c r="E354" s="201"/>
      <c r="F354" s="201"/>
      <c r="G354" s="202"/>
      <c r="H354" s="196"/>
      <c r="I354" s="201"/>
    </row>
    <row r="355" spans="2:9" ht="24.95" customHeight="1" x14ac:dyDescent="0.25">
      <c r="B355" s="201"/>
      <c r="C355" s="201"/>
      <c r="D355" s="201"/>
      <c r="E355" s="201"/>
      <c r="F355" s="201"/>
      <c r="G355" s="202"/>
      <c r="H355" s="196"/>
      <c r="I355" s="201"/>
    </row>
    <row r="356" spans="2:9" ht="24.95" customHeight="1" x14ac:dyDescent="0.25">
      <c r="B356" s="201"/>
      <c r="C356" s="201"/>
      <c r="D356" s="201"/>
      <c r="E356" s="201"/>
      <c r="F356" s="201"/>
      <c r="G356" s="202"/>
      <c r="H356" s="196"/>
      <c r="I356" s="201"/>
    </row>
    <row r="357" spans="2:9" ht="24.95" customHeight="1" x14ac:dyDescent="0.25">
      <c r="B357" s="201"/>
      <c r="C357" s="201"/>
      <c r="D357" s="201"/>
      <c r="E357" s="201"/>
      <c r="F357" s="201"/>
      <c r="G357" s="202"/>
      <c r="H357" s="196"/>
      <c r="I357" s="201"/>
    </row>
    <row r="358" spans="2:9" ht="24.95" customHeight="1" x14ac:dyDescent="0.25">
      <c r="B358" s="201"/>
      <c r="C358" s="201"/>
      <c r="D358" s="201"/>
      <c r="E358" s="201"/>
      <c r="F358" s="201"/>
      <c r="G358" s="202"/>
      <c r="H358" s="196"/>
      <c r="I358" s="201"/>
    </row>
    <row r="359" spans="2:9" ht="24.95" customHeight="1" x14ac:dyDescent="0.25">
      <c r="B359" s="201"/>
      <c r="C359" s="201"/>
      <c r="D359" s="201"/>
      <c r="E359" s="201"/>
      <c r="F359" s="201"/>
      <c r="G359" s="202"/>
      <c r="H359" s="196"/>
      <c r="I359" s="201"/>
    </row>
    <row r="360" spans="2:9" ht="24.95" customHeight="1" x14ac:dyDescent="0.25">
      <c r="B360" s="201"/>
      <c r="C360" s="201"/>
      <c r="D360" s="201"/>
      <c r="E360" s="201"/>
      <c r="F360" s="201"/>
      <c r="G360" s="202"/>
      <c r="H360" s="196"/>
      <c r="I360" s="201"/>
    </row>
    <row r="361" spans="2:9" ht="24.95" customHeight="1" x14ac:dyDescent="0.25">
      <c r="B361" s="201"/>
      <c r="C361" s="201"/>
      <c r="D361" s="201"/>
      <c r="E361" s="201"/>
      <c r="F361" s="201"/>
      <c r="G361" s="202"/>
      <c r="H361" s="196"/>
      <c r="I361" s="201"/>
    </row>
    <row r="362" spans="2:9" ht="24.95" customHeight="1" x14ac:dyDescent="0.25">
      <c r="B362" s="201"/>
      <c r="C362" s="201"/>
      <c r="D362" s="201"/>
      <c r="E362" s="201"/>
      <c r="F362" s="201"/>
      <c r="G362" s="202"/>
      <c r="H362" s="196"/>
      <c r="I362" s="201"/>
    </row>
    <row r="363" spans="2:9" ht="24.95" customHeight="1" x14ac:dyDescent="0.25">
      <c r="B363" s="201"/>
      <c r="C363" s="201"/>
      <c r="D363" s="201"/>
      <c r="E363" s="201"/>
      <c r="F363" s="201"/>
      <c r="G363" s="202"/>
      <c r="H363" s="196"/>
      <c r="I363" s="201"/>
    </row>
    <row r="364" spans="2:9" ht="24.95" customHeight="1" x14ac:dyDescent="0.25">
      <c r="B364" s="201"/>
      <c r="C364" s="201"/>
      <c r="D364" s="201"/>
      <c r="E364" s="201"/>
      <c r="F364" s="201"/>
      <c r="G364" s="202"/>
      <c r="H364" s="196"/>
      <c r="I364" s="201"/>
    </row>
    <row r="365" spans="2:9" ht="24.95" customHeight="1" x14ac:dyDescent="0.25">
      <c r="B365" s="201"/>
      <c r="C365" s="201"/>
      <c r="D365" s="201"/>
      <c r="E365" s="201"/>
      <c r="F365" s="201"/>
      <c r="G365" s="202"/>
      <c r="H365" s="196"/>
      <c r="I365" s="201"/>
    </row>
    <row r="366" spans="2:9" ht="24.95" customHeight="1" x14ac:dyDescent="0.25">
      <c r="B366" s="201"/>
      <c r="C366" s="201"/>
      <c r="D366" s="201"/>
      <c r="E366" s="201"/>
      <c r="F366" s="201"/>
      <c r="G366" s="202"/>
      <c r="H366" s="196"/>
      <c r="I366" s="201"/>
    </row>
    <row r="367" spans="2:9" ht="24.95" customHeight="1" x14ac:dyDescent="0.25">
      <c r="B367" s="201"/>
      <c r="C367" s="201"/>
      <c r="D367" s="201"/>
      <c r="E367" s="201"/>
      <c r="F367" s="201"/>
      <c r="G367" s="202"/>
      <c r="H367" s="196"/>
      <c r="I367" s="201"/>
    </row>
    <row r="368" spans="2:9" ht="24.95" customHeight="1" x14ac:dyDescent="0.25">
      <c r="B368" s="201"/>
      <c r="C368" s="201"/>
      <c r="D368" s="201"/>
      <c r="E368" s="201"/>
      <c r="F368" s="201"/>
      <c r="G368" s="202"/>
      <c r="H368" s="196"/>
      <c r="I368" s="201"/>
    </row>
    <row r="369" spans="2:9" ht="24.95" customHeight="1" x14ac:dyDescent="0.25">
      <c r="B369" s="201"/>
      <c r="C369" s="201"/>
      <c r="D369" s="201"/>
      <c r="E369" s="201"/>
      <c r="F369" s="201"/>
      <c r="G369" s="202"/>
      <c r="H369" s="196"/>
      <c r="I369" s="201"/>
    </row>
    <row r="370" spans="2:9" ht="24.95" customHeight="1" x14ac:dyDescent="0.25">
      <c r="B370" s="201"/>
      <c r="C370" s="201"/>
      <c r="D370" s="201"/>
      <c r="E370" s="201"/>
      <c r="F370" s="201"/>
      <c r="G370" s="202"/>
      <c r="H370" s="196"/>
      <c r="I370" s="201"/>
    </row>
    <row r="371" spans="2:9" ht="24.95" customHeight="1" x14ac:dyDescent="0.25">
      <c r="B371" s="201"/>
      <c r="C371" s="201"/>
      <c r="D371" s="201"/>
      <c r="E371" s="201"/>
      <c r="F371" s="201"/>
      <c r="G371" s="202"/>
      <c r="H371" s="196"/>
      <c r="I371" s="201"/>
    </row>
    <row r="372" spans="2:9" ht="24.95" customHeight="1" x14ac:dyDescent="0.25">
      <c r="B372" s="201"/>
      <c r="C372" s="201"/>
      <c r="D372" s="201"/>
      <c r="E372" s="201"/>
      <c r="F372" s="201"/>
      <c r="G372" s="202"/>
      <c r="H372" s="196"/>
      <c r="I372" s="201"/>
    </row>
    <row r="373" spans="2:9" ht="24.95" customHeight="1" x14ac:dyDescent="0.25">
      <c r="B373" s="201"/>
      <c r="C373" s="201"/>
      <c r="D373" s="201"/>
      <c r="E373" s="201"/>
      <c r="F373" s="201"/>
      <c r="G373" s="202"/>
      <c r="H373" s="196"/>
      <c r="I373" s="201"/>
    </row>
    <row r="374" spans="2:9" ht="24.95" customHeight="1" x14ac:dyDescent="0.25">
      <c r="B374" s="201"/>
      <c r="C374" s="201"/>
      <c r="D374" s="201"/>
      <c r="E374" s="201"/>
      <c r="F374" s="201"/>
      <c r="G374" s="202"/>
      <c r="H374" s="196"/>
      <c r="I374" s="201"/>
    </row>
    <row r="375" spans="2:9" ht="24.95" customHeight="1" x14ac:dyDescent="0.25">
      <c r="B375" s="201"/>
      <c r="C375" s="201"/>
      <c r="D375" s="201"/>
      <c r="E375" s="201"/>
      <c r="F375" s="201"/>
      <c r="G375" s="202"/>
      <c r="H375" s="196"/>
      <c r="I375" s="201"/>
    </row>
    <row r="376" spans="2:9" ht="24.95" customHeight="1" x14ac:dyDescent="0.25">
      <c r="B376" s="201"/>
      <c r="C376" s="201"/>
      <c r="D376" s="201"/>
      <c r="E376" s="201"/>
      <c r="F376" s="201"/>
      <c r="G376" s="202"/>
      <c r="H376" s="196"/>
      <c r="I376" s="201"/>
    </row>
    <row r="377" spans="2:9" ht="24.95" customHeight="1" x14ac:dyDescent="0.25">
      <c r="B377" s="201"/>
      <c r="C377" s="201"/>
      <c r="D377" s="201"/>
      <c r="E377" s="201"/>
      <c r="F377" s="201"/>
      <c r="G377" s="202"/>
      <c r="H377" s="196"/>
      <c r="I377" s="201"/>
    </row>
    <row r="378" spans="2:9" ht="24.95" customHeight="1" x14ac:dyDescent="0.25">
      <c r="B378" s="201"/>
      <c r="C378" s="201"/>
      <c r="D378" s="201"/>
      <c r="E378" s="201"/>
      <c r="F378" s="201"/>
      <c r="G378" s="202"/>
      <c r="H378" s="196"/>
      <c r="I378" s="201"/>
    </row>
    <row r="379" spans="2:9" ht="24.95" customHeight="1" x14ac:dyDescent="0.25">
      <c r="B379" s="201"/>
      <c r="C379" s="201"/>
      <c r="D379" s="201"/>
      <c r="E379" s="201"/>
      <c r="F379" s="201"/>
      <c r="G379" s="202"/>
      <c r="H379" s="196"/>
      <c r="I379" s="201"/>
    </row>
    <row r="380" spans="2:9" ht="24.95" customHeight="1" x14ac:dyDescent="0.25">
      <c r="B380" s="201"/>
      <c r="C380" s="201"/>
      <c r="D380" s="201"/>
      <c r="E380" s="201"/>
      <c r="F380" s="201"/>
      <c r="G380" s="202"/>
      <c r="H380" s="196"/>
      <c r="I380" s="201"/>
    </row>
    <row r="381" spans="2:9" ht="24.95" customHeight="1" x14ac:dyDescent="0.25">
      <c r="B381" s="201"/>
      <c r="C381" s="201"/>
      <c r="D381" s="201"/>
      <c r="E381" s="201"/>
      <c r="F381" s="201"/>
      <c r="G381" s="202"/>
      <c r="H381" s="196"/>
      <c r="I381" s="201"/>
    </row>
    <row r="382" spans="2:9" ht="24.95" customHeight="1" x14ac:dyDescent="0.25">
      <c r="B382" s="201"/>
      <c r="C382" s="201"/>
      <c r="D382" s="201"/>
      <c r="E382" s="201"/>
      <c r="F382" s="201"/>
      <c r="G382" s="202"/>
      <c r="H382" s="196"/>
      <c r="I382" s="201"/>
    </row>
    <row r="383" spans="2:9" ht="24.95" customHeight="1" x14ac:dyDescent="0.25">
      <c r="B383" s="201"/>
      <c r="C383" s="201"/>
      <c r="D383" s="201"/>
      <c r="E383" s="201"/>
      <c r="F383" s="201"/>
      <c r="G383" s="202"/>
      <c r="H383" s="196"/>
      <c r="I383" s="201"/>
    </row>
    <row r="384" spans="2:9" ht="24.95" customHeight="1" x14ac:dyDescent="0.25">
      <c r="B384" s="201"/>
      <c r="C384" s="201"/>
      <c r="D384" s="201"/>
      <c r="E384" s="201"/>
      <c r="F384" s="201"/>
      <c r="G384" s="202"/>
      <c r="H384" s="196"/>
      <c r="I384" s="201"/>
    </row>
    <row r="385" spans="2:9" ht="24.95" customHeight="1" x14ac:dyDescent="0.25">
      <c r="B385" s="201"/>
      <c r="C385" s="201"/>
      <c r="D385" s="201"/>
      <c r="E385" s="201"/>
      <c r="F385" s="201"/>
      <c r="G385" s="202"/>
      <c r="H385" s="196"/>
      <c r="I385" s="201"/>
    </row>
    <row r="386" spans="2:9" ht="24.95" customHeight="1" x14ac:dyDescent="0.25">
      <c r="B386" s="201"/>
      <c r="C386" s="201"/>
      <c r="D386" s="201"/>
      <c r="E386" s="201"/>
      <c r="F386" s="201"/>
      <c r="G386" s="202"/>
      <c r="H386" s="196"/>
      <c r="I386" s="201"/>
    </row>
    <row r="387" spans="2:9" ht="24.95" customHeight="1" x14ac:dyDescent="0.25">
      <c r="B387" s="201"/>
      <c r="C387" s="201"/>
      <c r="D387" s="201"/>
      <c r="E387" s="201"/>
      <c r="F387" s="201"/>
      <c r="G387" s="202"/>
      <c r="H387" s="196"/>
      <c r="I387" s="201"/>
    </row>
    <row r="388" spans="2:9" ht="24.95" customHeight="1" x14ac:dyDescent="0.25">
      <c r="B388" s="201"/>
      <c r="C388" s="201"/>
      <c r="D388" s="201"/>
      <c r="E388" s="201"/>
      <c r="F388" s="201"/>
      <c r="G388" s="202"/>
      <c r="H388" s="196"/>
      <c r="I388" s="201"/>
    </row>
    <row r="389" spans="2:9" ht="24.95" customHeight="1" x14ac:dyDescent="0.25">
      <c r="B389" s="201"/>
      <c r="C389" s="201"/>
      <c r="D389" s="201"/>
      <c r="E389" s="201"/>
      <c r="F389" s="201"/>
      <c r="G389" s="202"/>
      <c r="H389" s="196"/>
      <c r="I389" s="201"/>
    </row>
    <row r="390" spans="2:9" ht="24.95" customHeight="1" x14ac:dyDescent="0.25">
      <c r="B390" s="201"/>
      <c r="C390" s="201"/>
      <c r="D390" s="201"/>
      <c r="E390" s="201"/>
      <c r="F390" s="201"/>
      <c r="G390" s="202"/>
      <c r="H390" s="196"/>
      <c r="I390" s="201"/>
    </row>
    <row r="391" spans="2:9" ht="24.95" customHeight="1" x14ac:dyDescent="0.25">
      <c r="B391" s="201"/>
      <c r="C391" s="201"/>
      <c r="D391" s="201"/>
      <c r="E391" s="201"/>
      <c r="F391" s="201"/>
      <c r="G391" s="202"/>
      <c r="H391" s="196"/>
      <c r="I391" s="201"/>
    </row>
    <row r="392" spans="2:9" ht="24.95" customHeight="1" x14ac:dyDescent="0.25">
      <c r="B392" s="201"/>
      <c r="C392" s="201"/>
      <c r="D392" s="201"/>
      <c r="E392" s="201"/>
      <c r="F392" s="201"/>
      <c r="G392" s="202"/>
      <c r="H392" s="196"/>
      <c r="I392" s="201"/>
    </row>
    <row r="393" spans="2:9" ht="24.95" customHeight="1" x14ac:dyDescent="0.25">
      <c r="B393" s="201"/>
      <c r="C393" s="201"/>
      <c r="D393" s="201"/>
      <c r="E393" s="201"/>
      <c r="F393" s="201"/>
      <c r="G393" s="202"/>
      <c r="H393" s="196"/>
      <c r="I393" s="201"/>
    </row>
    <row r="394" spans="2:9" ht="24.95" customHeight="1" x14ac:dyDescent="0.25">
      <c r="B394" s="201"/>
      <c r="C394" s="201"/>
      <c r="D394" s="201"/>
      <c r="E394" s="201"/>
      <c r="F394" s="201"/>
      <c r="G394" s="202"/>
      <c r="H394" s="196"/>
      <c r="I394" s="201"/>
    </row>
    <row r="395" spans="2:9" ht="24.95" customHeight="1" x14ac:dyDescent="0.25">
      <c r="B395" s="201"/>
      <c r="C395" s="201"/>
      <c r="D395" s="201"/>
      <c r="E395" s="201"/>
      <c r="F395" s="201"/>
      <c r="G395" s="202"/>
      <c r="H395" s="196"/>
      <c r="I395" s="201"/>
    </row>
    <row r="396" spans="2:9" ht="24.95" customHeight="1" x14ac:dyDescent="0.25">
      <c r="B396" s="201"/>
      <c r="C396" s="201"/>
      <c r="D396" s="201"/>
      <c r="E396" s="201"/>
      <c r="F396" s="201"/>
      <c r="G396" s="202"/>
      <c r="H396" s="196"/>
      <c r="I396" s="201"/>
    </row>
    <row r="397" spans="2:9" ht="24.95" customHeight="1" x14ac:dyDescent="0.25">
      <c r="B397" s="201"/>
      <c r="C397" s="201"/>
      <c r="D397" s="201"/>
      <c r="E397" s="201"/>
      <c r="F397" s="201"/>
      <c r="G397" s="202"/>
      <c r="H397" s="196"/>
      <c r="I397" s="201"/>
    </row>
    <row r="398" spans="2:9" ht="24.95" customHeight="1" x14ac:dyDescent="0.25">
      <c r="B398" s="201"/>
      <c r="C398" s="201"/>
      <c r="D398" s="201"/>
      <c r="E398" s="201"/>
      <c r="F398" s="201"/>
      <c r="G398" s="202"/>
      <c r="H398" s="196"/>
      <c r="I398" s="201"/>
    </row>
    <row r="399" spans="2:9" ht="24.95" customHeight="1" x14ac:dyDescent="0.25">
      <c r="B399" s="201"/>
      <c r="C399" s="201"/>
      <c r="D399" s="201"/>
      <c r="E399" s="201"/>
      <c r="F399" s="201"/>
      <c r="G399" s="202"/>
      <c r="H399" s="196"/>
      <c r="I399" s="201"/>
    </row>
    <row r="400" spans="2:9" ht="24.95" customHeight="1" x14ac:dyDescent="0.25">
      <c r="B400" s="201"/>
      <c r="C400" s="201"/>
      <c r="D400" s="201"/>
      <c r="E400" s="201"/>
      <c r="F400" s="201"/>
      <c r="G400" s="202"/>
      <c r="H400" s="196"/>
      <c r="I400" s="201"/>
    </row>
    <row r="401" spans="2:9" ht="24.95" customHeight="1" x14ac:dyDescent="0.25">
      <c r="B401" s="201"/>
      <c r="C401" s="201"/>
      <c r="D401" s="201"/>
      <c r="E401" s="201"/>
      <c r="F401" s="201"/>
      <c r="G401" s="202"/>
      <c r="H401" s="196"/>
      <c r="I401" s="201"/>
    </row>
    <row r="402" spans="2:9" ht="24.95" customHeight="1" x14ac:dyDescent="0.25">
      <c r="B402" s="201"/>
      <c r="C402" s="201"/>
      <c r="D402" s="201"/>
      <c r="E402" s="201"/>
      <c r="F402" s="201"/>
      <c r="G402" s="202"/>
      <c r="H402" s="196"/>
      <c r="I402" s="201"/>
    </row>
    <row r="403" spans="2:9" ht="24.95" customHeight="1" x14ac:dyDescent="0.25">
      <c r="B403" s="201"/>
      <c r="C403" s="201"/>
      <c r="D403" s="201"/>
      <c r="E403" s="201"/>
      <c r="F403" s="201"/>
      <c r="G403" s="202"/>
      <c r="H403" s="196"/>
      <c r="I403" s="201"/>
    </row>
    <row r="404" spans="2:9" ht="24.95" customHeight="1" x14ac:dyDescent="0.25">
      <c r="B404" s="201"/>
      <c r="C404" s="201"/>
      <c r="D404" s="201"/>
      <c r="E404" s="201"/>
      <c r="F404" s="201"/>
      <c r="G404" s="202"/>
      <c r="H404" s="196"/>
      <c r="I404" s="201"/>
    </row>
    <row r="405" spans="2:9" ht="24.95" customHeight="1" x14ac:dyDescent="0.25">
      <c r="B405" s="201"/>
      <c r="C405" s="201"/>
      <c r="D405" s="201"/>
      <c r="E405" s="201"/>
      <c r="F405" s="201"/>
      <c r="G405" s="202"/>
      <c r="H405" s="196"/>
      <c r="I405" s="201"/>
    </row>
    <row r="406" spans="2:9" ht="24.95" customHeight="1" x14ac:dyDescent="0.25">
      <c r="B406" s="201"/>
      <c r="C406" s="201"/>
      <c r="D406" s="201"/>
      <c r="E406" s="201"/>
      <c r="F406" s="201"/>
      <c r="G406" s="202"/>
      <c r="H406" s="196"/>
      <c r="I406" s="201"/>
    </row>
    <row r="407" spans="2:9" ht="24.95" customHeight="1" x14ac:dyDescent="0.25">
      <c r="B407" s="201"/>
      <c r="C407" s="201"/>
      <c r="D407" s="201"/>
      <c r="E407" s="201"/>
      <c r="F407" s="201"/>
      <c r="G407" s="202"/>
      <c r="H407" s="196"/>
      <c r="I407" s="201"/>
    </row>
    <row r="408" spans="2:9" ht="24.95" customHeight="1" x14ac:dyDescent="0.25">
      <c r="B408" s="201"/>
      <c r="C408" s="201"/>
      <c r="D408" s="201"/>
      <c r="E408" s="201"/>
      <c r="F408" s="201"/>
      <c r="G408" s="202"/>
      <c r="H408" s="196"/>
      <c r="I408" s="201"/>
    </row>
    <row r="409" spans="2:9" ht="24.95" customHeight="1" x14ac:dyDescent="0.25">
      <c r="B409" s="201"/>
      <c r="C409" s="201"/>
      <c r="D409" s="201"/>
      <c r="E409" s="201"/>
      <c r="F409" s="201"/>
      <c r="G409" s="202"/>
      <c r="H409" s="196"/>
      <c r="I409" s="201"/>
    </row>
    <row r="410" spans="2:9" ht="24.95" customHeight="1" x14ac:dyDescent="0.25">
      <c r="B410" s="201"/>
      <c r="C410" s="201"/>
      <c r="D410" s="201"/>
      <c r="E410" s="201"/>
      <c r="F410" s="201"/>
      <c r="G410" s="202"/>
      <c r="H410" s="196"/>
      <c r="I410" s="201"/>
    </row>
    <row r="411" spans="2:9" ht="24.95" customHeight="1" x14ac:dyDescent="0.25">
      <c r="B411" s="201"/>
      <c r="C411" s="201"/>
      <c r="D411" s="201"/>
      <c r="E411" s="201"/>
      <c r="F411" s="201"/>
      <c r="G411" s="202"/>
      <c r="H411" s="196"/>
      <c r="I411" s="201"/>
    </row>
    <row r="412" spans="2:9" ht="24.95" customHeight="1" x14ac:dyDescent="0.25">
      <c r="B412" s="201"/>
      <c r="C412" s="201"/>
      <c r="D412" s="201"/>
      <c r="E412" s="201"/>
      <c r="F412" s="201"/>
      <c r="G412" s="202"/>
      <c r="H412" s="196"/>
      <c r="I412" s="201"/>
    </row>
    <row r="413" spans="2:9" ht="24.95" customHeight="1" x14ac:dyDescent="0.25">
      <c r="B413" s="201"/>
      <c r="C413" s="201"/>
      <c r="D413" s="201"/>
      <c r="E413" s="201"/>
      <c r="F413" s="201"/>
      <c r="G413" s="202"/>
      <c r="H413" s="196"/>
      <c r="I413" s="201"/>
    </row>
    <row r="414" spans="2:9" ht="24.95" customHeight="1" x14ac:dyDescent="0.25">
      <c r="B414" s="201"/>
      <c r="C414" s="201"/>
      <c r="D414" s="201"/>
      <c r="E414" s="201"/>
      <c r="F414" s="201"/>
      <c r="G414" s="202"/>
      <c r="H414" s="196"/>
      <c r="I414" s="201"/>
    </row>
    <row r="415" spans="2:9" ht="24.95" customHeight="1" x14ac:dyDescent="0.25">
      <c r="B415" s="201"/>
      <c r="C415" s="201"/>
      <c r="D415" s="201"/>
      <c r="E415" s="201"/>
      <c r="F415" s="201"/>
      <c r="G415" s="202"/>
      <c r="H415" s="196"/>
      <c r="I415" s="201"/>
    </row>
    <row r="416" spans="2:9" ht="24.95" customHeight="1" x14ac:dyDescent="0.25">
      <c r="B416" s="201"/>
      <c r="C416" s="201"/>
      <c r="D416" s="201"/>
      <c r="E416" s="201"/>
      <c r="F416" s="201"/>
      <c r="G416" s="202"/>
      <c r="H416" s="196"/>
      <c r="I416" s="201"/>
    </row>
    <row r="417" spans="2:9" ht="24.95" customHeight="1" x14ac:dyDescent="0.25">
      <c r="B417" s="201"/>
      <c r="C417" s="201"/>
      <c r="D417" s="201"/>
      <c r="E417" s="201"/>
      <c r="F417" s="201"/>
      <c r="G417" s="202"/>
      <c r="H417" s="196"/>
      <c r="I417" s="201"/>
    </row>
    <row r="418" spans="2:9" ht="24.95" customHeight="1" x14ac:dyDescent="0.25">
      <c r="B418" s="201"/>
      <c r="C418" s="201"/>
      <c r="D418" s="201"/>
      <c r="E418" s="201"/>
      <c r="F418" s="201"/>
      <c r="G418" s="202"/>
      <c r="H418" s="196"/>
      <c r="I418" s="201"/>
    </row>
    <row r="419" spans="2:9" ht="24.95" customHeight="1" x14ac:dyDescent="0.25">
      <c r="B419" s="201"/>
      <c r="C419" s="201"/>
      <c r="D419" s="201"/>
      <c r="E419" s="201"/>
      <c r="F419" s="201"/>
      <c r="G419" s="202"/>
      <c r="H419" s="196"/>
      <c r="I419" s="201"/>
    </row>
    <row r="420" spans="2:9" ht="24.95" customHeight="1" x14ac:dyDescent="0.25">
      <c r="B420" s="201"/>
      <c r="C420" s="201"/>
      <c r="D420" s="201"/>
      <c r="E420" s="201"/>
      <c r="F420" s="201"/>
      <c r="G420" s="202"/>
      <c r="H420" s="196"/>
      <c r="I420" s="201"/>
    </row>
    <row r="421" spans="2:9" ht="24.95" customHeight="1" x14ac:dyDescent="0.25">
      <c r="B421" s="201"/>
      <c r="C421" s="201"/>
      <c r="D421" s="201"/>
      <c r="E421" s="201"/>
      <c r="F421" s="201"/>
      <c r="G421" s="202"/>
      <c r="H421" s="196"/>
      <c r="I421" s="201"/>
    </row>
    <row r="422" spans="2:9" ht="24.95" customHeight="1" x14ac:dyDescent="0.25">
      <c r="B422" s="201"/>
      <c r="C422" s="201"/>
      <c r="D422" s="201"/>
      <c r="E422" s="201"/>
      <c r="F422" s="201"/>
      <c r="G422" s="202"/>
      <c r="H422" s="196"/>
      <c r="I422" s="201"/>
    </row>
    <row r="423" spans="2:9" ht="24.95" customHeight="1" x14ac:dyDescent="0.25">
      <c r="B423" s="201"/>
      <c r="C423" s="201"/>
      <c r="D423" s="201"/>
      <c r="E423" s="201"/>
      <c r="F423" s="201"/>
      <c r="G423" s="202"/>
      <c r="H423" s="196"/>
      <c r="I423" s="201"/>
    </row>
    <row r="424" spans="2:9" ht="24.95" customHeight="1" x14ac:dyDescent="0.25">
      <c r="B424" s="201"/>
      <c r="C424" s="201"/>
      <c r="D424" s="201"/>
      <c r="E424" s="201"/>
      <c r="F424" s="201"/>
      <c r="G424" s="202"/>
      <c r="H424" s="196"/>
      <c r="I424" s="201"/>
    </row>
    <row r="425" spans="2:9" ht="24.95" customHeight="1" x14ac:dyDescent="0.25">
      <c r="B425" s="201"/>
      <c r="C425" s="201"/>
      <c r="D425" s="201"/>
      <c r="E425" s="201"/>
      <c r="F425" s="201"/>
      <c r="G425" s="202"/>
      <c r="H425" s="196"/>
      <c r="I425" s="201"/>
    </row>
    <row r="426" spans="2:9" ht="24.95" customHeight="1" x14ac:dyDescent="0.25">
      <c r="B426" s="201"/>
      <c r="C426" s="201"/>
      <c r="D426" s="201"/>
      <c r="E426" s="201"/>
      <c r="F426" s="201"/>
      <c r="G426" s="202"/>
      <c r="H426" s="196"/>
      <c r="I426" s="201"/>
    </row>
    <row r="427" spans="2:9" ht="24.95" customHeight="1" x14ac:dyDescent="0.25">
      <c r="B427" s="201"/>
      <c r="C427" s="201"/>
      <c r="D427" s="201"/>
      <c r="E427" s="201"/>
      <c r="F427" s="201"/>
      <c r="G427" s="202"/>
      <c r="H427" s="196"/>
      <c r="I427" s="201"/>
    </row>
    <row r="428" spans="2:9" ht="24.95" customHeight="1" x14ac:dyDescent="0.25">
      <c r="B428" s="201"/>
      <c r="C428" s="201"/>
      <c r="D428" s="201"/>
      <c r="E428" s="201"/>
      <c r="F428" s="201"/>
      <c r="G428" s="202"/>
      <c r="H428" s="196"/>
      <c r="I428" s="201"/>
    </row>
    <row r="429" spans="2:9" ht="24.95" customHeight="1" x14ac:dyDescent="0.25">
      <c r="B429" s="201"/>
      <c r="C429" s="201"/>
      <c r="D429" s="201"/>
      <c r="E429" s="201"/>
      <c r="F429" s="201"/>
      <c r="G429" s="202"/>
      <c r="H429" s="196"/>
      <c r="I429" s="201"/>
    </row>
    <row r="430" spans="2:9" ht="24.95" customHeight="1" x14ac:dyDescent="0.25">
      <c r="B430" s="201"/>
      <c r="C430" s="201"/>
      <c r="D430" s="201"/>
      <c r="E430" s="201"/>
      <c r="F430" s="201"/>
      <c r="G430" s="202"/>
      <c r="H430" s="196"/>
      <c r="I430" s="201"/>
    </row>
    <row r="431" spans="2:9" ht="24.95" customHeight="1" x14ac:dyDescent="0.25">
      <c r="B431" s="201"/>
      <c r="C431" s="201"/>
      <c r="D431" s="201"/>
      <c r="E431" s="201"/>
      <c r="F431" s="201"/>
      <c r="G431" s="202"/>
      <c r="H431" s="196"/>
      <c r="I431" s="201"/>
    </row>
    <row r="432" spans="2:9" ht="24.95" customHeight="1" x14ac:dyDescent="0.25">
      <c r="B432" s="201"/>
      <c r="C432" s="201"/>
      <c r="D432" s="201"/>
      <c r="E432" s="201"/>
      <c r="F432" s="201"/>
      <c r="G432" s="202"/>
      <c r="H432" s="196"/>
      <c r="I432" s="201"/>
    </row>
    <row r="433" spans="2:9" ht="24.95" customHeight="1" x14ac:dyDescent="0.25">
      <c r="B433" s="201"/>
      <c r="C433" s="201"/>
      <c r="D433" s="201"/>
      <c r="E433" s="201"/>
      <c r="F433" s="201"/>
      <c r="G433" s="202"/>
      <c r="H433" s="196"/>
      <c r="I433" s="201"/>
    </row>
    <row r="434" spans="2:9" ht="24.95" customHeight="1" x14ac:dyDescent="0.25">
      <c r="B434" s="201"/>
      <c r="C434" s="201"/>
      <c r="D434" s="201"/>
      <c r="E434" s="201"/>
      <c r="F434" s="201"/>
      <c r="G434" s="202"/>
      <c r="H434" s="196"/>
      <c r="I434" s="201"/>
    </row>
    <row r="435" spans="2:9" ht="24.95" customHeight="1" x14ac:dyDescent="0.25">
      <c r="B435" s="201"/>
      <c r="C435" s="201"/>
      <c r="D435" s="201"/>
      <c r="E435" s="201"/>
      <c r="F435" s="201"/>
      <c r="G435" s="202"/>
      <c r="H435" s="196"/>
      <c r="I435" s="201"/>
    </row>
    <row r="436" spans="2:9" ht="24.95" customHeight="1" x14ac:dyDescent="0.25">
      <c r="B436" s="201"/>
      <c r="C436" s="201"/>
      <c r="D436" s="201"/>
      <c r="E436" s="201"/>
      <c r="F436" s="201"/>
      <c r="G436" s="202"/>
      <c r="H436" s="196"/>
      <c r="I436" s="201"/>
    </row>
    <row r="437" spans="2:9" ht="24.95" customHeight="1" x14ac:dyDescent="0.25">
      <c r="B437" s="201"/>
      <c r="C437" s="201"/>
      <c r="D437" s="201"/>
      <c r="E437" s="201"/>
      <c r="F437" s="201"/>
      <c r="G437" s="202"/>
      <c r="H437" s="196"/>
      <c r="I437" s="201"/>
    </row>
    <row r="438" spans="2:9" ht="24.95" customHeight="1" x14ac:dyDescent="0.25">
      <c r="B438" s="201"/>
      <c r="C438" s="201"/>
      <c r="D438" s="201"/>
      <c r="E438" s="201"/>
      <c r="F438" s="201"/>
      <c r="G438" s="202"/>
      <c r="H438" s="196"/>
      <c r="I438" s="201"/>
    </row>
    <row r="439" spans="2:9" ht="24.95" customHeight="1" x14ac:dyDescent="0.25">
      <c r="B439" s="201"/>
      <c r="C439" s="201"/>
      <c r="D439" s="201"/>
      <c r="E439" s="201"/>
      <c r="F439" s="201"/>
      <c r="G439" s="202"/>
      <c r="H439" s="196"/>
      <c r="I439" s="201"/>
    </row>
    <row r="440" spans="2:9" ht="24.95" customHeight="1" x14ac:dyDescent="0.25">
      <c r="B440" s="201"/>
      <c r="C440" s="201"/>
      <c r="D440" s="201"/>
      <c r="E440" s="201"/>
      <c r="F440" s="201"/>
      <c r="G440" s="202"/>
      <c r="H440" s="196"/>
      <c r="I440" s="201"/>
    </row>
    <row r="441" spans="2:9" ht="24.95" customHeight="1" x14ac:dyDescent="0.25">
      <c r="B441" s="201"/>
      <c r="C441" s="201"/>
      <c r="D441" s="201"/>
      <c r="E441" s="201"/>
      <c r="F441" s="201"/>
      <c r="G441" s="202"/>
      <c r="H441" s="196"/>
      <c r="I441" s="201"/>
    </row>
    <row r="442" spans="2:9" ht="24.95" customHeight="1" x14ac:dyDescent="0.25">
      <c r="B442" s="201"/>
      <c r="C442" s="201"/>
      <c r="D442" s="201"/>
      <c r="E442" s="201"/>
      <c r="F442" s="201"/>
      <c r="G442" s="202"/>
      <c r="H442" s="196"/>
      <c r="I442" s="201"/>
    </row>
    <row r="443" spans="2:9" ht="24.95" customHeight="1" x14ac:dyDescent="0.25">
      <c r="B443" s="201"/>
      <c r="C443" s="201"/>
      <c r="D443" s="201"/>
      <c r="E443" s="201"/>
      <c r="F443" s="201"/>
      <c r="G443" s="202"/>
      <c r="H443" s="196"/>
      <c r="I443" s="201"/>
    </row>
    <row r="444" spans="2:9" ht="24.95" customHeight="1" x14ac:dyDescent="0.25">
      <c r="B444" s="201"/>
      <c r="C444" s="201"/>
      <c r="D444" s="201"/>
      <c r="E444" s="201"/>
      <c r="F444" s="201"/>
      <c r="G444" s="202"/>
      <c r="H444" s="196"/>
      <c r="I444" s="201"/>
    </row>
    <row r="445" spans="2:9" ht="24.95" customHeight="1" x14ac:dyDescent="0.25">
      <c r="B445" s="201"/>
      <c r="C445" s="201"/>
      <c r="D445" s="201"/>
      <c r="E445" s="201"/>
      <c r="F445" s="201"/>
      <c r="G445" s="202"/>
      <c r="H445" s="196"/>
      <c r="I445" s="201"/>
    </row>
    <row r="446" spans="2:9" ht="24.95" customHeight="1" x14ac:dyDescent="0.25">
      <c r="B446" s="201"/>
      <c r="C446" s="201"/>
      <c r="D446" s="201"/>
      <c r="E446" s="201"/>
      <c r="F446" s="201"/>
      <c r="G446" s="202"/>
      <c r="H446" s="196"/>
      <c r="I446" s="201"/>
    </row>
    <row r="447" spans="2:9" ht="24.95" customHeight="1" x14ac:dyDescent="0.25">
      <c r="B447" s="201"/>
      <c r="C447" s="201"/>
      <c r="D447" s="201"/>
      <c r="E447" s="201"/>
      <c r="F447" s="201"/>
      <c r="G447" s="202"/>
      <c r="H447" s="196"/>
      <c r="I447" s="201"/>
    </row>
    <row r="448" spans="2:9" ht="24.95" customHeight="1" x14ac:dyDescent="0.25">
      <c r="B448" s="201"/>
      <c r="C448" s="201"/>
      <c r="D448" s="201"/>
      <c r="E448" s="201"/>
      <c r="F448" s="201"/>
      <c r="G448" s="202"/>
      <c r="H448" s="196"/>
      <c r="I448" s="201"/>
    </row>
    <row r="449" spans="2:9" ht="24.95" customHeight="1" x14ac:dyDescent="0.25">
      <c r="B449" s="201"/>
      <c r="C449" s="201"/>
      <c r="D449" s="201"/>
      <c r="E449" s="201"/>
      <c r="F449" s="201"/>
      <c r="G449" s="202"/>
      <c r="H449" s="196"/>
      <c r="I449" s="201"/>
    </row>
    <row r="450" spans="2:9" ht="24.95" customHeight="1" x14ac:dyDescent="0.25">
      <c r="B450" s="201"/>
      <c r="C450" s="201"/>
      <c r="D450" s="201"/>
      <c r="E450" s="201"/>
      <c r="F450" s="201"/>
      <c r="G450" s="202"/>
      <c r="H450" s="196"/>
      <c r="I450" s="201"/>
    </row>
    <row r="451" spans="2:9" ht="24.95" customHeight="1" x14ac:dyDescent="0.25">
      <c r="B451" s="201"/>
      <c r="C451" s="201"/>
      <c r="D451" s="201"/>
      <c r="E451" s="201"/>
      <c r="F451" s="201"/>
      <c r="G451" s="202"/>
      <c r="H451" s="196"/>
      <c r="I451" s="201"/>
    </row>
    <row r="452" spans="2:9" ht="24.95" customHeight="1" x14ac:dyDescent="0.25">
      <c r="B452" s="201"/>
      <c r="C452" s="201"/>
      <c r="D452" s="201"/>
      <c r="E452" s="201"/>
      <c r="F452" s="201"/>
      <c r="G452" s="202"/>
      <c r="H452" s="196"/>
      <c r="I452" s="201"/>
    </row>
    <row r="453" spans="2:9" ht="24.95" customHeight="1" x14ac:dyDescent="0.25">
      <c r="B453" s="201"/>
      <c r="C453" s="201"/>
      <c r="D453" s="201"/>
      <c r="E453" s="201"/>
      <c r="F453" s="201"/>
      <c r="G453" s="202"/>
      <c r="H453" s="196"/>
      <c r="I453" s="201"/>
    </row>
    <row r="454" spans="2:9" ht="24.95" customHeight="1" x14ac:dyDescent="0.25">
      <c r="B454" s="201"/>
      <c r="C454" s="201"/>
      <c r="D454" s="201"/>
      <c r="E454" s="201"/>
      <c r="F454" s="201"/>
      <c r="G454" s="202"/>
      <c r="H454" s="196"/>
      <c r="I454" s="201"/>
    </row>
    <row r="455" spans="2:9" ht="24.95" customHeight="1" x14ac:dyDescent="0.25">
      <c r="B455" s="201"/>
      <c r="C455" s="201"/>
      <c r="D455" s="201"/>
      <c r="E455" s="201"/>
      <c r="F455" s="201"/>
      <c r="G455" s="202"/>
      <c r="H455" s="196"/>
      <c r="I455" s="201"/>
    </row>
    <row r="456" spans="2:9" ht="24.95" customHeight="1" x14ac:dyDescent="0.25">
      <c r="B456" s="201"/>
      <c r="C456" s="201"/>
      <c r="D456" s="201"/>
      <c r="E456" s="201"/>
      <c r="F456" s="201"/>
      <c r="G456" s="202"/>
      <c r="H456" s="196"/>
      <c r="I456" s="201"/>
    </row>
    <row r="457" spans="2:9" ht="24.95" customHeight="1" x14ac:dyDescent="0.25">
      <c r="B457" s="201"/>
      <c r="C457" s="201"/>
      <c r="D457" s="201"/>
      <c r="E457" s="201"/>
      <c r="F457" s="201"/>
      <c r="G457" s="202"/>
      <c r="H457" s="196"/>
      <c r="I457" s="201"/>
    </row>
    <row r="458" spans="2:9" ht="24.95" customHeight="1" x14ac:dyDescent="0.25">
      <c r="B458" s="201"/>
      <c r="C458" s="201"/>
      <c r="D458" s="201"/>
      <c r="E458" s="201"/>
      <c r="F458" s="201"/>
      <c r="G458" s="202"/>
      <c r="H458" s="196"/>
      <c r="I458" s="201"/>
    </row>
    <row r="459" spans="2:9" ht="24.95" customHeight="1" x14ac:dyDescent="0.25">
      <c r="B459" s="201"/>
      <c r="C459" s="201"/>
      <c r="D459" s="201"/>
      <c r="E459" s="201"/>
      <c r="F459" s="201"/>
      <c r="G459" s="202"/>
      <c r="H459" s="196"/>
      <c r="I459" s="201"/>
    </row>
    <row r="460" spans="2:9" ht="24.95" customHeight="1" x14ac:dyDescent="0.25">
      <c r="B460" s="201"/>
      <c r="C460" s="201"/>
      <c r="D460" s="201"/>
      <c r="E460" s="201"/>
      <c r="F460" s="201"/>
      <c r="G460" s="202"/>
      <c r="H460" s="196"/>
      <c r="I460" s="201"/>
    </row>
    <row r="461" spans="2:9" ht="24.95" customHeight="1" x14ac:dyDescent="0.25">
      <c r="B461" s="201"/>
      <c r="C461" s="201"/>
      <c r="D461" s="201"/>
      <c r="E461" s="201"/>
      <c r="F461" s="201"/>
      <c r="G461" s="202"/>
      <c r="H461" s="196"/>
      <c r="I461" s="201"/>
    </row>
    <row r="462" spans="2:9" ht="24.95" customHeight="1" x14ac:dyDescent="0.25">
      <c r="B462" s="201"/>
      <c r="C462" s="201"/>
      <c r="D462" s="201"/>
      <c r="E462" s="201"/>
      <c r="F462" s="201"/>
      <c r="G462" s="202"/>
      <c r="H462" s="196"/>
      <c r="I462" s="201"/>
    </row>
    <row r="463" spans="2:9" ht="24.95" customHeight="1" x14ac:dyDescent="0.25">
      <c r="B463" s="201"/>
      <c r="C463" s="201"/>
      <c r="D463" s="201"/>
      <c r="E463" s="201"/>
      <c r="F463" s="201"/>
      <c r="G463" s="202"/>
      <c r="H463" s="196"/>
      <c r="I463" s="201"/>
    </row>
    <row r="464" spans="2:9" ht="24.95" customHeight="1" x14ac:dyDescent="0.25">
      <c r="B464" s="201"/>
      <c r="C464" s="201"/>
      <c r="D464" s="201"/>
      <c r="E464" s="201"/>
      <c r="F464" s="201"/>
      <c r="G464" s="202"/>
      <c r="H464" s="196"/>
      <c r="I464" s="201"/>
    </row>
    <row r="465" spans="2:9" ht="24.95" customHeight="1" x14ac:dyDescent="0.25">
      <c r="B465" s="201"/>
      <c r="C465" s="201"/>
      <c r="D465" s="201"/>
      <c r="E465" s="201"/>
      <c r="F465" s="201"/>
      <c r="G465" s="202"/>
      <c r="H465" s="196"/>
      <c r="I465" s="201"/>
    </row>
    <row r="466" spans="2:9" ht="24.95" customHeight="1" x14ac:dyDescent="0.25">
      <c r="B466" s="201"/>
      <c r="C466" s="201"/>
      <c r="D466" s="201"/>
      <c r="E466" s="201"/>
      <c r="F466" s="201"/>
      <c r="G466" s="202"/>
      <c r="H466" s="196"/>
      <c r="I466" s="201"/>
    </row>
    <row r="467" spans="2:9" ht="24.95" customHeight="1" x14ac:dyDescent="0.25">
      <c r="B467" s="201"/>
      <c r="C467" s="201"/>
      <c r="D467" s="201"/>
      <c r="E467" s="201"/>
      <c r="F467" s="201"/>
      <c r="G467" s="202"/>
      <c r="H467" s="196"/>
      <c r="I467" s="201"/>
    </row>
    <row r="468" spans="2:9" ht="24.95" customHeight="1" x14ac:dyDescent="0.25">
      <c r="B468" s="201"/>
      <c r="C468" s="201"/>
      <c r="D468" s="201"/>
      <c r="E468" s="201"/>
      <c r="F468" s="201"/>
      <c r="G468" s="202"/>
      <c r="H468" s="196"/>
      <c r="I468" s="201"/>
    </row>
    <row r="469" spans="2:9" ht="24.95" customHeight="1" x14ac:dyDescent="0.25">
      <c r="B469" s="201"/>
      <c r="C469" s="201"/>
      <c r="D469" s="201"/>
      <c r="E469" s="201"/>
      <c r="F469" s="201"/>
      <c r="G469" s="202"/>
      <c r="H469" s="196"/>
      <c r="I469" s="201"/>
    </row>
    <row r="470" spans="2:9" ht="24.95" customHeight="1" x14ac:dyDescent="0.25">
      <c r="B470" s="201"/>
      <c r="C470" s="201"/>
      <c r="D470" s="201"/>
      <c r="E470" s="201"/>
      <c r="F470" s="201"/>
      <c r="G470" s="202"/>
      <c r="H470" s="196"/>
      <c r="I470" s="201"/>
    </row>
    <row r="471" spans="2:9" ht="24.95" customHeight="1" x14ac:dyDescent="0.25">
      <c r="B471" s="201"/>
      <c r="C471" s="201"/>
      <c r="D471" s="201"/>
      <c r="E471" s="201"/>
      <c r="F471" s="201"/>
      <c r="G471" s="202"/>
      <c r="H471" s="196"/>
      <c r="I471" s="201"/>
    </row>
    <row r="472" spans="2:9" ht="24.95" customHeight="1" x14ac:dyDescent="0.25">
      <c r="B472" s="201"/>
      <c r="C472" s="201"/>
      <c r="D472" s="201"/>
      <c r="E472" s="201"/>
      <c r="F472" s="201"/>
      <c r="G472" s="202"/>
      <c r="H472" s="196"/>
      <c r="I472" s="201"/>
    </row>
    <row r="473" spans="2:9" ht="24.95" customHeight="1" x14ac:dyDescent="0.25">
      <c r="B473" s="201"/>
      <c r="C473" s="201"/>
      <c r="D473" s="201"/>
      <c r="E473" s="201"/>
      <c r="F473" s="201"/>
      <c r="G473" s="202"/>
      <c r="H473" s="196"/>
      <c r="I473" s="201"/>
    </row>
    <row r="474" spans="2:9" ht="24.95" customHeight="1" x14ac:dyDescent="0.25">
      <c r="B474" s="201"/>
      <c r="C474" s="201"/>
      <c r="D474" s="201"/>
      <c r="E474" s="201"/>
      <c r="F474" s="201"/>
      <c r="G474" s="202"/>
      <c r="H474" s="196"/>
      <c r="I474" s="201"/>
    </row>
    <row r="475" spans="2:9" ht="24.95" customHeight="1" x14ac:dyDescent="0.25">
      <c r="B475" s="201"/>
      <c r="C475" s="201"/>
      <c r="D475" s="201"/>
      <c r="E475" s="201"/>
      <c r="F475" s="201"/>
      <c r="G475" s="202"/>
      <c r="H475" s="196"/>
      <c r="I475" s="201"/>
    </row>
    <row r="476" spans="2:9" ht="24.95" customHeight="1" x14ac:dyDescent="0.25">
      <c r="B476" s="201"/>
      <c r="C476" s="201"/>
      <c r="D476" s="201"/>
      <c r="E476" s="201"/>
      <c r="F476" s="201"/>
      <c r="G476" s="202"/>
      <c r="H476" s="196"/>
      <c r="I476" s="201"/>
    </row>
    <row r="477" spans="2:9" ht="24.95" customHeight="1" x14ac:dyDescent="0.25">
      <c r="B477" s="201"/>
      <c r="C477" s="201"/>
      <c r="D477" s="201"/>
      <c r="E477" s="201"/>
      <c r="F477" s="201"/>
      <c r="G477" s="202"/>
      <c r="H477" s="196"/>
      <c r="I477" s="201"/>
    </row>
    <row r="478" spans="2:9" ht="24.95" customHeight="1" x14ac:dyDescent="0.25">
      <c r="B478" s="201"/>
      <c r="C478" s="201"/>
      <c r="D478" s="201"/>
      <c r="E478" s="201"/>
      <c r="F478" s="201"/>
      <c r="G478" s="202"/>
      <c r="H478" s="196"/>
      <c r="I478" s="201"/>
    </row>
    <row r="479" spans="2:9" ht="24.95" customHeight="1" x14ac:dyDescent="0.25">
      <c r="B479" s="201"/>
      <c r="C479" s="201"/>
      <c r="D479" s="201"/>
      <c r="E479" s="201"/>
      <c r="F479" s="201"/>
      <c r="G479" s="202"/>
      <c r="H479" s="196"/>
      <c r="I479" s="201"/>
    </row>
    <row r="480" spans="2:9" ht="24.95" customHeight="1" x14ac:dyDescent="0.25">
      <c r="B480" s="201"/>
      <c r="C480" s="201"/>
      <c r="D480" s="201"/>
      <c r="E480" s="201"/>
      <c r="F480" s="201"/>
      <c r="G480" s="202"/>
      <c r="H480" s="196"/>
      <c r="I480" s="201"/>
    </row>
    <row r="481" spans="2:9" ht="24.95" customHeight="1" x14ac:dyDescent="0.25">
      <c r="B481" s="201"/>
      <c r="C481" s="201"/>
      <c r="D481" s="201"/>
      <c r="E481" s="201"/>
      <c r="F481" s="201"/>
      <c r="G481" s="202"/>
      <c r="H481" s="196"/>
      <c r="I481" s="201"/>
    </row>
    <row r="482" spans="2:9" ht="24.95" customHeight="1" x14ac:dyDescent="0.25">
      <c r="B482" s="201"/>
      <c r="C482" s="201"/>
      <c r="D482" s="201"/>
      <c r="E482" s="201"/>
      <c r="F482" s="201"/>
      <c r="G482" s="202"/>
      <c r="H482" s="196"/>
      <c r="I482" s="201"/>
    </row>
    <row r="483" spans="2:9" ht="24.95" customHeight="1" x14ac:dyDescent="0.25">
      <c r="B483" s="201"/>
      <c r="C483" s="201"/>
      <c r="D483" s="201"/>
      <c r="E483" s="201"/>
      <c r="F483" s="201"/>
      <c r="G483" s="202"/>
      <c r="H483" s="196"/>
      <c r="I483" s="201"/>
    </row>
    <row r="484" spans="2:9" ht="24.95" customHeight="1" x14ac:dyDescent="0.25">
      <c r="B484" s="201"/>
      <c r="C484" s="201"/>
      <c r="D484" s="201"/>
      <c r="E484" s="201"/>
      <c r="F484" s="201"/>
      <c r="G484" s="202"/>
      <c r="H484" s="196"/>
      <c r="I484" s="201"/>
    </row>
    <row r="485" spans="2:9" ht="24.95" customHeight="1" x14ac:dyDescent="0.25">
      <c r="B485" s="201"/>
      <c r="C485" s="201"/>
      <c r="D485" s="201"/>
      <c r="E485" s="201"/>
      <c r="F485" s="201"/>
      <c r="G485" s="202"/>
      <c r="H485" s="196"/>
      <c r="I485" s="201"/>
    </row>
    <row r="486" spans="2:9" ht="24.95" customHeight="1" x14ac:dyDescent="0.25">
      <c r="B486" s="201"/>
      <c r="C486" s="201"/>
      <c r="D486" s="201"/>
      <c r="E486" s="201"/>
      <c r="F486" s="201"/>
      <c r="G486" s="202"/>
      <c r="H486" s="196"/>
      <c r="I486" s="201"/>
    </row>
    <row r="487" spans="2:9" ht="24.95" customHeight="1" x14ac:dyDescent="0.25">
      <c r="B487" s="201"/>
      <c r="C487" s="201"/>
      <c r="D487" s="201"/>
      <c r="E487" s="201"/>
      <c r="F487" s="201"/>
      <c r="G487" s="202"/>
      <c r="H487" s="196"/>
      <c r="I487" s="201"/>
    </row>
    <row r="488" spans="2:9" ht="24.95" customHeight="1" x14ac:dyDescent="0.25">
      <c r="B488" s="201"/>
      <c r="C488" s="201"/>
      <c r="D488" s="201"/>
      <c r="E488" s="201"/>
      <c r="F488" s="201"/>
      <c r="G488" s="202"/>
      <c r="H488" s="196"/>
      <c r="I488" s="201"/>
    </row>
    <row r="489" spans="2:9" ht="24.95" customHeight="1" x14ac:dyDescent="0.25">
      <c r="B489" s="201"/>
      <c r="C489" s="201"/>
      <c r="D489" s="201"/>
      <c r="E489" s="201"/>
      <c r="F489" s="201"/>
      <c r="G489" s="202"/>
      <c r="H489" s="196"/>
      <c r="I489" s="201"/>
    </row>
    <row r="490" spans="2:9" ht="24.95" customHeight="1" x14ac:dyDescent="0.25">
      <c r="B490" s="201"/>
      <c r="C490" s="201"/>
      <c r="D490" s="201"/>
      <c r="E490" s="201"/>
      <c r="F490" s="201"/>
      <c r="G490" s="202"/>
      <c r="H490" s="196"/>
      <c r="I490" s="201"/>
    </row>
    <row r="491" spans="2:9" ht="24.95" customHeight="1" x14ac:dyDescent="0.25">
      <c r="B491" s="201"/>
      <c r="C491" s="201"/>
      <c r="D491" s="201"/>
      <c r="E491" s="201"/>
      <c r="F491" s="201"/>
      <c r="G491" s="202"/>
      <c r="H491" s="196"/>
      <c r="I491" s="201"/>
    </row>
    <row r="492" spans="2:9" ht="24.95" customHeight="1" x14ac:dyDescent="0.25">
      <c r="B492" s="201"/>
      <c r="C492" s="201"/>
      <c r="D492" s="201"/>
      <c r="E492" s="201"/>
      <c r="F492" s="201"/>
      <c r="G492" s="202"/>
      <c r="H492" s="196"/>
      <c r="I492" s="201"/>
    </row>
    <row r="493" spans="2:9" ht="24.95" customHeight="1" x14ac:dyDescent="0.25">
      <c r="B493" s="201"/>
      <c r="C493" s="201"/>
      <c r="D493" s="201"/>
      <c r="E493" s="201"/>
      <c r="F493" s="201"/>
      <c r="G493" s="202"/>
      <c r="H493" s="196"/>
      <c r="I493" s="201"/>
    </row>
    <row r="494" spans="2:9" ht="24.95" customHeight="1" x14ac:dyDescent="0.25">
      <c r="B494" s="201"/>
      <c r="C494" s="201"/>
      <c r="D494" s="201"/>
      <c r="E494" s="201"/>
      <c r="F494" s="201"/>
      <c r="G494" s="202"/>
      <c r="H494" s="196"/>
      <c r="I494" s="201"/>
    </row>
    <row r="495" spans="2:9" ht="24.95" customHeight="1" x14ac:dyDescent="0.25">
      <c r="B495" s="201"/>
      <c r="C495" s="201"/>
      <c r="D495" s="201"/>
      <c r="E495" s="201"/>
      <c r="F495" s="201"/>
      <c r="G495" s="202"/>
      <c r="H495" s="196"/>
      <c r="I495" s="201"/>
    </row>
    <row r="496" spans="2:9" ht="24.95" customHeight="1" x14ac:dyDescent="0.25">
      <c r="B496" s="201"/>
      <c r="C496" s="201"/>
      <c r="D496" s="201"/>
      <c r="E496" s="201"/>
      <c r="F496" s="201"/>
      <c r="G496" s="202"/>
      <c r="H496" s="196"/>
      <c r="I496" s="201"/>
    </row>
    <row r="497" spans="2:9" ht="24.95" customHeight="1" x14ac:dyDescent="0.25">
      <c r="B497" s="201"/>
      <c r="C497" s="201"/>
      <c r="D497" s="201"/>
      <c r="E497" s="201"/>
      <c r="F497" s="201"/>
      <c r="G497" s="202"/>
      <c r="H497" s="196"/>
      <c r="I497" s="201"/>
    </row>
    <row r="498" spans="2:9" ht="24.95" customHeight="1" x14ac:dyDescent="0.25">
      <c r="B498" s="201"/>
      <c r="C498" s="201"/>
      <c r="D498" s="201"/>
      <c r="E498" s="201"/>
      <c r="F498" s="201"/>
      <c r="G498" s="202"/>
      <c r="H498" s="196"/>
      <c r="I498" s="201"/>
    </row>
    <row r="499" spans="2:9" ht="24.95" customHeight="1" x14ac:dyDescent="0.25">
      <c r="B499" s="201"/>
      <c r="C499" s="201"/>
      <c r="D499" s="201"/>
      <c r="E499" s="201"/>
      <c r="F499" s="201"/>
      <c r="G499" s="202"/>
      <c r="H499" s="196"/>
      <c r="I499" s="201"/>
    </row>
    <row r="500" spans="2:9" ht="24.95" customHeight="1" x14ac:dyDescent="0.25">
      <c r="B500" s="201"/>
      <c r="C500" s="201"/>
      <c r="D500" s="201"/>
      <c r="E500" s="201"/>
      <c r="F500" s="201"/>
      <c r="G500" s="202"/>
      <c r="H500" s="196"/>
      <c r="I500" s="201"/>
    </row>
    <row r="501" spans="2:9" ht="24.95" customHeight="1" x14ac:dyDescent="0.25">
      <c r="B501" s="201"/>
      <c r="C501" s="201"/>
      <c r="D501" s="201"/>
      <c r="E501" s="201"/>
      <c r="F501" s="201"/>
      <c r="G501" s="202"/>
      <c r="H501" s="196"/>
      <c r="I501" s="201"/>
    </row>
    <row r="502" spans="2:9" ht="24.95" customHeight="1" x14ac:dyDescent="0.25">
      <c r="B502" s="201"/>
      <c r="C502" s="201"/>
      <c r="D502" s="201"/>
      <c r="E502" s="201"/>
      <c r="F502" s="201"/>
      <c r="G502" s="202"/>
      <c r="H502" s="196"/>
      <c r="I502" s="201"/>
    </row>
    <row r="503" spans="2:9" ht="24.95" customHeight="1" x14ac:dyDescent="0.25">
      <c r="B503" s="201"/>
      <c r="C503" s="201"/>
      <c r="D503" s="201"/>
      <c r="E503" s="201"/>
      <c r="F503" s="201"/>
      <c r="G503" s="202"/>
      <c r="H503" s="196"/>
      <c r="I503" s="201"/>
    </row>
    <row r="504" spans="2:9" ht="24.95" customHeight="1" x14ac:dyDescent="0.25">
      <c r="B504" s="201"/>
      <c r="C504" s="201"/>
      <c r="D504" s="201"/>
      <c r="E504" s="201"/>
      <c r="F504" s="201"/>
      <c r="G504" s="202"/>
      <c r="H504" s="196"/>
      <c r="I504" s="201"/>
    </row>
    <row r="505" spans="2:9" ht="24.95" customHeight="1" x14ac:dyDescent="0.25">
      <c r="B505" s="201"/>
      <c r="C505" s="201"/>
      <c r="D505" s="201"/>
      <c r="E505" s="201"/>
      <c r="F505" s="201"/>
      <c r="G505" s="202"/>
      <c r="H505" s="196"/>
      <c r="I505" s="201"/>
    </row>
  </sheetData>
  <sheetProtection algorithmName="SHA-512" hashValue="ttVVEBPN/oaiGAcAihXHZyVLHu6ijh5seO0RcErxVdIBmQAcB96O1lDWNHeUSq8PQ07fn2pwQk6RiSyvHpbkow==" saltValue="ymrU+Bd0ZeQM60SWve74Kw==" spinCount="100000" sheet="1" objects="1" scenarios="1"/>
  <phoneticPr fontId="11" type="noConversion"/>
  <conditionalFormatting sqref="H6:H17">
    <cfRule type="dataBar" priority="2">
      <dataBar>
        <cfvo type="num" val="0"/>
        <cfvo type="num" val="100"/>
        <color rgb="FF3D5A80"/>
      </dataBar>
      <extLst>
        <ext xmlns:x14="http://schemas.microsoft.com/office/spreadsheetml/2009/9/main" uri="{B025F937-C7B1-47D3-B67F-A62EFF666E3E}">
          <x14:id>{B99989C2-782B-4399-A4AA-613177FC5AF6}</x14:id>
        </ext>
      </extLst>
    </cfRule>
  </conditionalFormatting>
  <conditionalFormatting sqref="H18:H505">
    <cfRule type="dataBar" priority="1">
      <dataBar>
        <cfvo type="num" val="0"/>
        <cfvo type="num" val="100"/>
        <color rgb="FF3D5A80"/>
      </dataBar>
      <extLst>
        <ext xmlns:x14="http://schemas.microsoft.com/office/spreadsheetml/2009/9/main" uri="{B025F937-C7B1-47D3-B67F-A62EFF666E3E}">
          <x14:id>{095F8110-D1FF-40C4-8AF4-96E920304C17}</x14:id>
        </ext>
      </extLst>
    </cfRule>
  </conditionalFormatting>
  <printOptions horizontalCentered="1"/>
  <pageMargins left="0.31496062992125984" right="0.31496062992125984" top="0.31496062992125984" bottom="0.31496062992125984" header="0.31496062992125984" footer="0.31496062992125984"/>
  <pageSetup paperSize="9" scale="75" fitToHeight="0" orientation="landscape"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B99989C2-782B-4399-A4AA-613177FC5AF6}">
            <x14:dataBar minLength="0" maxLength="100">
              <x14:cfvo type="num">
                <xm:f>0</xm:f>
              </x14:cfvo>
              <x14:cfvo type="num">
                <xm:f>100</xm:f>
              </x14:cfvo>
              <x14:negativeFillColor rgb="FFFF0000"/>
              <x14:axisColor rgb="FF000000"/>
            </x14:dataBar>
          </x14:cfRule>
          <xm:sqref>H6:H17</xm:sqref>
        </x14:conditionalFormatting>
        <x14:conditionalFormatting xmlns:xm="http://schemas.microsoft.com/office/excel/2006/main">
          <x14:cfRule type="dataBar" id="{095F8110-D1FF-40C4-8AF4-96E920304C17}">
            <x14:dataBar minLength="0" maxLength="100">
              <x14:cfvo type="num">
                <xm:f>0</xm:f>
              </x14:cfvo>
              <x14:cfvo type="num">
                <xm:f>100</xm:f>
              </x14:cfvo>
              <x14:negativeFillColor rgb="FFFF0000"/>
              <x14:axisColor rgb="FF000000"/>
            </x14:dataBar>
          </x14:cfRule>
          <xm:sqref>H18:H505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2860009D-0102-41B1-846E-C77D3247086B}">
          <x14:formula1>
            <xm:f>OFFSET(Cal!$V$5,,,Cal!$V$3)</xm:f>
          </x14:formula1>
          <xm:sqref>D6:D17</xm:sqref>
        </x14:dataValidation>
        <x14:dataValidation type="list" allowBlank="1" showInputMessage="1" showErrorMessage="1" xr:uid="{8C22ECBA-4058-4316-A51E-0D3A71B18D24}">
          <x14:formula1>
            <xm:f>Cal!$BR$7:$BR$17</xm:f>
          </x14:formula1>
          <xm:sqref>H6:H17</xm:sqref>
        </x14:dataValidation>
        <x14:dataValidation type="list" allowBlank="1" showInputMessage="1" showErrorMessage="1" xr:uid="{4088EADC-244C-4813-A2B6-F5D09DA7A311}">
          <x14:formula1>
            <xm:f>OFFSET(Cal!$BU$8,,,Cal!$BU$6)</xm:f>
          </x14:formula1>
          <xm:sqref>F6:F17</xm:sqref>
        </x14:dataValidation>
        <x14:dataValidation type="list" allowBlank="1" showInputMessage="1" showErrorMessage="1" xr:uid="{F6AE8F5F-1F65-4803-AC00-8615EA2C747A}">
          <x14:formula1>
            <xm:f>OFFSET(Cal!$BX$8,,,Cal!$BX$6)</xm:f>
          </x14:formula1>
          <xm:sqref>I6:I17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DD7B3-B48E-41B6-9766-06EBED7FA418}">
  <sheetPr>
    <pageSetUpPr fitToPage="1"/>
  </sheetPr>
  <dimension ref="A1:M43"/>
  <sheetViews>
    <sheetView showGridLines="0" showRowColHeaders="0" zoomScaleNormal="100" workbookViewId="0">
      <pane ySplit="4" topLeftCell="A5" activePane="bottomLeft" state="frozen"/>
      <selection pane="bottomLeft" activeCell="A5" sqref="A5"/>
    </sheetView>
  </sheetViews>
  <sheetFormatPr defaultRowHeight="15" x14ac:dyDescent="0.25"/>
  <cols>
    <col min="1" max="1" width="3.7109375" style="15" customWidth="1"/>
    <col min="2" max="2" width="3.7109375" style="20" customWidth="1"/>
    <col min="3" max="3" width="32.85546875" style="20" customWidth="1"/>
    <col min="4" max="4" width="3.7109375" style="20" customWidth="1"/>
    <col min="5" max="5" width="32.85546875" style="20" customWidth="1"/>
    <col min="6" max="6" width="3.7109375" style="20" customWidth="1"/>
    <col min="7" max="7" width="32.85546875" style="20" customWidth="1"/>
    <col min="8" max="8" width="3.7109375" style="20" customWidth="1"/>
    <col min="9" max="9" width="32.85546875" style="20" customWidth="1"/>
    <col min="10" max="10" width="3.7109375" style="20" customWidth="1"/>
    <col min="11" max="11" width="32.85546875" style="20" customWidth="1"/>
    <col min="12" max="12" width="3.7109375" style="20" customWidth="1"/>
    <col min="13" max="13" width="1.7109375" style="20" customWidth="1"/>
    <col min="14" max="16384" width="9.140625" style="20"/>
  </cols>
  <sheetData>
    <row r="1" spans="1:12" s="3" customFormat="1" ht="6.75" customHeight="1" x14ac:dyDescent="0.25"/>
    <row r="2" spans="1:12" s="6" customFormat="1" ht="20.100000000000001" customHeight="1" x14ac:dyDescent="0.25">
      <c r="B2" s="29"/>
      <c r="C2" s="30" t="s">
        <v>85</v>
      </c>
      <c r="D2" s="8"/>
      <c r="E2" s="29"/>
      <c r="F2" s="8"/>
      <c r="G2" s="8"/>
      <c r="H2" s="8"/>
      <c r="I2" s="8"/>
      <c r="J2" s="8"/>
      <c r="K2" s="8"/>
      <c r="L2" s="8"/>
    </row>
    <row r="3" spans="1:12" s="10" customFormat="1" ht="24" customHeight="1" x14ac:dyDescent="0.25">
      <c r="B3" s="31"/>
      <c r="C3" s="32" t="s">
        <v>1</v>
      </c>
      <c r="D3" s="12"/>
      <c r="E3" s="31"/>
      <c r="F3" s="12"/>
      <c r="G3" s="12"/>
      <c r="H3" s="12"/>
      <c r="I3" s="12"/>
      <c r="J3" s="12"/>
      <c r="K3" s="12"/>
      <c r="L3" s="12"/>
    </row>
    <row r="4" spans="1:12" s="15" customFormat="1" ht="4.9000000000000004" customHeight="1" x14ac:dyDescent="0.25">
      <c r="A4" s="14"/>
    </row>
    <row r="5" spans="1:12" s="15" customFormat="1" ht="4.9000000000000004" customHeight="1" x14ac:dyDescent="0.25">
      <c r="A5" s="94"/>
    </row>
    <row r="6" spans="1:12" x14ac:dyDescent="0.25">
      <c r="A6" s="14"/>
      <c r="B6" s="71"/>
      <c r="C6" s="72"/>
      <c r="D6" s="72"/>
      <c r="E6" s="72"/>
      <c r="F6" s="72"/>
      <c r="G6" s="72"/>
      <c r="H6" s="72"/>
      <c r="I6" s="72"/>
      <c r="J6" s="72"/>
      <c r="K6" s="72"/>
      <c r="L6" s="73"/>
    </row>
    <row r="7" spans="1:12" ht="24" customHeight="1" x14ac:dyDescent="0.25">
      <c r="A7" s="14"/>
      <c r="B7" s="65"/>
      <c r="C7" s="33" t="s">
        <v>29</v>
      </c>
      <c r="D7"/>
      <c r="E7" s="33" t="s">
        <v>142</v>
      </c>
      <c r="F7"/>
      <c r="G7" s="33" t="s">
        <v>39</v>
      </c>
      <c r="H7"/>
      <c r="I7" s="33" t="s">
        <v>37</v>
      </c>
      <c r="J7"/>
      <c r="K7" s="33" t="s">
        <v>42</v>
      </c>
      <c r="L7" s="66"/>
    </row>
    <row r="8" spans="1:12" ht="30" customHeight="1" x14ac:dyDescent="0.25">
      <c r="B8" s="65"/>
      <c r="C8" s="59" t="s">
        <v>62</v>
      </c>
      <c r="D8"/>
      <c r="E8" s="59" t="s">
        <v>62</v>
      </c>
      <c r="F8"/>
      <c r="G8" s="59" t="s">
        <v>62</v>
      </c>
      <c r="H8"/>
      <c r="I8" s="59" t="s">
        <v>62</v>
      </c>
      <c r="J8"/>
      <c r="K8" s="59" t="s">
        <v>62</v>
      </c>
      <c r="L8" s="66"/>
    </row>
    <row r="9" spans="1:12" x14ac:dyDescent="0.25">
      <c r="B9" s="65"/>
      <c r="C9"/>
      <c r="D9"/>
      <c r="E9"/>
      <c r="F9"/>
      <c r="G9"/>
      <c r="H9"/>
      <c r="I9"/>
      <c r="J9"/>
      <c r="K9"/>
      <c r="L9" s="66"/>
    </row>
    <row r="10" spans="1:12" x14ac:dyDescent="0.25">
      <c r="B10" s="65"/>
      <c r="C10"/>
      <c r="D10"/>
      <c r="E10"/>
      <c r="F10"/>
      <c r="G10"/>
      <c r="H10"/>
      <c r="I10"/>
      <c r="J10"/>
      <c r="K10"/>
      <c r="L10" s="66"/>
    </row>
    <row r="11" spans="1:12" x14ac:dyDescent="0.25">
      <c r="B11" s="65"/>
      <c r="C11"/>
      <c r="D11"/>
      <c r="E11"/>
      <c r="F11"/>
      <c r="G11"/>
      <c r="H11"/>
      <c r="I11"/>
      <c r="J11"/>
      <c r="K11"/>
      <c r="L11" s="66"/>
    </row>
    <row r="12" spans="1:12" x14ac:dyDescent="0.25">
      <c r="B12" s="65"/>
      <c r="C12"/>
      <c r="D12"/>
      <c r="E12"/>
      <c r="F12"/>
      <c r="G12"/>
      <c r="H12"/>
      <c r="I12"/>
      <c r="J12"/>
      <c r="K12"/>
      <c r="L12" s="66"/>
    </row>
    <row r="13" spans="1:12" x14ac:dyDescent="0.25">
      <c r="B13" s="65"/>
      <c r="C13"/>
      <c r="D13"/>
      <c r="E13"/>
      <c r="F13"/>
      <c r="G13"/>
      <c r="H13"/>
      <c r="I13"/>
      <c r="J13"/>
      <c r="K13"/>
      <c r="L13" s="66"/>
    </row>
    <row r="14" spans="1:12" x14ac:dyDescent="0.25">
      <c r="B14" s="65"/>
      <c r="C14"/>
      <c r="D14"/>
      <c r="E14"/>
      <c r="F14"/>
      <c r="G14"/>
      <c r="H14"/>
      <c r="I14"/>
      <c r="J14"/>
      <c r="K14"/>
      <c r="L14" s="66"/>
    </row>
    <row r="15" spans="1:12" x14ac:dyDescent="0.25">
      <c r="B15" s="65"/>
      <c r="C15"/>
      <c r="D15"/>
      <c r="E15"/>
      <c r="F15"/>
      <c r="G15"/>
      <c r="H15"/>
      <c r="I15"/>
      <c r="J15"/>
      <c r="K15"/>
      <c r="L15" s="66"/>
    </row>
    <row r="16" spans="1:12" x14ac:dyDescent="0.25">
      <c r="B16" s="65"/>
      <c r="C16"/>
      <c r="D16"/>
      <c r="E16"/>
      <c r="F16"/>
      <c r="G16"/>
      <c r="H16"/>
      <c r="I16"/>
      <c r="J16"/>
      <c r="K16"/>
      <c r="L16" s="66"/>
    </row>
    <row r="17" spans="2:12" x14ac:dyDescent="0.25">
      <c r="B17" s="65"/>
      <c r="C17"/>
      <c r="D17"/>
      <c r="E17"/>
      <c r="F17"/>
      <c r="G17"/>
      <c r="H17"/>
      <c r="I17"/>
      <c r="J17"/>
      <c r="K17"/>
      <c r="L17" s="66"/>
    </row>
    <row r="18" spans="2:12" x14ac:dyDescent="0.25">
      <c r="B18" s="65"/>
      <c r="C18"/>
      <c r="D18"/>
      <c r="E18"/>
      <c r="F18"/>
      <c r="G18"/>
      <c r="H18"/>
      <c r="I18"/>
      <c r="J18"/>
      <c r="K18"/>
      <c r="L18" s="66"/>
    </row>
    <row r="19" spans="2:12" x14ac:dyDescent="0.25">
      <c r="B19" s="65"/>
      <c r="C19"/>
      <c r="D19"/>
      <c r="E19"/>
      <c r="F19"/>
      <c r="G19"/>
      <c r="H19"/>
      <c r="I19"/>
      <c r="J19"/>
      <c r="K19"/>
      <c r="L19" s="66"/>
    </row>
    <row r="20" spans="2:12" x14ac:dyDescent="0.25">
      <c r="B20" s="65"/>
      <c r="C20"/>
      <c r="D20"/>
      <c r="E20"/>
      <c r="F20"/>
      <c r="G20"/>
      <c r="H20"/>
      <c r="I20"/>
      <c r="J20"/>
      <c r="K20"/>
      <c r="L20" s="66"/>
    </row>
    <row r="21" spans="2:12" ht="20.100000000000001" customHeight="1" x14ac:dyDescent="0.25">
      <c r="B21" s="65"/>
      <c r="C21"/>
      <c r="D21"/>
      <c r="E21"/>
      <c r="F21"/>
      <c r="G21"/>
      <c r="H21"/>
      <c r="I21" s="75" t="s">
        <v>29</v>
      </c>
      <c r="J21"/>
      <c r="K21" s="74" t="s">
        <v>173</v>
      </c>
      <c r="L21" s="66"/>
    </row>
    <row r="22" spans="2:12" ht="20.100000000000001" customHeight="1" x14ac:dyDescent="0.25">
      <c r="B22" s="65"/>
      <c r="C22"/>
      <c r="D22"/>
      <c r="E22"/>
      <c r="F22"/>
      <c r="G22"/>
      <c r="H22"/>
      <c r="I22" s="153" t="s">
        <v>9</v>
      </c>
      <c r="J22"/>
      <c r="K22" s="152" t="s">
        <v>102</v>
      </c>
      <c r="L22" s="66"/>
    </row>
    <row r="23" spans="2:12" ht="15" customHeight="1" x14ac:dyDescent="0.25">
      <c r="B23" s="65"/>
      <c r="C23"/>
      <c r="D23"/>
      <c r="E23"/>
      <c r="F23"/>
      <c r="G23"/>
      <c r="H23"/>
      <c r="I23"/>
      <c r="J23"/>
      <c r="K23"/>
      <c r="L23" s="66"/>
    </row>
    <row r="24" spans="2:12" x14ac:dyDescent="0.25">
      <c r="B24" s="65"/>
      <c r="C24"/>
      <c r="D24"/>
      <c r="E24"/>
      <c r="F24"/>
      <c r="G24"/>
      <c r="H24"/>
      <c r="I24"/>
      <c r="J24"/>
      <c r="K24"/>
      <c r="L24" s="66"/>
    </row>
    <row r="25" spans="2:12" x14ac:dyDescent="0.25">
      <c r="B25" s="65"/>
      <c r="C25"/>
      <c r="D25"/>
      <c r="E25"/>
      <c r="F25"/>
      <c r="G25"/>
      <c r="H25"/>
      <c r="I25"/>
      <c r="J25"/>
      <c r="K25"/>
      <c r="L25" s="66"/>
    </row>
    <row r="26" spans="2:12" x14ac:dyDescent="0.25">
      <c r="B26" s="65"/>
      <c r="C26"/>
      <c r="D26"/>
      <c r="E26"/>
      <c r="F26"/>
      <c r="G26"/>
      <c r="H26"/>
      <c r="I26"/>
      <c r="J26"/>
      <c r="K26"/>
      <c r="L26" s="66"/>
    </row>
    <row r="27" spans="2:12" x14ac:dyDescent="0.25">
      <c r="B27" s="65"/>
      <c r="C27"/>
      <c r="D27"/>
      <c r="E27"/>
      <c r="F27"/>
      <c r="G27"/>
      <c r="H27"/>
      <c r="I27"/>
      <c r="J27"/>
      <c r="K27"/>
      <c r="L27" s="66"/>
    </row>
    <row r="28" spans="2:12" x14ac:dyDescent="0.25">
      <c r="B28" s="65"/>
      <c r="C28"/>
      <c r="D28"/>
      <c r="E28"/>
      <c r="F28"/>
      <c r="G28"/>
      <c r="H28"/>
      <c r="I28"/>
      <c r="J28"/>
      <c r="K28"/>
      <c r="L28" s="66"/>
    </row>
    <row r="29" spans="2:12" x14ac:dyDescent="0.25">
      <c r="B29" s="65"/>
      <c r="C29"/>
      <c r="D29"/>
      <c r="E29"/>
      <c r="F29"/>
      <c r="G29"/>
      <c r="H29"/>
      <c r="I29"/>
      <c r="J29"/>
      <c r="K29"/>
      <c r="L29" s="66"/>
    </row>
    <row r="30" spans="2:12" x14ac:dyDescent="0.25">
      <c r="B30" s="65"/>
      <c r="C30"/>
      <c r="D30"/>
      <c r="E30"/>
      <c r="F30"/>
      <c r="G30"/>
      <c r="H30"/>
      <c r="I30"/>
      <c r="J30"/>
      <c r="K30"/>
      <c r="L30" s="66"/>
    </row>
    <row r="31" spans="2:12" x14ac:dyDescent="0.25">
      <c r="B31" s="65"/>
      <c r="C31"/>
      <c r="D31"/>
      <c r="E31"/>
      <c r="F31"/>
      <c r="G31"/>
      <c r="H31"/>
      <c r="I31"/>
      <c r="J31"/>
      <c r="K31"/>
      <c r="L31" s="66"/>
    </row>
    <row r="32" spans="2:12" x14ac:dyDescent="0.25">
      <c r="B32" s="65"/>
      <c r="C32"/>
      <c r="D32"/>
      <c r="E32"/>
      <c r="F32"/>
      <c r="G32"/>
      <c r="H32"/>
      <c r="I32"/>
      <c r="J32"/>
      <c r="K32"/>
      <c r="L32" s="66"/>
    </row>
    <row r="33" spans="1:13" x14ac:dyDescent="0.25">
      <c r="B33" s="65"/>
      <c r="C33"/>
      <c r="D33"/>
      <c r="E33"/>
      <c r="F33"/>
      <c r="G33"/>
      <c r="H33"/>
      <c r="I33"/>
      <c r="J33"/>
      <c r="K33"/>
      <c r="L33" s="66"/>
    </row>
    <row r="34" spans="1:13" x14ac:dyDescent="0.25">
      <c r="B34" s="67"/>
      <c r="C34" s="68"/>
      <c r="D34" s="68"/>
      <c r="E34" s="68"/>
      <c r="F34" s="68"/>
      <c r="G34" s="68"/>
      <c r="H34" s="68"/>
      <c r="I34" s="68"/>
      <c r="J34" s="68"/>
      <c r="K34" s="68"/>
      <c r="L34" s="69"/>
    </row>
    <row r="36" spans="1:13" s="27" customFormat="1" ht="22.9" customHeight="1" x14ac:dyDescent="0.25">
      <c r="B36" s="55"/>
      <c r="C36" s="55"/>
      <c r="D36" s="56"/>
      <c r="E36" s="57"/>
      <c r="F36" s="57"/>
      <c r="G36" s="57"/>
      <c r="H36" s="57"/>
      <c r="I36" s="57"/>
      <c r="J36" s="57"/>
      <c r="K36" s="57"/>
      <c r="L36" s="57"/>
      <c r="M36" s="20"/>
    </row>
    <row r="43" spans="1:13" x14ac:dyDescent="0.25">
      <c r="A43" s="27"/>
    </row>
  </sheetData>
  <sheetProtection algorithmName="SHA-512" hashValue="1UcTR7wCDdANhWl3PcAXrRC9+LbUIr+jp0cbvJ6rz7pr8+RQiUem+72W3uEnTAh57hTVYMvjlxjNvdomoDpWgw==" saltValue="EljqKwX4R7bzEnefk2acrQ==" spinCount="100000" sheet="1" objects="1" scenarios="1"/>
  <printOptions horizontalCentered="1"/>
  <pageMargins left="0.31496062992125984" right="0.31496062992125984" top="0.31496062992125984" bottom="0.31496062992125984" header="0.31496062992125984" footer="0.31496062992125984"/>
  <pageSetup paperSize="9" scale="75" fitToHeight="0"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25784DE7-446B-4B31-997F-AAB09914BB99}">
          <x14:formula1>
            <xm:f>OFFSET(Cal!$BO$7,,,Cal!$BO$6)</xm:f>
          </x14:formula1>
          <xm:sqref>G8</xm:sqref>
        </x14:dataValidation>
        <x14:dataValidation type="list" allowBlank="1" showInputMessage="1" showErrorMessage="1" xr:uid="{927F9CDD-8E1F-4A30-A1C7-170B90F717AA}">
          <x14:formula1>
            <xm:f>Cal!$AE$4:$AI$4</xm:f>
          </x14:formula1>
          <xm:sqref>I22</xm:sqref>
        </x14:dataValidation>
        <x14:dataValidation type="list" allowBlank="1" showInputMessage="1" showErrorMessage="1" xr:uid="{461BB284-105B-4804-A36E-CBD2FB0AD4B9}">
          <x14:formula1>
            <xm:f>Cal!$BM$7:$BM$12</xm:f>
          </x14:formula1>
          <xm:sqref>C8</xm:sqref>
        </x14:dataValidation>
        <x14:dataValidation type="list" allowBlank="1" showInputMessage="1" showErrorMessage="1" xr:uid="{78EF7152-DB46-4147-9D87-F04ACA7E6DC8}">
          <x14:formula1>
            <xm:f>OFFSET(Cal!$BN$7,,,Cal!$BN$6)</xm:f>
          </x14:formula1>
          <xm:sqref>E8</xm:sqref>
        </x14:dataValidation>
        <x14:dataValidation type="list" allowBlank="1" showInputMessage="1" showErrorMessage="1" xr:uid="{1644626B-A8CF-4B3A-8310-633A7D89F178}">
          <x14:formula1>
            <xm:f>OFFSET(Cal!$BP$7,,,Cal!$BP$6)</xm:f>
          </x14:formula1>
          <xm:sqref>K8</xm:sqref>
        </x14:dataValidation>
        <x14:dataValidation type="list" allowBlank="1" showInputMessage="1" showErrorMessage="1" xr:uid="{50892856-2121-437B-ABC7-76342F8B1048}">
          <x14:formula1>
            <xm:f>Cal!$BQ$7:$BQ$19</xm:f>
          </x14:formula1>
          <xm:sqref>I8</xm:sqref>
        </x14:dataValidation>
        <x14:dataValidation type="list" allowBlank="1" showInputMessage="1" showErrorMessage="1" xr:uid="{3E676D91-C680-4B69-B96F-29189AF694ED}">
          <x14:formula1>
            <xm:f>OFFSET(Cal!$AD$5,,MATCH($I$22,Cal!$AE$4:$AI$4,0),OFFSET(Cal!$AD$3,,MATCH($I$22,Cal!$AE$4:$AI$4,0)))</xm:f>
          </x14:formula1>
          <xm:sqref>K22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ECFBA-9639-4CE6-B391-FDE0E5C3C022}">
  <dimension ref="B3:DF126"/>
  <sheetViews>
    <sheetView showGridLines="0" showRowColHeaders="0" zoomScaleNormal="100" workbookViewId="0">
      <pane ySplit="6" topLeftCell="A7" activePane="bottomLeft" state="frozen"/>
      <selection activeCell="A5" sqref="A5"/>
      <selection pane="bottomLeft" activeCell="A7" sqref="A7"/>
    </sheetView>
  </sheetViews>
  <sheetFormatPr defaultRowHeight="15" x14ac:dyDescent="0.25"/>
  <cols>
    <col min="1" max="16" width="9.140625" style="21"/>
    <col min="17" max="18" width="12.140625" style="21" customWidth="1"/>
    <col min="19" max="19" width="3.140625" style="21" customWidth="1"/>
    <col min="20" max="20" width="6" style="21" bestFit="1" customWidth="1"/>
    <col min="21" max="21" width="10.42578125" style="21" bestFit="1" customWidth="1"/>
    <col min="22" max="22" width="12" style="21" bestFit="1" customWidth="1"/>
    <col min="23" max="23" width="15.85546875" style="21" customWidth="1"/>
    <col min="24" max="24" width="12" style="21" bestFit="1" customWidth="1"/>
    <col min="25" max="25" width="11" style="21" bestFit="1" customWidth="1"/>
    <col min="26" max="26" width="9.140625" style="21"/>
    <col min="27" max="27" width="6" style="21" bestFit="1" customWidth="1"/>
    <col min="28" max="28" width="12" style="21" bestFit="1" customWidth="1"/>
    <col min="29" max="29" width="11.42578125" style="21" bestFit="1" customWidth="1"/>
    <col min="30" max="30" width="10.140625" style="21" bestFit="1" customWidth="1"/>
    <col min="31" max="31" width="10" style="21" bestFit="1" customWidth="1"/>
    <col min="32" max="32" width="8.140625" style="21" bestFit="1" customWidth="1"/>
    <col min="33" max="33" width="11.42578125" style="21" bestFit="1" customWidth="1"/>
    <col min="34" max="34" width="10.140625" style="21" bestFit="1" customWidth="1"/>
    <col min="35" max="35" width="10" style="21" bestFit="1" customWidth="1"/>
    <col min="36" max="36" width="9.140625" style="21"/>
    <col min="37" max="37" width="11.42578125" style="21" bestFit="1" customWidth="1"/>
    <col min="38" max="38" width="10.140625" style="21" bestFit="1" customWidth="1"/>
    <col min="39" max="39" width="10" style="21" bestFit="1" customWidth="1"/>
    <col min="40" max="40" width="8.7109375" style="21" bestFit="1" customWidth="1"/>
    <col min="41" max="41" width="11.42578125" style="21" bestFit="1" customWidth="1"/>
    <col min="42" max="42" width="10.140625" style="21" bestFit="1" customWidth="1"/>
    <col min="43" max="43" width="10" style="21" bestFit="1" customWidth="1"/>
    <col min="44" max="44" width="9.5703125" style="21" bestFit="1" customWidth="1"/>
    <col min="45" max="45" width="11.42578125" style="21" bestFit="1" customWidth="1"/>
    <col min="46" max="46" width="10.140625" style="21" bestFit="1" customWidth="1"/>
    <col min="47" max="47" width="10" style="21" bestFit="1" customWidth="1"/>
    <col min="48" max="52" width="9.140625" style="21"/>
    <col min="53" max="53" width="12" style="21" bestFit="1" customWidth="1"/>
    <col min="54" max="57" width="9.140625" style="21"/>
    <col min="58" max="68" width="2.7109375" style="21" customWidth="1"/>
    <col min="69" max="69" width="9.140625" style="21"/>
    <col min="70" max="80" width="2.7109375" style="21" customWidth="1"/>
    <col min="81" max="81" width="10.85546875" style="21" bestFit="1" customWidth="1"/>
    <col min="82" max="92" width="2.7109375" style="21" customWidth="1"/>
    <col min="93" max="93" width="9.140625" style="21"/>
    <col min="94" max="104" width="2.7109375" style="21" customWidth="1"/>
    <col min="105" max="105" width="13.85546875" style="21" bestFit="1" customWidth="1"/>
    <col min="106" max="106" width="9.140625" style="21"/>
    <col min="107" max="110" width="12.140625" style="21" customWidth="1"/>
    <col min="111" max="16384" width="9.140625" style="21"/>
  </cols>
  <sheetData>
    <row r="3" spans="2:110" x14ac:dyDescent="0.25">
      <c r="U3" s="123" t="s">
        <v>22</v>
      </c>
      <c r="V3" s="123" t="s">
        <v>22</v>
      </c>
      <c r="W3" s="123" t="s">
        <v>22</v>
      </c>
      <c r="X3" s="123" t="s">
        <v>22</v>
      </c>
      <c r="Y3" s="123" t="s">
        <v>22</v>
      </c>
      <c r="BE3" s="125" t="s">
        <v>38</v>
      </c>
      <c r="BF3" s="112">
        <v>0</v>
      </c>
      <c r="BG3" s="112">
        <v>0</v>
      </c>
      <c r="BH3" s="112">
        <v>0</v>
      </c>
      <c r="BI3" s="112">
        <v>0</v>
      </c>
      <c r="BJ3" s="112">
        <v>0</v>
      </c>
      <c r="BK3" s="112">
        <v>0</v>
      </c>
      <c r="BL3" s="112">
        <v>0</v>
      </c>
      <c r="BM3" s="112">
        <v>0</v>
      </c>
      <c r="BN3" s="112">
        <v>0</v>
      </c>
      <c r="BO3" s="112">
        <v>0</v>
      </c>
      <c r="BP3" s="112">
        <v>0</v>
      </c>
      <c r="BQ3" s="125" t="s">
        <v>38</v>
      </c>
      <c r="BR3" s="112">
        <v>1</v>
      </c>
      <c r="BS3" s="112">
        <v>1</v>
      </c>
      <c r="BT3" s="112">
        <v>1</v>
      </c>
      <c r="BU3" s="112">
        <v>1</v>
      </c>
      <c r="BV3" s="112">
        <v>1</v>
      </c>
      <c r="BW3" s="112">
        <v>1</v>
      </c>
      <c r="BX3" s="112">
        <v>1</v>
      </c>
      <c r="BY3" s="112">
        <v>1</v>
      </c>
      <c r="BZ3" s="112">
        <v>1</v>
      </c>
      <c r="CA3" s="112">
        <v>1</v>
      </c>
      <c r="CB3" s="112">
        <v>1</v>
      </c>
      <c r="CC3" s="125" t="s">
        <v>38</v>
      </c>
      <c r="CD3" s="112">
        <v>2</v>
      </c>
      <c r="CE3" s="112">
        <v>2</v>
      </c>
      <c r="CF3" s="112">
        <v>2</v>
      </c>
      <c r="CG3" s="112">
        <v>2</v>
      </c>
      <c r="CH3" s="112">
        <v>2</v>
      </c>
      <c r="CI3" s="112">
        <v>2</v>
      </c>
      <c r="CJ3" s="112">
        <v>2</v>
      </c>
      <c r="CK3" s="112">
        <v>2</v>
      </c>
      <c r="CL3" s="112">
        <v>2</v>
      </c>
      <c r="CM3" s="112">
        <v>2</v>
      </c>
      <c r="CN3" s="112">
        <v>2</v>
      </c>
      <c r="CO3" s="125" t="s">
        <v>38</v>
      </c>
      <c r="CP3" s="112">
        <v>3</v>
      </c>
      <c r="CQ3" s="112">
        <v>3</v>
      </c>
      <c r="CR3" s="112">
        <v>3</v>
      </c>
      <c r="CS3" s="112">
        <v>3</v>
      </c>
      <c r="CT3" s="112">
        <v>3</v>
      </c>
      <c r="CU3" s="112">
        <v>3</v>
      </c>
      <c r="CV3" s="112">
        <v>3</v>
      </c>
      <c r="CW3" s="112">
        <v>3</v>
      </c>
      <c r="CX3" s="112">
        <v>3</v>
      </c>
      <c r="CY3" s="112">
        <v>3</v>
      </c>
      <c r="CZ3" s="112">
        <v>3</v>
      </c>
    </row>
    <row r="4" spans="2:110" x14ac:dyDescent="0.25">
      <c r="U4" s="93">
        <f t="array" ref="U4">MAX((LEN(U7:U16)&gt;0)*$T$7:$T$16)</f>
        <v>3</v>
      </c>
      <c r="V4" s="93">
        <f t="array" ref="V4">MAX((LEN(V7:V16)&gt;0)*$T$7:$T$16)</f>
        <v>6</v>
      </c>
      <c r="W4" s="93">
        <f t="array" ref="W4">MAX((LEN(W7:W16)&gt;0)*$T$7:$T$16)</f>
        <v>4</v>
      </c>
      <c r="X4" s="93">
        <f t="array" ref="X4">MAX((LEN(X7:X16)&gt;0)*$T$7:$T$16)</f>
        <v>5</v>
      </c>
      <c r="Y4" s="93">
        <f t="array" ref="Y4">MAX((LEN(Y7:Y16)&gt;0)*$T$7:$T$16)</f>
        <v>2</v>
      </c>
      <c r="AG4" s="123" t="s">
        <v>22</v>
      </c>
      <c r="BE4" s="125" t="s">
        <v>23</v>
      </c>
      <c r="BF4" s="93">
        <f t="array" ref="BF4">MIN((IF(LEN(BF$7:BF$126)&gt;0,$BD$7:$BD$126,"")),BF$7:BF$126)</f>
        <v>1</v>
      </c>
      <c r="BG4" s="93">
        <f t="array" ref="BG4">MIN((IF(LEN(BG$7:BG$126)&gt;0,$BD$7:$BD$126,"")),BG$7:BG$126)</f>
        <v>5</v>
      </c>
      <c r="BH4" s="93">
        <f t="array" ref="BH4">MIN((IF(LEN(BH$7:BH$126)&gt;0,$BD$7:$BD$126,"")),BH$7:BH$126)</f>
        <v>8</v>
      </c>
      <c r="BI4" s="93">
        <f t="array" ref="BI4">MIN((IF(LEN(BI$7:BI$126)&gt;0,$BD$7:$BD$126,"")),BI$7:BI$126)</f>
        <v>0</v>
      </c>
      <c r="BJ4" s="93">
        <f t="array" ref="BJ4">MIN((IF(LEN(BJ$7:BJ$126)&gt;0,$BD$7:$BD$126,"")),BJ$7:BJ$126)</f>
        <v>0</v>
      </c>
      <c r="BK4" s="93">
        <f t="array" ref="BK4">MIN((IF(LEN(BK$7:BK$126)&gt;0,$BD$7:$BD$126,"")),BK$7:BK$126)</f>
        <v>0</v>
      </c>
      <c r="BL4" s="93">
        <f t="array" ref="BL4">MIN((IF(LEN(BL$7:BL$126)&gt;0,$BD$7:$BD$126,"")),BL$7:BL$126)</f>
        <v>0</v>
      </c>
      <c r="BM4" s="93">
        <f t="array" ref="BM4">MIN((IF(LEN(BM$7:BM$126)&gt;0,$BD$7:$BD$126,"")),BM$7:BM$126)</f>
        <v>0</v>
      </c>
      <c r="BN4" s="93">
        <f t="array" ref="BN4">MIN((IF(LEN(BN$7:BN$126)&gt;0,$BD$7:$BD$126,"")),BN$7:BN$126)</f>
        <v>0</v>
      </c>
      <c r="BO4" s="93">
        <f t="array" ref="BO4">MIN((IF(LEN(BO$7:BO$126)&gt;0,$BD$7:$BD$126,"")),BO$7:BO$126)</f>
        <v>0</v>
      </c>
      <c r="BP4" s="93">
        <f t="array" ref="BP4">MIN((IF(LEN(BP$7:BP$126)&gt;0,$BD$7:$BD$126,"")),BP$7:BP$126)</f>
        <v>0</v>
      </c>
      <c r="BQ4" s="125" t="s">
        <v>23</v>
      </c>
      <c r="BR4" s="93">
        <f t="array" ref="BR4">MIN((IF(LEN(BR$7:BR$126)&gt;0,$BD$7:$BD$126,"")),BR$7:BR$126)</f>
        <v>1</v>
      </c>
      <c r="BS4" s="93">
        <f t="array" ref="BS4">MIN((IF(LEN(BS$7:BS$126)&gt;0,$BD$7:$BD$126,"")),BS$7:BS$126)</f>
        <v>4</v>
      </c>
      <c r="BT4" s="93">
        <f t="array" ref="BT4">MIN((IF(LEN(BT$7:BT$126)&gt;0,$BD$7:$BD$126,"")),BT$7:BT$126)</f>
        <v>8</v>
      </c>
      <c r="BU4" s="93">
        <f t="array" ref="BU4">MIN((IF(LEN(BU$7:BU$126)&gt;0,$BD$7:$BD$126,"")),BU$7:BU$126)</f>
        <v>9</v>
      </c>
      <c r="BV4" s="93">
        <f t="array" ref="BV4">MIN((IF(LEN(BV$7:BV$126)&gt;0,$BD$7:$BD$126,"")),BV$7:BV$126)</f>
        <v>12</v>
      </c>
      <c r="BW4" s="93">
        <f t="array" ref="BW4">MIN((IF(LEN(BW$7:BW$126)&gt;0,$BD$7:$BD$126,"")),BW$7:BW$126)</f>
        <v>13</v>
      </c>
      <c r="BX4" s="93">
        <f t="array" ref="BX4">MIN((IF(LEN(BX$7:BX$126)&gt;0,$BD$7:$BD$126,"")),BX$7:BX$126)</f>
        <v>0</v>
      </c>
      <c r="BY4" s="93">
        <f t="array" ref="BY4">MIN((IF(LEN(BY$7:BY$126)&gt;0,$BD$7:$BD$126,"")),BY$7:BY$126)</f>
        <v>0</v>
      </c>
      <c r="BZ4" s="93">
        <f t="array" ref="BZ4">MIN((IF(LEN(BZ$7:BZ$126)&gt;0,$BD$7:$BD$126,"")),BZ$7:BZ$126)</f>
        <v>0</v>
      </c>
      <c r="CA4" s="93">
        <f t="array" ref="CA4">MIN((IF(LEN(CA$7:CA$126)&gt;0,$BD$7:$BD$126,"")),CA$7:CA$126)</f>
        <v>0</v>
      </c>
      <c r="CB4" s="93">
        <f t="array" ref="CB4">MIN((IF(LEN(CB$7:CB$126)&gt;0,$BD$7:$BD$126,"")),CB$7:CB$126)</f>
        <v>0</v>
      </c>
      <c r="CC4" s="125" t="s">
        <v>23</v>
      </c>
      <c r="CD4" s="93">
        <f t="array" ref="CD4">MIN((IF(LEN(CD$7:CD$126)&gt;0,$BD$7:$BD$126,"")),CD$7:CD$126)</f>
        <v>1</v>
      </c>
      <c r="CE4" s="93">
        <f t="array" ref="CE4">MIN((IF(LEN(CE$7:CE$126)&gt;0,$BD$7:$BD$126,"")),CE$7:CE$126)</f>
        <v>4</v>
      </c>
      <c r="CF4" s="93">
        <f t="array" ref="CF4">MIN((IF(LEN(CF$7:CF$126)&gt;0,$BD$7:$BD$126,"")),CF$7:CF$126)</f>
        <v>8</v>
      </c>
      <c r="CG4" s="93">
        <f t="array" ref="CG4">MIN((IF(LEN(CG$7:CG$126)&gt;0,$BD$7:$BD$126,"")),CG$7:CG$126)</f>
        <v>12</v>
      </c>
      <c r="CH4" s="93">
        <f t="array" ref="CH4">MIN((IF(LEN(CH$7:CH$126)&gt;0,$BD$7:$BD$126,"")),CH$7:CH$126)</f>
        <v>0</v>
      </c>
      <c r="CI4" s="93">
        <f t="array" ref="CI4">MIN((IF(LEN(CI$7:CI$126)&gt;0,$BD$7:$BD$126,"")),CI$7:CI$126)</f>
        <v>0</v>
      </c>
      <c r="CJ4" s="93">
        <f t="array" ref="CJ4">MIN((IF(LEN(CJ$7:CJ$126)&gt;0,$BD$7:$BD$126,"")),CJ$7:CJ$126)</f>
        <v>0</v>
      </c>
      <c r="CK4" s="93">
        <f t="array" ref="CK4">MIN((IF(LEN(CK$7:CK$126)&gt;0,$BD$7:$BD$126,"")),CK$7:CK$126)</f>
        <v>0</v>
      </c>
      <c r="CL4" s="93">
        <f t="array" ref="CL4">MIN((IF(LEN(CL$7:CL$126)&gt;0,$BD$7:$BD$126,"")),CL$7:CL$126)</f>
        <v>0</v>
      </c>
      <c r="CM4" s="93">
        <f t="array" ref="CM4">MIN((IF(LEN(CM$7:CM$126)&gt;0,$BD$7:$BD$126,"")),CM$7:CM$126)</f>
        <v>0</v>
      </c>
      <c r="CN4" s="93">
        <f t="array" ref="CN4">MIN((IF(LEN(CN$7:CN$126)&gt;0,$BD$7:$BD$126,"")),CN$7:CN$126)</f>
        <v>0</v>
      </c>
      <c r="CO4" s="125" t="s">
        <v>23</v>
      </c>
      <c r="CP4" s="93">
        <f t="array" ref="CP4">MIN((IF(LEN(CP$7:CP$126)&gt;0,$BD$7:$BD$126,"")),CP$7:CP$126)</f>
        <v>1</v>
      </c>
      <c r="CQ4" s="93">
        <f t="array" ref="CQ4">MIN((IF(LEN(CQ$7:CQ$126)&gt;0,$BD$7:$BD$126,"")),CQ$7:CQ$126)</f>
        <v>2</v>
      </c>
      <c r="CR4" s="93">
        <f t="array" ref="CR4">MIN((IF(LEN(CR$7:CR$126)&gt;0,$BD$7:$BD$126,"")),CR$7:CR$126)</f>
        <v>7</v>
      </c>
      <c r="CS4" s="93">
        <f t="array" ref="CS4">MIN((IF(LEN(CS$7:CS$126)&gt;0,$BD$7:$BD$126,"")),CS$7:CS$126)</f>
        <v>3</v>
      </c>
      <c r="CT4" s="93">
        <f t="array" ref="CT4">MIN((IF(LEN(CT$7:CT$126)&gt;0,$BD$7:$BD$126,"")),CT$7:CT$126)</f>
        <v>4</v>
      </c>
      <c r="CU4" s="93">
        <f t="array" ref="CU4">MIN((IF(LEN(CU$7:CU$126)&gt;0,$BD$7:$BD$126,"")),CU$7:CU$126)</f>
        <v>0</v>
      </c>
      <c r="CV4" s="93">
        <f t="array" ref="CV4">MIN((IF(LEN(CV$7:CV$126)&gt;0,$BD$7:$BD$126,"")),CV$7:CV$126)</f>
        <v>0</v>
      </c>
      <c r="CW4" s="93">
        <f t="array" ref="CW4">MIN((IF(LEN(CW$7:CW$126)&gt;0,$BD$7:$BD$126,"")),CW$7:CW$126)</f>
        <v>0</v>
      </c>
      <c r="CX4" s="93">
        <f t="array" ref="CX4">MIN((IF(LEN(CX$7:CX$126)&gt;0,$BD$7:$BD$126,"")),CX$7:CX$126)</f>
        <v>0</v>
      </c>
      <c r="CY4" s="93">
        <f t="array" ref="CY4">MIN((IF(LEN(CY$7:CY$126)&gt;0,$BD$7:$BD$126,"")),CY$7:CY$126)</f>
        <v>0</v>
      </c>
      <c r="CZ4" s="93">
        <f t="array" ref="CZ4">MIN((IF(LEN(CZ$7:CZ$126)&gt;0,$BD$7:$BD$126,"")),CZ$7:CZ$126)</f>
        <v>0</v>
      </c>
    </row>
    <row r="5" spans="2:110" x14ac:dyDescent="0.25">
      <c r="B5" s="17"/>
      <c r="C5" s="17"/>
      <c r="D5" s="17"/>
      <c r="E5" s="17"/>
      <c r="F5" s="17"/>
      <c r="G5" s="17"/>
      <c r="H5" s="17"/>
      <c r="I5" s="17"/>
      <c r="J5" s="17"/>
      <c r="K5" s="17"/>
      <c r="L5" s="17"/>
      <c r="Q5" s="124" t="s">
        <v>10</v>
      </c>
      <c r="R5" s="17"/>
      <c r="U5" s="124" t="s">
        <v>11</v>
      </c>
      <c r="V5" s="17"/>
      <c r="W5" s="17"/>
      <c r="X5" s="17"/>
      <c r="Y5" s="17"/>
      <c r="AG5" s="93">
        <f>MAX(AG7:AG64)+2</f>
        <v>20</v>
      </c>
      <c r="BE5" s="125" t="s">
        <v>22</v>
      </c>
      <c r="BF5" s="93">
        <f t="array" ref="BF5">MAX(BF$7:BF$126,(LEN(BF$7:BF$126)&gt;0)*$BD$7:$BD$126)</f>
        <v>4</v>
      </c>
      <c r="BG5" s="93">
        <f t="array" ref="BG5">MAX(BG$7:BG$126,(LEN(BG$7:BG$126)&gt;0)*$BD$7:$BD$126)</f>
        <v>5</v>
      </c>
      <c r="BH5" s="93">
        <f t="array" ref="BH5">MAX(BH$7:BH$126,(LEN(BH$7:BH$126)&gt;0)*$BD$7:$BD$126)</f>
        <v>17</v>
      </c>
      <c r="BI5" s="93">
        <f t="array" ref="BI5">MAX(BI$7:BI$126,(LEN(BI$7:BI$126)&gt;0)*$BD$7:$BD$126)</f>
        <v>0</v>
      </c>
      <c r="BJ5" s="93">
        <f t="array" ref="BJ5">MAX(BJ$7:BJ$126,(LEN(BJ$7:BJ$126)&gt;0)*$BD$7:$BD$126)</f>
        <v>0</v>
      </c>
      <c r="BK5" s="93">
        <f t="array" ref="BK5">MAX(BK$7:BK$126,(LEN(BK$7:BK$126)&gt;0)*$BD$7:$BD$126)</f>
        <v>0</v>
      </c>
      <c r="BL5" s="93">
        <f t="array" ref="BL5">MAX(BL$7:BL$126,(LEN(BL$7:BL$126)&gt;0)*$BD$7:$BD$126)</f>
        <v>0</v>
      </c>
      <c r="BM5" s="93">
        <f t="array" ref="BM5">MAX(BM$7:BM$126,(LEN(BM$7:BM$126)&gt;0)*$BD$7:$BD$126)</f>
        <v>0</v>
      </c>
      <c r="BN5" s="93">
        <f t="array" ref="BN5">MAX(BN$7:BN$126,(LEN(BN$7:BN$126)&gt;0)*$BD$7:$BD$126)</f>
        <v>0</v>
      </c>
      <c r="BO5" s="93">
        <f t="array" ref="BO5">MAX(BO$7:BO$126,(LEN(BO$7:BO$126)&gt;0)*$BD$7:$BD$126)</f>
        <v>0</v>
      </c>
      <c r="BP5" s="93">
        <f t="array" ref="BP5">MAX(BP$7:BP$126,(LEN(BP$7:BP$126)&gt;0)*$BD$7:$BD$126)</f>
        <v>0</v>
      </c>
      <c r="BQ5" s="125" t="s">
        <v>22</v>
      </c>
      <c r="BR5" s="93">
        <f t="array" ref="BR5">MAX(BR$7:BR$126,(LEN(BR$7:BR$126)&gt;0)*$BD$7:$BD$126)</f>
        <v>1</v>
      </c>
      <c r="BS5" s="93">
        <f t="array" ref="BS5">MAX(BS$7:BS$126,(LEN(BS$7:BS$126)&gt;0)*$BD$7:$BD$126)</f>
        <v>5</v>
      </c>
      <c r="BT5" s="93">
        <f t="array" ref="BT5">MAX(BT$7:BT$126,(LEN(BT$7:BT$126)&gt;0)*$BD$7:$BD$126)</f>
        <v>8</v>
      </c>
      <c r="BU5" s="93">
        <f t="array" ref="BU5">MAX(BU$7:BU$126,(LEN(BU$7:BU$126)&gt;0)*$BD$7:$BD$126)</f>
        <v>11</v>
      </c>
      <c r="BV5" s="93">
        <f t="array" ref="BV5">MAX(BV$7:BV$126,(LEN(BV$7:BV$126)&gt;0)*$BD$7:$BD$126)</f>
        <v>14</v>
      </c>
      <c r="BW5" s="93">
        <f t="array" ref="BW5">MAX(BW$7:BW$126,(LEN(BW$7:BW$126)&gt;0)*$BD$7:$BD$126)</f>
        <v>17</v>
      </c>
      <c r="BX5" s="93">
        <f t="array" ref="BX5">MAX(BX$7:BX$126,(LEN(BX$7:BX$126)&gt;0)*$BD$7:$BD$126)</f>
        <v>0</v>
      </c>
      <c r="BY5" s="93">
        <f t="array" ref="BY5">MAX(BY$7:BY$126,(LEN(BY$7:BY$126)&gt;0)*$BD$7:$BD$126)</f>
        <v>0</v>
      </c>
      <c r="BZ5" s="93">
        <f t="array" ref="BZ5">MAX(BZ$7:BZ$126,(LEN(BZ$7:BZ$126)&gt;0)*$BD$7:$BD$126)</f>
        <v>0</v>
      </c>
      <c r="CA5" s="93">
        <f t="array" ref="CA5">MAX(CA$7:CA$126,(LEN(CA$7:CA$126)&gt;0)*$BD$7:$BD$126)</f>
        <v>0</v>
      </c>
      <c r="CB5" s="93">
        <f t="array" ref="CB5">MAX(CB$7:CB$126,(LEN(CB$7:CB$126)&gt;0)*$BD$7:$BD$126)</f>
        <v>0</v>
      </c>
      <c r="CC5" s="125" t="s">
        <v>22</v>
      </c>
      <c r="CD5" s="93">
        <f t="array" ref="CD5">MAX(CD$7:CD$126,(LEN(CD$7:CD$126)&gt;0)*$BD$7:$BD$126)</f>
        <v>1</v>
      </c>
      <c r="CE5" s="93">
        <f t="array" ref="CE5">MAX(CE$7:CE$126,(LEN(CE$7:CE$126)&gt;0)*$BD$7:$BD$126)</f>
        <v>7</v>
      </c>
      <c r="CF5" s="93">
        <f t="array" ref="CF5">MAX(CF$7:CF$126,(LEN(CF$7:CF$126)&gt;0)*$BD$7:$BD$126)</f>
        <v>10</v>
      </c>
      <c r="CG5" s="93">
        <f t="array" ref="CG5">MAX(CG$7:CG$126,(LEN(CG$7:CG$126)&gt;0)*$BD$7:$BD$126)</f>
        <v>13</v>
      </c>
      <c r="CH5" s="93">
        <f t="array" ref="CH5">MAX(CH$7:CH$126,(LEN(CH$7:CH$126)&gt;0)*$BD$7:$BD$126)</f>
        <v>0</v>
      </c>
      <c r="CI5" s="93">
        <f t="array" ref="CI5">MAX(CI$7:CI$126,(LEN(CI$7:CI$126)&gt;0)*$BD$7:$BD$126)</f>
        <v>0</v>
      </c>
      <c r="CJ5" s="93">
        <f t="array" ref="CJ5">MAX(CJ$7:CJ$126,(LEN(CJ$7:CJ$126)&gt;0)*$BD$7:$BD$126)</f>
        <v>0</v>
      </c>
      <c r="CK5" s="93">
        <f t="array" ref="CK5">MAX(CK$7:CK$126,(LEN(CK$7:CK$126)&gt;0)*$BD$7:$BD$126)</f>
        <v>0</v>
      </c>
      <c r="CL5" s="93">
        <f t="array" ref="CL5">MAX(CL$7:CL$126,(LEN(CL$7:CL$126)&gt;0)*$BD$7:$BD$126)</f>
        <v>0</v>
      </c>
      <c r="CM5" s="93">
        <f t="array" ref="CM5">MAX(CM$7:CM$126,(LEN(CM$7:CM$126)&gt;0)*$BD$7:$BD$126)</f>
        <v>0</v>
      </c>
      <c r="CN5" s="93">
        <f t="array" ref="CN5">MAX(CN$7:CN$126,(LEN(CN$7:CN$126)&gt;0)*$BD$7:$BD$126)</f>
        <v>0</v>
      </c>
      <c r="CO5" s="125" t="s">
        <v>22</v>
      </c>
      <c r="CP5" s="93">
        <f t="array" ref="CP5">MAX(CP$7:CP$126,(LEN(CP$7:CP$126)&gt;0)*$BD$7:$BD$126)</f>
        <v>1</v>
      </c>
      <c r="CQ5" s="93">
        <f t="array" ref="CQ5">MAX(CQ$7:CQ$126,(LEN(CQ$7:CQ$126)&gt;0)*$BD$7:$BD$126)</f>
        <v>4</v>
      </c>
      <c r="CR5" s="93">
        <f t="array" ref="CR5">MAX(CR$7:CR$126,(LEN(CR$7:CR$126)&gt;0)*$BD$7:$BD$126)</f>
        <v>7</v>
      </c>
      <c r="CS5" s="93">
        <f t="array" ref="CS5">MAX(CS$7:CS$126,(LEN(CS$7:CS$126)&gt;0)*$BD$7:$BD$126)</f>
        <v>10</v>
      </c>
      <c r="CT5" s="93">
        <f t="array" ref="CT5">MAX(CT$7:CT$126,(LEN(CT$7:CT$126)&gt;0)*$BD$7:$BD$126)</f>
        <v>13</v>
      </c>
      <c r="CU5" s="93">
        <f t="array" ref="CU5">MAX(CU$7:CU$126,(LEN(CU$7:CU$126)&gt;0)*$BD$7:$BD$126)</f>
        <v>0</v>
      </c>
      <c r="CV5" s="93">
        <f t="array" ref="CV5">MAX(CV$7:CV$126,(LEN(CV$7:CV$126)&gt;0)*$BD$7:$BD$126)</f>
        <v>0</v>
      </c>
      <c r="CW5" s="93">
        <f t="array" ref="CW5">MAX(CW$7:CW$126,(LEN(CW$7:CW$126)&gt;0)*$BD$7:$BD$126)</f>
        <v>0</v>
      </c>
      <c r="CX5" s="93">
        <f t="array" ref="CX5">MAX(CX$7:CX$126,(LEN(CX$7:CX$126)&gt;0)*$BD$7:$BD$126)</f>
        <v>0</v>
      </c>
      <c r="CY5" s="93">
        <f t="array" ref="CY5">MAX(CY$7:CY$126,(LEN(CY$7:CY$126)&gt;0)*$BD$7:$BD$126)</f>
        <v>0</v>
      </c>
      <c r="CZ5" s="93">
        <f t="array" ref="CZ5">MAX(CZ$7:CZ$126,(LEN(CZ$7:CZ$126)&gt;0)*$BD$7:$BD$126)</f>
        <v>0</v>
      </c>
    </row>
    <row r="6" spans="2:110" x14ac:dyDescent="0.25">
      <c r="B6" s="112" t="s">
        <v>57</v>
      </c>
      <c r="C6" s="125">
        <v>1</v>
      </c>
      <c r="D6" s="125">
        <v>2</v>
      </c>
      <c r="E6" s="125">
        <v>3</v>
      </c>
      <c r="F6" s="125">
        <v>4</v>
      </c>
      <c r="G6" s="125">
        <v>5</v>
      </c>
      <c r="H6" s="125">
        <v>6</v>
      </c>
      <c r="I6" s="125">
        <v>7</v>
      </c>
      <c r="J6" s="125">
        <v>8</v>
      </c>
      <c r="K6" s="125">
        <v>9</v>
      </c>
      <c r="L6" s="125">
        <v>10</v>
      </c>
      <c r="O6" s="112" t="s">
        <v>4</v>
      </c>
      <c r="P6" s="112" t="s">
        <v>5</v>
      </c>
      <c r="Q6" s="111" t="s">
        <v>6</v>
      </c>
      <c r="R6" s="111" t="s">
        <v>8</v>
      </c>
      <c r="T6" s="112" t="s">
        <v>3</v>
      </c>
      <c r="U6" s="111" t="s">
        <v>8</v>
      </c>
      <c r="V6" s="111" t="s">
        <v>6</v>
      </c>
      <c r="W6" s="111" t="s">
        <v>2</v>
      </c>
      <c r="X6" s="111" t="s">
        <v>7</v>
      </c>
      <c r="Y6" s="111" t="s">
        <v>9</v>
      </c>
      <c r="AA6" s="111" t="s">
        <v>3</v>
      </c>
      <c r="AB6" s="111" t="s">
        <v>8</v>
      </c>
      <c r="AC6" s="126" t="s">
        <v>12</v>
      </c>
      <c r="AD6" s="126" t="s">
        <v>14</v>
      </c>
      <c r="AE6" s="126" t="s">
        <v>15</v>
      </c>
      <c r="AF6" s="126" t="s">
        <v>16</v>
      </c>
      <c r="AG6" s="126" t="s">
        <v>17</v>
      </c>
      <c r="AH6" s="126" t="s">
        <v>18</v>
      </c>
      <c r="AJ6" s="111" t="s">
        <v>3</v>
      </c>
      <c r="AK6" s="126" t="s">
        <v>8</v>
      </c>
      <c r="AL6" s="126" t="s">
        <v>13</v>
      </c>
      <c r="AM6" s="126" t="s">
        <v>19</v>
      </c>
      <c r="AN6" s="126" t="s">
        <v>20</v>
      </c>
      <c r="AO6" s="126" t="s">
        <v>6</v>
      </c>
      <c r="AP6" s="126" t="s">
        <v>13</v>
      </c>
      <c r="AQ6" s="126" t="s">
        <v>19</v>
      </c>
      <c r="AR6" s="126" t="s">
        <v>20</v>
      </c>
      <c r="AS6" s="126" t="s">
        <v>2</v>
      </c>
      <c r="AT6" s="126" t="s">
        <v>13</v>
      </c>
      <c r="AU6" s="126" t="s">
        <v>19</v>
      </c>
      <c r="AV6" s="126" t="s">
        <v>20</v>
      </c>
      <c r="AW6" s="126" t="s">
        <v>7</v>
      </c>
      <c r="AX6" s="126" t="s">
        <v>13</v>
      </c>
      <c r="AY6" s="126" t="s">
        <v>19</v>
      </c>
      <c r="AZ6" s="126" t="s">
        <v>20</v>
      </c>
      <c r="BA6" s="126" t="s">
        <v>9</v>
      </c>
      <c r="BB6" s="126" t="s">
        <v>13</v>
      </c>
      <c r="BD6" s="111" t="s">
        <v>3</v>
      </c>
      <c r="BE6" s="111" t="s">
        <v>8</v>
      </c>
      <c r="BF6" s="118">
        <v>1</v>
      </c>
      <c r="BG6" s="118">
        <v>2</v>
      </c>
      <c r="BH6" s="118">
        <v>3</v>
      </c>
      <c r="BI6" s="118">
        <v>4</v>
      </c>
      <c r="BJ6" s="118">
        <v>5</v>
      </c>
      <c r="BK6" s="118">
        <v>6</v>
      </c>
      <c r="BL6" s="118">
        <v>7</v>
      </c>
      <c r="BM6" s="118">
        <v>8</v>
      </c>
      <c r="BN6" s="118">
        <v>9</v>
      </c>
      <c r="BO6" s="118">
        <v>10</v>
      </c>
      <c r="BP6" s="118">
        <v>11</v>
      </c>
      <c r="BQ6" s="118" t="s">
        <v>6</v>
      </c>
      <c r="BR6" s="118">
        <v>1</v>
      </c>
      <c r="BS6" s="118">
        <v>2</v>
      </c>
      <c r="BT6" s="118">
        <v>3</v>
      </c>
      <c r="BU6" s="118">
        <v>4</v>
      </c>
      <c r="BV6" s="118">
        <v>5</v>
      </c>
      <c r="BW6" s="118">
        <v>6</v>
      </c>
      <c r="BX6" s="118">
        <v>7</v>
      </c>
      <c r="BY6" s="118">
        <v>8</v>
      </c>
      <c r="BZ6" s="118">
        <v>9</v>
      </c>
      <c r="CA6" s="118">
        <v>10</v>
      </c>
      <c r="CB6" s="118">
        <v>11</v>
      </c>
      <c r="CC6" s="118" t="s">
        <v>2</v>
      </c>
      <c r="CD6" s="118">
        <v>1</v>
      </c>
      <c r="CE6" s="118">
        <v>2</v>
      </c>
      <c r="CF6" s="118">
        <v>3</v>
      </c>
      <c r="CG6" s="118">
        <v>4</v>
      </c>
      <c r="CH6" s="118">
        <v>5</v>
      </c>
      <c r="CI6" s="118">
        <v>6</v>
      </c>
      <c r="CJ6" s="118">
        <v>7</v>
      </c>
      <c r="CK6" s="118">
        <v>8</v>
      </c>
      <c r="CL6" s="118">
        <v>9</v>
      </c>
      <c r="CM6" s="118">
        <v>10</v>
      </c>
      <c r="CN6" s="118">
        <v>11</v>
      </c>
      <c r="CO6" s="118" t="s">
        <v>21</v>
      </c>
      <c r="CP6" s="118">
        <v>1</v>
      </c>
      <c r="CQ6" s="118">
        <v>2</v>
      </c>
      <c r="CR6" s="118">
        <v>3</v>
      </c>
      <c r="CS6" s="118">
        <v>4</v>
      </c>
      <c r="CT6" s="118">
        <v>5</v>
      </c>
      <c r="CU6" s="118">
        <v>6</v>
      </c>
      <c r="CV6" s="118">
        <v>7</v>
      </c>
      <c r="CW6" s="118">
        <v>8</v>
      </c>
      <c r="CX6" s="118">
        <v>9</v>
      </c>
      <c r="CY6" s="118">
        <v>10</v>
      </c>
      <c r="CZ6" s="118">
        <v>11</v>
      </c>
      <c r="DA6" s="118" t="s">
        <v>21</v>
      </c>
      <c r="DC6" s="111" t="s">
        <v>8</v>
      </c>
      <c r="DD6" s="111" t="s">
        <v>6</v>
      </c>
      <c r="DE6" s="111" t="s">
        <v>2</v>
      </c>
      <c r="DF6" s="111" t="s">
        <v>21</v>
      </c>
    </row>
    <row r="7" spans="2:110" x14ac:dyDescent="0.25">
      <c r="B7" s="112" t="s">
        <v>2</v>
      </c>
      <c r="C7" s="93" t="str">
        <f>IF(LEN(INDEX($W$7:$W$16,C6))=0,"",INDEX($W$7:$W$16,C6))</f>
        <v>Customer goes to the queue</v>
      </c>
      <c r="D7" s="93" t="str">
        <f t="shared" ref="D7:L7" si="0">IF(LEN(INDEX($W$7:$W$16,D6))=0,"",INDEX($W$7:$W$16,D6))</f>
        <v>Customer orders the coffee</v>
      </c>
      <c r="E7" s="93" t="str">
        <f t="shared" si="0"/>
        <v>Preparation of coffee</v>
      </c>
      <c r="F7" s="93" t="str">
        <f t="shared" si="0"/>
        <v>Serving the order</v>
      </c>
      <c r="G7" s="93" t="str">
        <f t="shared" si="0"/>
        <v/>
      </c>
      <c r="H7" s="93" t="str">
        <f t="shared" si="0"/>
        <v/>
      </c>
      <c r="I7" s="93" t="str">
        <f t="shared" si="0"/>
        <v/>
      </c>
      <c r="J7" s="93" t="str">
        <f t="shared" si="0"/>
        <v/>
      </c>
      <c r="K7" s="93" t="str">
        <f t="shared" si="0"/>
        <v/>
      </c>
      <c r="L7" s="93" t="str">
        <f t="shared" si="0"/>
        <v/>
      </c>
      <c r="M7" s="127" t="s">
        <v>13</v>
      </c>
      <c r="O7" s="112">
        <v>1</v>
      </c>
      <c r="P7" s="112">
        <v>1</v>
      </c>
      <c r="Q7" s="93" t="str">
        <f>IFERROR(INDEX($C$8:$L$17,$O7,$P7),"")</f>
        <v>Queue</v>
      </c>
      <c r="R7" s="93" t="str">
        <f>IFERROR(INDEX($C$23:$L$32,$O7,$P7),"")</f>
        <v>Customer</v>
      </c>
      <c r="T7" s="112">
        <v>1</v>
      </c>
      <c r="U7" s="93" t="str">
        <f>IFERROR(IF(LEN(INDEX(InputList!$B$25:$B$34,Cond!T7))=0,"",INDEX(InputList!$B$25:$B$34,Cond!T7)),"")</f>
        <v>Customer</v>
      </c>
      <c r="V7" s="122" t="str">
        <f>IFERROR(IF(LEN(INDEX(InputList!$B$11:$B$20,Cond!T7))=0,"",INDEX(InputList!$B$11:$B$20,Cond!T7)),"")</f>
        <v>Queue</v>
      </c>
      <c r="W7" s="93" t="str">
        <f>IF(LEN(Process1)=0,"",Process1)</f>
        <v>Customer goes to the queue</v>
      </c>
      <c r="X7" s="93" t="str">
        <f>IFERROR(IF(LEN(INDEX(OutputList!$B$11:$B$20,Cond!T7))=0,"",INDEX(OutputList!$B$11:$B$20,Cond!T7)),"")</f>
        <v>Giving a queue number</v>
      </c>
      <c r="Y7" s="93" t="str">
        <f>IFERROR(IF(LEN(INDEX(OutputList!$B$25:$B$34,Cond!T7))=0,"",INDEX(OutputList!$B$25:$B$34,Cond!T7)),"")</f>
        <v>Customer</v>
      </c>
      <c r="AA7" s="111">
        <v>1</v>
      </c>
      <c r="AB7" s="93" t="str">
        <f t="shared" ref="AB7:AB16" si="1">U7</f>
        <v>Customer</v>
      </c>
      <c r="AC7" s="93">
        <f>IFERROR(IF(LEN(AB7)=0,"",INDEX($M$23:$M$32,AA7)),"")</f>
        <v>2</v>
      </c>
      <c r="AD7" s="93">
        <f>IF(LEN(AB7)=0,"",0)</f>
        <v>0</v>
      </c>
      <c r="AE7" s="93">
        <f>IF(LEN(AB7)=0,"",MAX(AC7:AD7))</f>
        <v>2</v>
      </c>
      <c r="AF7" s="93">
        <f>IFERROR(IF(LEN(AB7)=0,"",1),"")</f>
        <v>1</v>
      </c>
      <c r="AG7" s="93">
        <f>IFERROR(IF(LEN(AB7)=0,"",AF7+AE7),"")</f>
        <v>3</v>
      </c>
      <c r="AH7" s="93">
        <f>IFERROR(IF(LEN(AB7)=0,"",ROUNDDOWN((AG7-AF7)/2,0)+AF7),"")</f>
        <v>2</v>
      </c>
      <c r="AJ7" s="112">
        <v>1</v>
      </c>
      <c r="AK7" s="93" t="str">
        <f t="array" ref="AK7">IFERROR(IF(MAX(($AJ7&gt;=$AF$7:$AF$16)*($AJ7&lt;=$AG$7:$AG$16)*$AA$7:$AA$16)=0,"",INDEX($AB$7:$AB$16,MAX(($AJ7&gt;=$AF$7:$AF$16)*($AJ7&lt;=$AG$7:$AG$16)*$AA$7:$AA$16))),"")</f>
        <v>Customer</v>
      </c>
      <c r="AL7" s="93">
        <f>IFERROR(IF(LEN(AK7)=0,"",COUNTIF(AK$7:AK7,AK7)),"")</f>
        <v>1</v>
      </c>
      <c r="AM7" s="93">
        <f t="array" ref="AM7">IFERROR(IF(LEN(AK7)=0,"",LARGE((AK7=$R$7:$R$126)*($P$7:$P$126),COUNTIF(AK7:AK$126,AK7)-1)),"")</f>
        <v>1</v>
      </c>
      <c r="AN7" s="93">
        <f>IFERROR(IF(LEN(AK7)=0,"",COUNTIF(AM$7:AM7,AM7)),"")</f>
        <v>1</v>
      </c>
      <c r="AO7" s="93" t="str">
        <f t="array" ref="AO7">IFERROR(IF(MAX(($AJ7&gt;=$AF$19:$AF$28)*($AJ7&lt;=$AG$19:$AG$28)*$AA$19:$AA$28)=0,"",INDEX($AB$19:$AB$28,MAX(($AJ7&gt;=$AF$19:$AF$28)*($AJ7&lt;=$AG$19:$AG$28)*$AA$19:$AA$28))),"")</f>
        <v>Queue</v>
      </c>
      <c r="AP7" s="93">
        <f>IFERROR(IF(LEN(AO7)=0,"",COUNTIF(AO$7:AO7,AO7)),"")</f>
        <v>1</v>
      </c>
      <c r="AQ7" s="93">
        <f t="array" ref="AQ7">IFERROR(IF(LEN(AO7)=0,"",LARGE((AO7=$Q$7:$Q$126)*($P$7:$P$126),COUNTIF(AO7:AO$126,AO7)-1)),"")</f>
        <v>1</v>
      </c>
      <c r="AR7" s="93">
        <f>IFERROR(IF(LEN(AO7)=0,"",COUNTIF(AQ$7:AQ7,AQ7)),"")</f>
        <v>1</v>
      </c>
      <c r="AS7" s="93" t="str">
        <f t="array" ref="AS7">IFERROR(IF(MAX(($AJ7&gt;=$AF$31:$AF$40)*($AJ7&lt;=$AG$31:$AG$40)*$AA$31:$AA$40)=0,"",INDEX($AB$31:$AB$40,MAX(($AJ7&gt;=$AF$31:$AF$40)*($AJ7&lt;=$AG$31:$AG$40)*$AA$31:$AA$40))),"")</f>
        <v>Customer goes to the queue</v>
      </c>
      <c r="AT7" s="93">
        <f>IFERROR(IF(LEN(AS7)=0,"",COUNTIF(AS$7:AS7,AS7)),"")</f>
        <v>1</v>
      </c>
      <c r="AU7" s="93">
        <f>IFERROR(IF(LEN(AS7)=0,"",INDEX($C$68:$L$77,AT7,MATCH(AS7,$AB$31:$AB$40,0))),"")</f>
        <v>1</v>
      </c>
      <c r="AV7" s="93">
        <f>IFERROR(IF(LEN(AU7)=0,"",COUNTIF(AU$7:AU7,AU7)),"")</f>
        <v>1</v>
      </c>
      <c r="AW7" s="93" t="str">
        <f t="array" ref="AW7">IFERROR(IF(MAX(($AJ7&gt;=$AF$43:$AF$52)*($AJ7&lt;=$AG$43:$AG$52)*$AA$43:$AA$52)=0,"",INDEX($AB$43:$AB$52,MAX(($AJ7&gt;=$AF$43:$AF$52)*($AJ7&lt;=$AG$43:$AG$52)*$AA$43:$AA$52))),"")</f>
        <v>Giving a queue number</v>
      </c>
      <c r="AX7" s="93">
        <f>IFERROR(IF(LEN(AW7)=0,"",COUNTIF(AW$7:AW7,AW7)),"")</f>
        <v>1</v>
      </c>
      <c r="AY7" s="93">
        <f>IFERROR(IF(LEN(AW7)=0,"",INDEX($C$83:$L$92,AX7,MATCH(AW7,$AB$43:$AB$52,0))),"")</f>
        <v>1</v>
      </c>
      <c r="AZ7" s="93">
        <f>IFERROR(IF(LEN(AY7)=0,"",COUNTIF(AY$7:AY7,AY7)),"")</f>
        <v>1</v>
      </c>
      <c r="BA7" s="93" t="str">
        <f t="array" ref="BA7">IFERROR(IF(MAX(($AJ7&gt;=$AF$55:$AF$64)*($AJ7&lt;=$AG$55:$AG$64)*$AA$55:$AA$64)=0,"",INDEX($AB$55:$AB$64,MAX(($AJ7&gt;=$AF$55:$AF$64)*($AJ7&lt;=$AG$55:$AG$64)*$AA$55:$AA$64))),"")</f>
        <v>Customer</v>
      </c>
      <c r="BB7" s="93">
        <f>IFERROR(IF(LEN(BA7)=0,"",COUNTIF(BA$7:BA7,BA7)),"")</f>
        <v>1</v>
      </c>
      <c r="BD7" s="112">
        <v>1</v>
      </c>
      <c r="BE7" s="93" t="str">
        <f>IFERROR(IF(LEN(AK7)=0,"",AK7&amp;"-"&amp;AL7),"")</f>
        <v>Customer-1</v>
      </c>
      <c r="BF7" s="93">
        <f t="array" ref="BF7">IFERROR(IF(AND(COUNTIF($BE$7:$BE7,"")+1=BF$6,LEN($BE7)&gt;0,$AM7&gt;0),MATCH(INDEX($V$7:$V$16,$AM7)&amp;"-"&amp;$AN7,$BQ$7:$BQ$126,0),""),"")</f>
        <v>1</v>
      </c>
      <c r="BG7" s="93" t="str">
        <f t="array" ref="BG7">IFERROR(IF(AND(COUNTIF($BE$7:$BE7,"")+1=BG$6,LEN($BE7)&gt;0,$AM7&gt;0),MATCH(INDEX($V$7:$V$16,$AM7)&amp;"-"&amp;$AN7,$BQ$7:$BQ$126,0),""),"")</f>
        <v/>
      </c>
      <c r="BH7" s="93" t="str">
        <f t="array" ref="BH7">IFERROR(IF(AND(COUNTIF($BE$7:$BE7,"")+1=BH$6,LEN($BE7)&gt;0,$AM7&gt;0),MATCH(INDEX($V$7:$V$16,$AM7)&amp;"-"&amp;$AN7,$BQ$7:$BQ$126,0),""),"")</f>
        <v/>
      </c>
      <c r="BI7" s="93" t="str">
        <f t="array" ref="BI7">IFERROR(IF(AND(COUNTIF($BE$7:$BE7,"")+1=BI$6,LEN($BE7)&gt;0,$AM7&gt;0),MATCH(INDEX($V$7:$V$16,$AM7)&amp;"-"&amp;$AN7,$BQ$7:$BQ$126,0),""),"")</f>
        <v/>
      </c>
      <c r="BJ7" s="93" t="str">
        <f t="array" ref="BJ7">IFERROR(IF(AND(COUNTIF($BE$7:$BE7,"")+1=BJ$6,LEN($BE7)&gt;0,$AM7&gt;0),MATCH(INDEX($V$7:$V$16,$AM7)&amp;"-"&amp;$AN7,$BQ$7:$BQ$126,0),""),"")</f>
        <v/>
      </c>
      <c r="BK7" s="93" t="str">
        <f t="array" ref="BK7">IFERROR(IF(AND(COUNTIF($BE$7:$BE7,"")+1=BK$6,LEN($BE7)&gt;0,$AM7&gt;0),MATCH(INDEX($V$7:$V$16,$AM7)&amp;"-"&amp;$AN7,$BQ$7:$BQ$126,0),""),"")</f>
        <v/>
      </c>
      <c r="BL7" s="93" t="str">
        <f t="array" ref="BL7">IFERROR(IF(AND(COUNTIF($BE$7:$BE7,"")+1=BL$6,LEN($BE7)&gt;0,$AM7&gt;0),MATCH(INDEX($V$7:$V$16,$AM7)&amp;"-"&amp;$AN7,$BQ$7:$BQ$126,0),""),"")</f>
        <v/>
      </c>
      <c r="BM7" s="93" t="str">
        <f t="array" ref="BM7">IFERROR(IF(AND(COUNTIF($BE$7:$BE7,"")+1=BM$6,LEN($BE7)&gt;0,$AM7&gt;0),MATCH(INDEX($V$7:$V$16,$AM7)&amp;"-"&amp;$AN7,$BQ$7:$BQ$126,0),""),"")</f>
        <v/>
      </c>
      <c r="BN7" s="93" t="str">
        <f t="array" ref="BN7">IFERROR(IF(AND(COUNTIF($BE$7:$BE7,"")+1=BN$6,LEN($BE7)&gt;0,$AM7&gt;0),MATCH(INDEX($V$7:$V$16,$AM7)&amp;"-"&amp;$AN7,$BQ$7:$BQ$126,0),""),"")</f>
        <v/>
      </c>
      <c r="BO7" s="93" t="str">
        <f t="array" ref="BO7">IFERROR(IF(AND(COUNTIF($BE$7:$BE7,"")+1=BO$6,LEN($BE7)&gt;0,$AM7&gt;0),MATCH(INDEX($V$7:$V$16,$AM7)&amp;"-"&amp;$AN7,$BQ$7:$BQ$126,0),""),"")</f>
        <v/>
      </c>
      <c r="BP7" s="93" t="str">
        <f t="array" ref="BP7">IFERROR(IF(AND(COUNTIF($BE$7:$BE7,"")+1=BP$6,LEN($BE7)&gt;0,$AM7&gt;0),MATCH(INDEX($V$7:$V$16,$AM7)&amp;"-"&amp;$AN7,$BQ$7:$BQ$126,0),""),"")</f>
        <v/>
      </c>
      <c r="BQ7" s="93" t="str">
        <f>IF(LEN(AO7)=0,"",AO7&amp;"-"&amp;AP7)</f>
        <v>Queue-1</v>
      </c>
      <c r="BR7" s="93">
        <f t="array" ref="BR7">IFERROR(IF(AND(COUNTIF($BQ$7:$BQ7,"")+1=BR$6,LEN($BQ7)&gt;0,$AQ7&gt;0),MATCH(INDEX($W$7:$W$16,$AQ7)&amp;"-"&amp;$AR7,$CC$7:$CC$126,0),""),"")</f>
        <v>1</v>
      </c>
      <c r="BS7" s="93" t="str">
        <f t="array" ref="BS7">IFERROR(IF(AND(COUNTIF($BQ$7:$BQ7,"")+1=BS$6,LEN($BQ7)&gt;0,$AQ7&gt;0),MATCH(INDEX($W$7:$W$16,$AQ7)&amp;"-"&amp;$AR7,$CC$7:$CC$126,0),""),"")</f>
        <v/>
      </c>
      <c r="BT7" s="93" t="str">
        <f t="array" ref="BT7">IFERROR(IF(AND(COUNTIF($BQ$7:$BQ7,"")+1=BT$6,LEN($BQ7)&gt;0,$AQ7&gt;0),MATCH(INDEX($W$7:$W$16,$AQ7)&amp;"-"&amp;$AR7,$CC$7:$CC$126,0),""),"")</f>
        <v/>
      </c>
      <c r="BU7" s="93" t="str">
        <f t="array" ref="BU7">IFERROR(IF(AND(COUNTIF($BQ$7:$BQ7,"")+1=BU$6,LEN($BQ7)&gt;0,$AQ7&gt;0),MATCH(INDEX($W$7:$W$16,$AQ7)&amp;"-"&amp;$AR7,$CC$7:$CC$126,0),""),"")</f>
        <v/>
      </c>
      <c r="BV7" s="93" t="str">
        <f t="array" ref="BV7">IFERROR(IF(AND(COUNTIF($BQ$7:$BQ7,"")+1=BV$6,LEN($BQ7)&gt;0,$AQ7&gt;0),MATCH(INDEX($W$7:$W$16,$AQ7)&amp;"-"&amp;$AR7,$CC$7:$CC$126,0),""),"")</f>
        <v/>
      </c>
      <c r="BW7" s="93" t="str">
        <f t="array" ref="BW7">IFERROR(IF(AND(COUNTIF($BQ$7:$BQ7,"")+1=BW$6,LEN($BQ7)&gt;0,$AQ7&gt;0),MATCH(INDEX($W$7:$W$16,$AQ7)&amp;"-"&amp;$AR7,$CC$7:$CC$126,0),""),"")</f>
        <v/>
      </c>
      <c r="BX7" s="93" t="str">
        <f t="array" ref="BX7">IFERROR(IF(AND(COUNTIF($BQ$7:$BQ7,"")+1=BX$6,LEN($BQ7)&gt;0,$AQ7&gt;0),MATCH(INDEX($W$7:$W$16,$AQ7)&amp;"-"&amp;$AR7,$CC$7:$CC$126,0),""),"")</f>
        <v/>
      </c>
      <c r="BY7" s="93" t="str">
        <f t="array" ref="BY7">IFERROR(IF(AND(COUNTIF($BQ$7:$BQ7,"")+1=BY$6,LEN($BQ7)&gt;0,$AQ7&gt;0),MATCH(INDEX($W$7:$W$16,$AQ7)&amp;"-"&amp;$AR7,$CC$7:$CC$126,0),""),"")</f>
        <v/>
      </c>
      <c r="BZ7" s="93" t="str">
        <f t="array" ref="BZ7">IFERROR(IF(AND(COUNTIF($BQ$7:$BQ7,"")+1=BZ$6,LEN($BQ7)&gt;0,$AQ7&gt;0),MATCH(INDEX($W$7:$W$16,$AQ7)&amp;"-"&amp;$AR7,$CC$7:$CC$126,0),""),"")</f>
        <v/>
      </c>
      <c r="CA7" s="93" t="str">
        <f t="array" ref="CA7">IFERROR(IF(AND(COUNTIF($BQ$7:$BQ7,"")+1=CA$6,LEN($BQ7)&gt;0,$AQ7&gt;0),MATCH(INDEX($W$7:$W$16,$AQ7)&amp;"-"&amp;$AR7,$CC$7:$CC$126,0),""),"")</f>
        <v/>
      </c>
      <c r="CB7" s="93" t="str">
        <f t="array" ref="CB7">IFERROR(IF(AND(COUNTIF($BQ$7:$BQ7,"")+1=CB$6,LEN($BQ7)&gt;0,$AQ7&gt;0),MATCH(INDEX($W$7:$W$16,$AQ7)&amp;"-"&amp;$AR7,$CC$7:$CC$126,0),""),"")</f>
        <v/>
      </c>
      <c r="CC7" s="93" t="str">
        <f>IFERROR(IF(LEN(AS7)=0,"",AS7&amp;"-"&amp;AT7),"")</f>
        <v>Customer goes to the queue-1</v>
      </c>
      <c r="CD7" s="93">
        <f t="array" ref="CD7">IFERROR(IF(AND(COUNTIF($CC$7:$CC7,"")+1=CD$6,LEN($CC7)&gt;0,$AU7&gt;0),MATCH(INDEX($X$7:$X$16,$AU7)&amp;"-"&amp;$AV7,$CO$7:$CO$126,0),""),"")</f>
        <v>1</v>
      </c>
      <c r="CE7" s="93" t="str">
        <f t="array" ref="CE7">IFERROR(IF(AND(COUNTIF($CC$7:$CC7,"")+1=CE$6,LEN($CC7)&gt;0,$AU7&gt;0),MATCH(INDEX($X$7:$X$16,$AU7)&amp;"-"&amp;$AV7,$CO$7:$CO$126,0),""),"")</f>
        <v/>
      </c>
      <c r="CF7" s="93" t="str">
        <f t="array" ref="CF7">IFERROR(IF(AND(COUNTIF($CC$7:$CC7,"")+1=CF$6,LEN($CC7)&gt;0,$AU7&gt;0),MATCH(INDEX($X$7:$X$16,$AU7)&amp;"-"&amp;$AV7,$CO$7:$CO$126,0),""),"")</f>
        <v/>
      </c>
      <c r="CG7" s="93" t="str">
        <f t="array" ref="CG7">IFERROR(IF(AND(COUNTIF($CC$7:$CC7,"")+1=CG$6,LEN($CC7)&gt;0,$AU7&gt;0),MATCH(INDEX($X$7:$X$16,$AU7)&amp;"-"&amp;$AV7,$CO$7:$CO$126,0),""),"")</f>
        <v/>
      </c>
      <c r="CH7" s="93" t="str">
        <f t="array" ref="CH7">IFERROR(IF(AND(COUNTIF($CC$7:$CC7,"")+1=CH$6,LEN($CC7)&gt;0,$AU7&gt;0),MATCH(INDEX($X$7:$X$16,$AU7)&amp;"-"&amp;$AV7,$CO$7:$CO$126,0),""),"")</f>
        <v/>
      </c>
      <c r="CI7" s="93" t="str">
        <f t="array" ref="CI7">IFERROR(IF(AND(COUNTIF($CC$7:$CC7,"")+1=CI$6,LEN($CC7)&gt;0,$AU7&gt;0),MATCH(INDEX($X$7:$X$16,$AU7)&amp;"-"&amp;$AV7,$CO$7:$CO$126,0),""),"")</f>
        <v/>
      </c>
      <c r="CJ7" s="93" t="str">
        <f t="array" ref="CJ7">IFERROR(IF(AND(COUNTIF($CC$7:$CC7,"")+1=CJ$6,LEN($CC7)&gt;0,$AU7&gt;0),MATCH(INDEX($X$7:$X$16,$AU7)&amp;"-"&amp;$AV7,$CO$7:$CO$126,0),""),"")</f>
        <v/>
      </c>
      <c r="CK7" s="93" t="str">
        <f t="array" ref="CK7">IFERROR(IF(AND(COUNTIF($CC$7:$CC7,"")+1=CK$6,LEN($CC7)&gt;0,$AU7&gt;0),MATCH(INDEX($X$7:$X$16,$AU7)&amp;"-"&amp;$AV7,$CO$7:$CO$126,0),""),"")</f>
        <v/>
      </c>
      <c r="CL7" s="93" t="str">
        <f t="array" ref="CL7">IFERROR(IF(AND(COUNTIF($CC$7:$CC7,"")+1=CL$6,LEN($CC7)&gt;0,$AU7&gt;0),MATCH(INDEX($X$7:$X$16,$AU7)&amp;"-"&amp;$AV7,$CO$7:$CO$126,0),""),"")</f>
        <v/>
      </c>
      <c r="CM7" s="93" t="str">
        <f t="array" ref="CM7">IFERROR(IF(AND(COUNTIF($CC$7:$CC7,"")+1=CM$6,LEN($CC7)&gt;0,$AU7&gt;0),MATCH(INDEX($X$7:$X$16,$AU7)&amp;"-"&amp;$AV7,$CO$7:$CO$126,0),""),"")</f>
        <v/>
      </c>
      <c r="CN7" s="93" t="str">
        <f t="array" ref="CN7">IFERROR(IF(AND(COUNTIF($CC$7:$CC7,"")+1=CN$6,LEN($CC7)&gt;0,$AU7&gt;0),MATCH(INDEX($X$7:$X$16,$AU7)&amp;"-"&amp;$AV7,$CO$7:$CO$126,0),""),"")</f>
        <v/>
      </c>
      <c r="CO7" s="93" t="str">
        <f>IFERROR(IF(LEN(AW7)=0,"",AW7&amp;"-"&amp;AX7),"")</f>
        <v>Giving a queue number-1</v>
      </c>
      <c r="CP7" s="93">
        <f t="array" ref="CP7">IFERROR(IF(AND(COUNTIF($CO$7:$CO7,"")+1=CP$6,LEN($CO7)&gt;0,$AY7&gt;0),MATCH(INDEX($Y$7:$Y$16,$AY7)&amp;"-"&amp;$AZ7,$DA$7:$DA$126,0),""),"")</f>
        <v>1</v>
      </c>
      <c r="CQ7" s="93" t="str">
        <f t="array" ref="CQ7">IFERROR(IF(AND(COUNTIF($CO$7:$CO7,"")+1=CQ$6,LEN($CO7)&gt;0,$AY7&gt;0),MATCH(INDEX($Y$7:$Y$16,$AY7)&amp;"-"&amp;$AZ7,$DA$7:$DA$126,0),""),"")</f>
        <v/>
      </c>
      <c r="CR7" s="93" t="str">
        <f t="array" ref="CR7">IFERROR(IF(AND(COUNTIF($CO$7:$CO7,"")+1=CR$6,LEN($CO7)&gt;0,$AY7&gt;0),MATCH(INDEX($Y$7:$Y$16,$AY7)&amp;"-"&amp;$AZ7,$DA$7:$DA$126,0),""),"")</f>
        <v/>
      </c>
      <c r="CS7" s="93" t="str">
        <f t="array" ref="CS7">IFERROR(IF(AND(COUNTIF($CO$7:$CO7,"")+1=CS$6,LEN($CO7)&gt;0,$AY7&gt;0),MATCH(INDEX($Y$7:$Y$16,$AY7)&amp;"-"&amp;$AZ7,$DA$7:$DA$126,0),""),"")</f>
        <v/>
      </c>
      <c r="CT7" s="93" t="str">
        <f t="array" ref="CT7">IFERROR(IF(AND(COUNTIF($CO$7:$CO7,"")+1=CT$6,LEN($CO7)&gt;0,$AY7&gt;0),MATCH(INDEX($Y$7:$Y$16,$AY7)&amp;"-"&amp;$AZ7,$DA$7:$DA$126,0),""),"")</f>
        <v/>
      </c>
      <c r="CU7" s="93" t="str">
        <f t="array" ref="CU7">IFERROR(IF(AND(COUNTIF($CO$7:$CO7,"")+1=CU$6,LEN($CO7)&gt;0,$AY7&gt;0),MATCH(INDEX($Y$7:$Y$16,$AY7)&amp;"-"&amp;$AZ7,$DA$7:$DA$126,0),""),"")</f>
        <v/>
      </c>
      <c r="CV7" s="93" t="str">
        <f t="array" ref="CV7">IFERROR(IF(AND(COUNTIF($CO$7:$CO7,"")+1=CV$6,LEN($CO7)&gt;0,$AY7&gt;0),MATCH(INDEX($Y$7:$Y$16,$AY7)&amp;"-"&amp;$AZ7,$DA$7:$DA$126,0),""),"")</f>
        <v/>
      </c>
      <c r="CW7" s="93" t="str">
        <f t="array" ref="CW7">IFERROR(IF(AND(COUNTIF($CO$7:$CO7,"")+1=CW$6,LEN($CO7)&gt;0,$AY7&gt;0),MATCH(INDEX($Y$7:$Y$16,$AY7)&amp;"-"&amp;$AZ7,$DA$7:$DA$126,0),""),"")</f>
        <v/>
      </c>
      <c r="CX7" s="93" t="str">
        <f t="array" ref="CX7">IFERROR(IF(AND(COUNTIF($CO$7:$CO7,"")+1=CX$6,LEN($CO7)&gt;0,$AY7&gt;0),MATCH(INDEX($Y$7:$Y$16,$AY7)&amp;"-"&amp;$AZ7,$DA$7:$DA$126,0),""),"")</f>
        <v/>
      </c>
      <c r="CY7" s="93" t="str">
        <f t="array" ref="CY7">IFERROR(IF(AND(COUNTIF($CO$7:$CO7,"")+1=CY$6,LEN($CO7)&gt;0,$AY7&gt;0),MATCH(INDEX($Y$7:$Y$16,$AY7)&amp;"-"&amp;$AZ7,$DA$7:$DA$126,0),""),"")</f>
        <v/>
      </c>
      <c r="CZ7" s="93" t="str">
        <f t="array" ref="CZ7">IFERROR(IF(AND(COUNTIF($CO$7:$CO7,"")+1=CZ$6,LEN($CO7)&gt;0,$AY7&gt;0),MATCH(INDEX($Y$7:$Y$16,$AY7)&amp;"-"&amp;$AZ7,$DA$7:$DA$126,0),""),"")</f>
        <v/>
      </c>
      <c r="DA7" s="93" t="str">
        <f>IF(LEN(BA7)=0,"",BA7&amp;"-"&amp;BB7)</f>
        <v>Customer-1</v>
      </c>
      <c r="DC7" s="93">
        <f t="array" ref="DC7">IFERROR(IF(LEN(BQ7)=0,"",SUM((BF$7:BO$126=$BD7)*(BF$6:BO$6))),"")</f>
        <v>1</v>
      </c>
      <c r="DD7" s="93">
        <f t="array" ref="DD7">IFERROR(IF(LEN(CC7)=0,"",SUM((BR$7:CA$126=$BD7)*(BR$6:CA$6))),"")</f>
        <v>1</v>
      </c>
      <c r="DE7" s="93">
        <f t="array" ref="DE7">IFERROR(IF(LEN(CO7)=0,"",SUM((CD$7:CM$126=$BD7)*(CD$6:CM$6))),"")</f>
        <v>1</v>
      </c>
      <c r="DF7" s="93">
        <f t="array" ref="DF7">IFERROR(IF(LEN(DA7)=0,"",SUM((CP$7:CY$126=$BD7)*(CP$6:CY$6))),"")</f>
        <v>1</v>
      </c>
    </row>
    <row r="8" spans="2:110" x14ac:dyDescent="0.25">
      <c r="B8" s="112">
        <v>1</v>
      </c>
      <c r="C8" s="93" t="str">
        <f t="array" ref="C8">IFERROR(IF(AND(LEN(C$7)&gt;0,SUM((InputList!$C11:$H11=Cond!C$7)*1)&gt;0),InputList!$B11,""),"")</f>
        <v>Queue</v>
      </c>
      <c r="D8" s="93" t="str">
        <f t="array" ref="D8">IFERROR(IF(AND(LEN(D$7)&gt;0,SUM((InputList!$C11:$H11=Cond!D$7)*1)&gt;0),InputList!$B11,""),"")</f>
        <v/>
      </c>
      <c r="E8" s="93" t="str">
        <f t="array" ref="E8">IFERROR(IF(AND(LEN(E$7)&gt;0,SUM((InputList!$C11:$H11=Cond!E$7)*1)&gt;0),InputList!$B11,""),"")</f>
        <v/>
      </c>
      <c r="F8" s="93" t="str">
        <f t="array" ref="F8">IFERROR(IF(AND(LEN(F$7)&gt;0,SUM((InputList!$C11:$H11=Cond!F$7)*1)&gt;0),InputList!$B11,""),"")</f>
        <v/>
      </c>
      <c r="G8" s="93" t="str">
        <f t="array" ref="G8">IFERROR(IF(AND(LEN(G$7)&gt;0,SUM((InputList!$C11:$H11=Cond!G$7)*1)&gt;0),InputList!$B11,""),"")</f>
        <v/>
      </c>
      <c r="H8" s="93" t="str">
        <f t="array" ref="H8">IFERROR(IF(AND(LEN(H$7)&gt;0,SUM((InputList!$C11:$H11=Cond!H$7)*1)&gt;0),InputList!$B11,""),"")</f>
        <v/>
      </c>
      <c r="I8" s="93" t="str">
        <f t="array" ref="I8">IFERROR(IF(AND(LEN(I$7)&gt;0,SUM((InputList!$C11:$H11=Cond!I$7)*1)&gt;0),InputList!$B11,""),"")</f>
        <v/>
      </c>
      <c r="J8" s="93" t="str">
        <f t="array" ref="J8">IFERROR(IF(AND(LEN(J$7)&gt;0,SUM((InputList!$C11:$H11=Cond!J$7)*1)&gt;0),InputList!$B11,""),"")</f>
        <v/>
      </c>
      <c r="K8" s="93" t="str">
        <f t="array" ref="K8">IFERROR(IF(AND(LEN(K$7)&gt;0,SUM((InputList!$C11:$H11=Cond!K$7)*1)&gt;0),InputList!$B11,""),"")</f>
        <v/>
      </c>
      <c r="L8" s="93" t="str">
        <f t="array" ref="L8">IFERROR(IF(AND(LEN(L$7)&gt;0,SUM((InputList!$C11:$H11=Cond!L$7)*1)&gt;0),InputList!$B11,""),"")</f>
        <v/>
      </c>
      <c r="M8" s="93">
        <f>COUNTA(C8:L8)-COUNTBLANK(C8:L8)</f>
        <v>1</v>
      </c>
      <c r="O8" s="112">
        <v>2</v>
      </c>
      <c r="P8" s="112">
        <v>1</v>
      </c>
      <c r="Q8" s="93" t="str">
        <f t="shared" ref="Q8:Q71" si="2">IFERROR(INDEX($C$8:$L$17,$O8,$P8),"")</f>
        <v/>
      </c>
      <c r="R8" s="93" t="str">
        <f t="shared" ref="R8:R71" si="3">IFERROR(INDEX($C$23:$L$32,$O8,$P8),"")</f>
        <v/>
      </c>
      <c r="T8" s="112">
        <v>2</v>
      </c>
      <c r="U8" s="93" t="str">
        <f>IFERROR(IF(LEN(INDEX(InputList!$B$25:$B$34,Cond!T8))=0,"",INDEX(InputList!$B$25:$B$34,Cond!T8)),"")</f>
        <v>Cashier</v>
      </c>
      <c r="V8" s="122" t="str">
        <f>IFERROR(IF(LEN(INDEX(InputList!$B$11:$B$20,Cond!T8))=0,"",INDEX(InputList!$B$11:$B$20,Cond!T8)),"")</f>
        <v>Money</v>
      </c>
      <c r="W8" s="93" t="str">
        <f>IF(LEN(Process2)=0,"",Process2)</f>
        <v>Customer orders the coffee</v>
      </c>
      <c r="X8" s="93" t="str">
        <f>IFERROR(IF(LEN(INDEX(OutputList!$B$11:$B$20,Cond!T8))=0,"",INDEX(OutputList!$B$11:$B$20,Cond!T8)),"")</f>
        <v>Bill</v>
      </c>
      <c r="Y8" s="93" t="str">
        <f>IFERROR(IF(LEN(INDEX(OutputList!$B$25:$B$34,Cond!T8))=0,"",INDEX(OutputList!$B$25:$B$34,Cond!T8)),"")</f>
        <v>Barista</v>
      </c>
      <c r="AA8" s="111">
        <v>2</v>
      </c>
      <c r="AB8" s="93" t="str">
        <f t="shared" si="1"/>
        <v>Cashier</v>
      </c>
      <c r="AC8" s="93">
        <f t="shared" ref="AC8:AC16" si="4">IFERROR(IF(LEN(AB8)=0,"",INDEX($M$23:$M$32,AA8)),"")</f>
        <v>1</v>
      </c>
      <c r="AD8" s="93">
        <f t="shared" ref="AD8:AD16" si="5">IF(LEN(AB8)=0,"",0)</f>
        <v>0</v>
      </c>
      <c r="AE8" s="93">
        <f t="shared" ref="AE8:AE16" si="6">IF(LEN(AB8)=0,"",MAX(AC8:AD8))</f>
        <v>1</v>
      </c>
      <c r="AF8" s="93">
        <f>IFERROR(IF(LEN(AB8)=0,"",MAX($AG$7:AG7)+2),"")</f>
        <v>5</v>
      </c>
      <c r="AG8" s="93">
        <f t="shared" ref="AG8:AG16" si="7">IFERROR(IF(LEN(AB8)=0,"",AF8+AE8),"")</f>
        <v>6</v>
      </c>
      <c r="AH8" s="93">
        <f t="shared" ref="AH8:AH16" si="8">IFERROR(IF(LEN(AB8)=0,"",ROUNDDOWN((AG8-AF8)/2,0)+AF8),"")</f>
        <v>5</v>
      </c>
      <c r="AJ8" s="112">
        <v>2</v>
      </c>
      <c r="AK8" s="93" t="str">
        <f t="array" ref="AK8">IFERROR(IF(MAX(($AJ8&gt;=$AF$7:$AF$16)*($AJ8&lt;=$AG$7:$AG$16)*$AA$7:$AA$16)=0,"",INDEX($AB$7:$AB$16,MAX(($AJ8&gt;=$AF$7:$AF$16)*($AJ8&lt;=$AG$7:$AG$16)*$AA$7:$AA$16))),"")</f>
        <v>Customer</v>
      </c>
      <c r="AL8" s="93">
        <f>IFERROR(IF(LEN(AK8)=0,"",COUNTIF(AK$7:AK8,AK8)),"")</f>
        <v>2</v>
      </c>
      <c r="AM8" s="93">
        <f t="array" ref="AM8">IFERROR(IF(LEN(AK8)=0,"",LARGE((AK8=$R$7:$R$126)*($P$7:$P$126),COUNTIF(AK8:AK$126,AK8)-1)),"")</f>
        <v>2</v>
      </c>
      <c r="AN8" s="93">
        <f>IFERROR(IF(LEN(AK8)=0,"",COUNTIF(AM$7:AM8,AM8)),"")</f>
        <v>1</v>
      </c>
      <c r="AO8" s="93" t="str">
        <f t="array" ref="AO8">IFERROR(IF(MAX(($AJ8&gt;=$AF$19:$AF$28)*($AJ8&lt;=$AG$19:$AG$28)*$AA$19:$AA$28)=0,"",INDEX($AB$19:$AB$28,MAX(($AJ8&gt;=$AF$19:$AF$28)*($AJ8&lt;=$AG$19:$AG$28)*$AA$19:$AA$28))),"")</f>
        <v>Queue</v>
      </c>
      <c r="AP8" s="93">
        <f>IFERROR(IF(LEN(AO8)=0,"",COUNTIF(AO$7:AO8,AO8)),"")</f>
        <v>2</v>
      </c>
      <c r="AQ8" s="93" t="str">
        <f t="array" ref="AQ8">IFERROR(IF(LEN(AO8)=0,"",LARGE((AO8=$Q$7:$Q$126)*($P$7:$P$126),COUNTIF(AO8:AO$126,AO8)-1)),"")</f>
        <v/>
      </c>
      <c r="AR8" s="93">
        <f>IFERROR(IF(LEN(AO8)=0,"",COUNTIF(AQ$7:AQ8,AQ8)),"")</f>
        <v>1</v>
      </c>
      <c r="AS8" s="93" t="str">
        <f t="array" ref="AS8">IFERROR(IF(MAX(($AJ8&gt;=$AF$31:$AF$40)*($AJ8&lt;=$AG$31:$AG$40)*$AA$31:$AA$40)=0,"",INDEX($AB$31:$AB$40,MAX(($AJ8&gt;=$AF$31:$AF$40)*($AJ8&lt;=$AG$31:$AG$40)*$AA$31:$AA$40))),"")</f>
        <v>Customer goes to the queue</v>
      </c>
      <c r="AT8" s="93">
        <f>IFERROR(IF(LEN(AS8)=0,"",COUNTIF(AS$7:AS8,AS8)),"")</f>
        <v>2</v>
      </c>
      <c r="AU8" s="93" t="str">
        <f t="shared" ref="AU8:AU71" si="9">IFERROR(IF(LEN(AS8)=0,"",INDEX($C$68:$L$77,AT8,MATCH(AS8,$AB$31:$AB$40,0))),"")</f>
        <v/>
      </c>
      <c r="AV8" s="93" t="str">
        <f>IFERROR(IF(LEN(AU8)=0,"",COUNTIF(AU$7:AU8,AU8)),"")</f>
        <v/>
      </c>
      <c r="AW8" s="93" t="str">
        <f t="array" ref="AW8">IFERROR(IF(MAX(($AJ8&gt;=$AF$43:$AF$52)*($AJ8&lt;=$AG$43:$AG$52)*$AA$43:$AA$52)=0,"",INDEX($AB$43:$AB$52,MAX(($AJ8&gt;=$AF$43:$AF$52)*($AJ8&lt;=$AG$43:$AG$52)*$AA$43:$AA$52))),"")</f>
        <v>Giving a queue number</v>
      </c>
      <c r="AX8" s="93">
        <f>IFERROR(IF(LEN(AW8)=0,"",COUNTIF(AW$7:AW8,AW8)),"")</f>
        <v>2</v>
      </c>
      <c r="AY8" s="93" t="str">
        <f t="shared" ref="AY8:AY71" si="10">IFERROR(IF(LEN(AW8)=0,"",INDEX($C$83:$L$92,AX8,MATCH(AW8,$AB$43:$AB$52,0))),"")</f>
        <v/>
      </c>
      <c r="AZ8" s="93" t="str">
        <f>IFERROR(IF(LEN(AY8)=0,"",COUNTIF(AY$7:AY8,AY8)),"")</f>
        <v/>
      </c>
      <c r="BA8" s="93" t="str">
        <f t="array" ref="BA8">IFERROR(IF(MAX(($AJ8&gt;=$AF$55:$AF$64)*($AJ8&lt;=$AG$55:$AG$64)*$AA$55:$AA$64)=0,"",INDEX($AB$55:$AB$64,MAX(($AJ8&gt;=$AF$55:$AF$64)*($AJ8&lt;=$AG$55:$AG$64)*$AA$55:$AA$64))),"")</f>
        <v>Customer</v>
      </c>
      <c r="BB8" s="93">
        <f>IFERROR(IF(LEN(BA8)=0,"",COUNTIF(BA$7:BA8,BA8)),"")</f>
        <v>2</v>
      </c>
      <c r="BD8" s="112">
        <v>2</v>
      </c>
      <c r="BE8" s="93" t="str">
        <f t="shared" ref="BE8:BE71" si="11">IFERROR(IF(LEN(AK8)=0,"",AK8&amp;"-"&amp;AL8),"")</f>
        <v>Customer-2</v>
      </c>
      <c r="BF8" s="93">
        <f t="array" ref="BF8">IFERROR(IF(AND(COUNTIF($BE$7:$BE8,"")+1=BF$6,LEN($BE8)&gt;0,$AM8&gt;0),MATCH(INDEX($V$7:$V$16,$AM8)&amp;"-"&amp;$AN8,$BQ$7:$BQ$126,0),""),"")</f>
        <v>4</v>
      </c>
      <c r="BG8" s="93" t="str">
        <f t="array" ref="BG8">IFERROR(IF(AND(COUNTIF($BE$7:$BE8,"")+1=BG$6,LEN($BE8)&gt;0,$AM8&gt;0),MATCH(INDEX($V$7:$V$16,$AM8)&amp;"-"&amp;$AN8,$BQ$7:$BQ$126,0),""),"")</f>
        <v/>
      </c>
      <c r="BH8" s="93" t="str">
        <f t="array" ref="BH8">IFERROR(IF(AND(COUNTIF($BE$7:$BE8,"")+1=BH$6,LEN($BE8)&gt;0,$AM8&gt;0),MATCH(INDEX($V$7:$V$16,$AM8)&amp;"-"&amp;$AN8,$BQ$7:$BQ$126,0),""),"")</f>
        <v/>
      </c>
      <c r="BI8" s="93" t="str">
        <f t="array" ref="BI8">IFERROR(IF(AND(COUNTIF($BE$7:$BE8,"")+1=BI$6,LEN($BE8)&gt;0,$AM8&gt;0),MATCH(INDEX($V$7:$V$16,$AM8)&amp;"-"&amp;$AN8,$BQ$7:$BQ$126,0),""),"")</f>
        <v/>
      </c>
      <c r="BJ8" s="93" t="str">
        <f t="array" ref="BJ8">IFERROR(IF(AND(COUNTIF($BE$7:$BE8,"")+1=BJ$6,LEN($BE8)&gt;0,$AM8&gt;0),MATCH(INDEX($V$7:$V$16,$AM8)&amp;"-"&amp;$AN8,$BQ$7:$BQ$126,0),""),"")</f>
        <v/>
      </c>
      <c r="BK8" s="93" t="str">
        <f t="array" ref="BK8">IFERROR(IF(AND(COUNTIF($BE$7:$BE8,"")+1=BK$6,LEN($BE8)&gt;0,$AM8&gt;0),MATCH(INDEX($V$7:$V$16,$AM8)&amp;"-"&amp;$AN8,$BQ$7:$BQ$126,0),""),"")</f>
        <v/>
      </c>
      <c r="BL8" s="93" t="str">
        <f t="array" ref="BL8">IFERROR(IF(AND(COUNTIF($BE$7:$BE8,"")+1=BL$6,LEN($BE8)&gt;0,$AM8&gt;0),MATCH(INDEX($V$7:$V$16,$AM8)&amp;"-"&amp;$AN8,$BQ$7:$BQ$126,0),""),"")</f>
        <v/>
      </c>
      <c r="BM8" s="93" t="str">
        <f t="array" ref="BM8">IFERROR(IF(AND(COUNTIF($BE$7:$BE8,"")+1=BM$6,LEN($BE8)&gt;0,$AM8&gt;0),MATCH(INDEX($V$7:$V$16,$AM8)&amp;"-"&amp;$AN8,$BQ$7:$BQ$126,0),""),"")</f>
        <v/>
      </c>
      <c r="BN8" s="93" t="str">
        <f t="array" ref="BN8">IFERROR(IF(AND(COUNTIF($BE$7:$BE8,"")+1=BN$6,LEN($BE8)&gt;0,$AM8&gt;0),MATCH(INDEX($V$7:$V$16,$AM8)&amp;"-"&amp;$AN8,$BQ$7:$BQ$126,0),""),"")</f>
        <v/>
      </c>
      <c r="BO8" s="93" t="str">
        <f t="array" ref="BO8">IFERROR(IF(AND(COUNTIF($BE$7:$BE8,"")+1=BO$6,LEN($BE8)&gt;0,$AM8&gt;0),MATCH(INDEX($V$7:$V$16,$AM8)&amp;"-"&amp;$AN8,$BQ$7:$BQ$126,0),""),"")</f>
        <v/>
      </c>
      <c r="BP8" s="93" t="str">
        <f t="array" ref="BP8">IFERROR(IF(AND(COUNTIF($BE$7:$BE8,"")+1=BP$6,LEN($BE8)&gt;0,$AM8&gt;0),MATCH(INDEX($V$7:$V$16,$AM8)&amp;"-"&amp;$AN8,$BQ$7:$BQ$126,0),""),"")</f>
        <v/>
      </c>
      <c r="BQ8" s="93" t="str">
        <f t="shared" ref="BQ8:BQ71" si="12">IF(LEN(AO8)=0,"",AO8&amp;"-"&amp;AP8)</f>
        <v>Queue-2</v>
      </c>
      <c r="BR8" s="93" t="str">
        <f t="array" ref="BR8">IFERROR(IF(AND(COUNTIF($BQ$7:$BQ8,"")+1=BR$6,LEN($BQ8)&gt;0,$AQ8&gt;0),MATCH(INDEX($W$7:$W$16,$AQ8)&amp;"-"&amp;$AR8,$CC$7:$CC$126,0),""),"")</f>
        <v/>
      </c>
      <c r="BS8" s="93" t="str">
        <f t="array" ref="BS8">IFERROR(IF(AND(COUNTIF($BQ$7:$BQ8,"")+1=BS$6,LEN($BQ8)&gt;0,$AQ8&gt;0),MATCH(INDEX($W$7:$W$16,$AQ8)&amp;"-"&amp;$AR8,$CC$7:$CC$126,0),""),"")</f>
        <v/>
      </c>
      <c r="BT8" s="93" t="str">
        <f t="array" ref="BT8">IFERROR(IF(AND(COUNTIF($BQ$7:$BQ8,"")+1=BT$6,LEN($BQ8)&gt;0,$AQ8&gt;0),MATCH(INDEX($W$7:$W$16,$AQ8)&amp;"-"&amp;$AR8,$CC$7:$CC$126,0),""),"")</f>
        <v/>
      </c>
      <c r="BU8" s="93" t="str">
        <f t="array" ref="BU8">IFERROR(IF(AND(COUNTIF($BQ$7:$BQ8,"")+1=BU$6,LEN($BQ8)&gt;0,$AQ8&gt;0),MATCH(INDEX($W$7:$W$16,$AQ8)&amp;"-"&amp;$AR8,$CC$7:$CC$126,0),""),"")</f>
        <v/>
      </c>
      <c r="BV8" s="93" t="str">
        <f t="array" ref="BV8">IFERROR(IF(AND(COUNTIF($BQ$7:$BQ8,"")+1=BV$6,LEN($BQ8)&gt;0,$AQ8&gt;0),MATCH(INDEX($W$7:$W$16,$AQ8)&amp;"-"&amp;$AR8,$CC$7:$CC$126,0),""),"")</f>
        <v/>
      </c>
      <c r="BW8" s="93" t="str">
        <f t="array" ref="BW8">IFERROR(IF(AND(COUNTIF($BQ$7:$BQ8,"")+1=BW$6,LEN($BQ8)&gt;0,$AQ8&gt;0),MATCH(INDEX($W$7:$W$16,$AQ8)&amp;"-"&amp;$AR8,$CC$7:$CC$126,0),""),"")</f>
        <v/>
      </c>
      <c r="BX8" s="93" t="str">
        <f t="array" ref="BX8">IFERROR(IF(AND(COUNTIF($BQ$7:$BQ8,"")+1=BX$6,LEN($BQ8)&gt;0,$AQ8&gt;0),MATCH(INDEX($W$7:$W$16,$AQ8)&amp;"-"&amp;$AR8,$CC$7:$CC$126,0),""),"")</f>
        <v/>
      </c>
      <c r="BY8" s="93" t="str">
        <f t="array" ref="BY8">IFERROR(IF(AND(COUNTIF($BQ$7:$BQ8,"")+1=BY$6,LEN($BQ8)&gt;0,$AQ8&gt;0),MATCH(INDEX($W$7:$W$16,$AQ8)&amp;"-"&amp;$AR8,$CC$7:$CC$126,0),""),"")</f>
        <v/>
      </c>
      <c r="BZ8" s="93" t="str">
        <f t="array" ref="BZ8">IFERROR(IF(AND(COUNTIF($BQ$7:$BQ8,"")+1=BZ$6,LEN($BQ8)&gt;0,$AQ8&gt;0),MATCH(INDEX($W$7:$W$16,$AQ8)&amp;"-"&amp;$AR8,$CC$7:$CC$126,0),""),"")</f>
        <v/>
      </c>
      <c r="CA8" s="93" t="str">
        <f t="array" ref="CA8">IFERROR(IF(AND(COUNTIF($BQ$7:$BQ8,"")+1=CA$6,LEN($BQ8)&gt;0,$AQ8&gt;0),MATCH(INDEX($W$7:$W$16,$AQ8)&amp;"-"&amp;$AR8,$CC$7:$CC$126,0),""),"")</f>
        <v/>
      </c>
      <c r="CB8" s="93" t="str">
        <f t="array" ref="CB8">IFERROR(IF(AND(COUNTIF($BQ$7:$BQ8,"")+1=CB$6,LEN($BQ8)&gt;0,$AQ8&gt;0),MATCH(INDEX($W$7:$W$16,$AQ8)&amp;"-"&amp;$AR8,$CC$7:$CC$126,0),""),"")</f>
        <v/>
      </c>
      <c r="CC8" s="93" t="str">
        <f t="shared" ref="CC8:CC71" si="13">IFERROR(IF(LEN(AS8)=0,"",AS8&amp;"-"&amp;AT8),"")</f>
        <v>Customer goes to the queue-2</v>
      </c>
      <c r="CD8" s="93" t="str">
        <f t="array" ref="CD8">IFERROR(IF(AND(COUNTIF($CC$7:$CC8,"")+1=CD$6,LEN($CC8)&gt;0,$AU8&gt;0),MATCH(INDEX($X$7:$X$16,$AU8)&amp;"-"&amp;$AV8,$CO$7:$CO$126,0),""),"")</f>
        <v/>
      </c>
      <c r="CE8" s="93" t="str">
        <f t="array" ref="CE8">IFERROR(IF(AND(COUNTIF($CC$7:$CC8,"")+1=CE$6,LEN($CC8)&gt;0,$AU8&gt;0),MATCH(INDEX($X$7:$X$16,$AU8)&amp;"-"&amp;$AV8,$CO$7:$CO$126,0),""),"")</f>
        <v/>
      </c>
      <c r="CF8" s="93" t="str">
        <f t="array" ref="CF8">IFERROR(IF(AND(COUNTIF($CC$7:$CC8,"")+1=CF$6,LEN($CC8)&gt;0,$AU8&gt;0),MATCH(INDEX($X$7:$X$16,$AU8)&amp;"-"&amp;$AV8,$CO$7:$CO$126,0),""),"")</f>
        <v/>
      </c>
      <c r="CG8" s="93" t="str">
        <f t="array" ref="CG8">IFERROR(IF(AND(COUNTIF($CC$7:$CC8,"")+1=CG$6,LEN($CC8)&gt;0,$AU8&gt;0),MATCH(INDEX($X$7:$X$16,$AU8)&amp;"-"&amp;$AV8,$CO$7:$CO$126,0),""),"")</f>
        <v/>
      </c>
      <c r="CH8" s="93" t="str">
        <f t="array" ref="CH8">IFERROR(IF(AND(COUNTIF($CC$7:$CC8,"")+1=CH$6,LEN($CC8)&gt;0,$AU8&gt;0),MATCH(INDEX($X$7:$X$16,$AU8)&amp;"-"&amp;$AV8,$CO$7:$CO$126,0),""),"")</f>
        <v/>
      </c>
      <c r="CI8" s="93" t="str">
        <f t="array" ref="CI8">IFERROR(IF(AND(COUNTIF($CC$7:$CC8,"")+1=CI$6,LEN($CC8)&gt;0,$AU8&gt;0),MATCH(INDEX($X$7:$X$16,$AU8)&amp;"-"&amp;$AV8,$CO$7:$CO$126,0),""),"")</f>
        <v/>
      </c>
      <c r="CJ8" s="93" t="str">
        <f t="array" ref="CJ8">IFERROR(IF(AND(COUNTIF($CC$7:$CC8,"")+1=CJ$6,LEN($CC8)&gt;0,$AU8&gt;0),MATCH(INDEX($X$7:$X$16,$AU8)&amp;"-"&amp;$AV8,$CO$7:$CO$126,0),""),"")</f>
        <v/>
      </c>
      <c r="CK8" s="93" t="str">
        <f t="array" ref="CK8">IFERROR(IF(AND(COUNTIF($CC$7:$CC8,"")+1=CK$6,LEN($CC8)&gt;0,$AU8&gt;0),MATCH(INDEX($X$7:$X$16,$AU8)&amp;"-"&amp;$AV8,$CO$7:$CO$126,0),""),"")</f>
        <v/>
      </c>
      <c r="CL8" s="93" t="str">
        <f t="array" ref="CL8">IFERROR(IF(AND(COUNTIF($CC$7:$CC8,"")+1=CL$6,LEN($CC8)&gt;0,$AU8&gt;0),MATCH(INDEX($X$7:$X$16,$AU8)&amp;"-"&amp;$AV8,$CO$7:$CO$126,0),""),"")</f>
        <v/>
      </c>
      <c r="CM8" s="93" t="str">
        <f t="array" ref="CM8">IFERROR(IF(AND(COUNTIF($CC$7:$CC8,"")+1=CM$6,LEN($CC8)&gt;0,$AU8&gt;0),MATCH(INDEX($X$7:$X$16,$AU8)&amp;"-"&amp;$AV8,$CO$7:$CO$126,0),""),"")</f>
        <v/>
      </c>
      <c r="CN8" s="93" t="str">
        <f t="array" ref="CN8">IFERROR(IF(AND(COUNTIF($CC$7:$CC8,"")+1=CN$6,LEN($CC8)&gt;0,$AU8&gt;0),MATCH(INDEX($X$7:$X$16,$AU8)&amp;"-"&amp;$AV8,$CO$7:$CO$126,0),""),"")</f>
        <v/>
      </c>
      <c r="CO8" s="93" t="str">
        <f t="shared" ref="CO8:CO71" si="14">IFERROR(IF(LEN(AW8)=0,"",AW8&amp;"-"&amp;AX8),"")</f>
        <v>Giving a queue number-2</v>
      </c>
      <c r="CP8" s="93" t="str">
        <f t="array" ref="CP8">IFERROR(IF(AND(COUNTIF($CO$7:$CO8,"")+1=CP$6,LEN($CO8)&gt;0,$AY8&gt;0),MATCH(INDEX($Y$7:$Y$16,$AY8)&amp;"-"&amp;$AZ8,$DA$7:$DA$126,0),""),"")</f>
        <v/>
      </c>
      <c r="CQ8" s="93" t="str">
        <f t="array" ref="CQ8">IFERROR(IF(AND(COUNTIF($CO$7:$CO8,"")+1=CQ$6,LEN($CO8)&gt;0,$AY8&gt;0),MATCH(INDEX($Y$7:$Y$16,$AY8)&amp;"-"&amp;$AZ8,$DA$7:$DA$126,0),""),"")</f>
        <v/>
      </c>
      <c r="CR8" s="93" t="str">
        <f t="array" ref="CR8">IFERROR(IF(AND(COUNTIF($CO$7:$CO8,"")+1=CR$6,LEN($CO8)&gt;0,$AY8&gt;0),MATCH(INDEX($Y$7:$Y$16,$AY8)&amp;"-"&amp;$AZ8,$DA$7:$DA$126,0),""),"")</f>
        <v/>
      </c>
      <c r="CS8" s="93" t="str">
        <f t="array" ref="CS8">IFERROR(IF(AND(COUNTIF($CO$7:$CO8,"")+1=CS$6,LEN($CO8)&gt;0,$AY8&gt;0),MATCH(INDEX($Y$7:$Y$16,$AY8)&amp;"-"&amp;$AZ8,$DA$7:$DA$126,0),""),"")</f>
        <v/>
      </c>
      <c r="CT8" s="93" t="str">
        <f t="array" ref="CT8">IFERROR(IF(AND(COUNTIF($CO$7:$CO8,"")+1=CT$6,LEN($CO8)&gt;0,$AY8&gt;0),MATCH(INDEX($Y$7:$Y$16,$AY8)&amp;"-"&amp;$AZ8,$DA$7:$DA$126,0),""),"")</f>
        <v/>
      </c>
      <c r="CU8" s="93" t="str">
        <f t="array" ref="CU8">IFERROR(IF(AND(COUNTIF($CO$7:$CO8,"")+1=CU$6,LEN($CO8)&gt;0,$AY8&gt;0),MATCH(INDEX($Y$7:$Y$16,$AY8)&amp;"-"&amp;$AZ8,$DA$7:$DA$126,0),""),"")</f>
        <v/>
      </c>
      <c r="CV8" s="93" t="str">
        <f t="array" ref="CV8">IFERROR(IF(AND(COUNTIF($CO$7:$CO8,"")+1=CV$6,LEN($CO8)&gt;0,$AY8&gt;0),MATCH(INDEX($Y$7:$Y$16,$AY8)&amp;"-"&amp;$AZ8,$DA$7:$DA$126,0),""),"")</f>
        <v/>
      </c>
      <c r="CW8" s="93" t="str">
        <f t="array" ref="CW8">IFERROR(IF(AND(COUNTIF($CO$7:$CO8,"")+1=CW$6,LEN($CO8)&gt;0,$AY8&gt;0),MATCH(INDEX($Y$7:$Y$16,$AY8)&amp;"-"&amp;$AZ8,$DA$7:$DA$126,0),""),"")</f>
        <v/>
      </c>
      <c r="CX8" s="93" t="str">
        <f t="array" ref="CX8">IFERROR(IF(AND(COUNTIF($CO$7:$CO8,"")+1=CX$6,LEN($CO8)&gt;0,$AY8&gt;0),MATCH(INDEX($Y$7:$Y$16,$AY8)&amp;"-"&amp;$AZ8,$DA$7:$DA$126,0),""),"")</f>
        <v/>
      </c>
      <c r="CY8" s="93" t="str">
        <f t="array" ref="CY8">IFERROR(IF(AND(COUNTIF($CO$7:$CO8,"")+1=CY$6,LEN($CO8)&gt;0,$AY8&gt;0),MATCH(INDEX($Y$7:$Y$16,$AY8)&amp;"-"&amp;$AZ8,$DA$7:$DA$126,0),""),"")</f>
        <v/>
      </c>
      <c r="CZ8" s="93" t="str">
        <f t="array" ref="CZ8">IFERROR(IF(AND(COUNTIF($CO$7:$CO8,"")+1=CZ$6,LEN($CO8)&gt;0,$AY8&gt;0),MATCH(INDEX($Y$7:$Y$16,$AY8)&amp;"-"&amp;$AZ8,$DA$7:$DA$126,0),""),"")</f>
        <v/>
      </c>
      <c r="DA8" s="93" t="str">
        <f t="shared" ref="DA8:DA71" si="15">IF(LEN(BA8)=0,"",BA8&amp;"-"&amp;BB8)</f>
        <v>Customer-2</v>
      </c>
      <c r="DC8" s="93">
        <f t="array" ref="DC8">IFERROR(IF(LEN(BQ8)=0,"",SUM((BF$7:BO$126=$BD8)*(BF$6:BO$6))),"")</f>
        <v>0</v>
      </c>
      <c r="DD8" s="93">
        <f t="array" ref="DD8">IFERROR(IF(LEN(CC8)=0,"",SUM((BR$7:CA$126=$BD8)*(BR$6:CA$6))),"")</f>
        <v>0</v>
      </c>
      <c r="DE8" s="93">
        <f t="array" ref="DE8">IFERROR(IF(LEN(CO8)=0,"",SUM((CD$7:CM$126=$BD8)*(CD$6:CM$6))),"")</f>
        <v>0</v>
      </c>
      <c r="DF8" s="93">
        <f t="array" ref="DF8">IFERROR(IF(LEN(DA8)=0,"",SUM((CP$7:CY$126=$BD8)*(CP$6:CY$6))),"")</f>
        <v>2</v>
      </c>
    </row>
    <row r="9" spans="2:110" x14ac:dyDescent="0.25">
      <c r="B9" s="112">
        <v>2</v>
      </c>
      <c r="C9" s="93" t="str">
        <f t="array" ref="C9">IFERROR(IF(AND(LEN(C$7)&gt;0,SUM((InputList!$C12:$H12=Cond!C$7)*1)&gt;0),InputList!$B12,""),"")</f>
        <v/>
      </c>
      <c r="D9" s="93" t="str">
        <f t="array" ref="D9">IFERROR(IF(AND(LEN(D$7)&gt;0,SUM((InputList!$C12:$H12=Cond!D$7)*1)&gt;0),InputList!$B12,""),"")</f>
        <v>Money</v>
      </c>
      <c r="E9" s="93" t="str">
        <f t="array" ref="E9">IFERROR(IF(AND(LEN(E$7)&gt;0,SUM((InputList!$C12:$H12=Cond!E$7)*1)&gt;0),InputList!$B12,""),"")</f>
        <v/>
      </c>
      <c r="F9" s="93" t="str">
        <f t="array" ref="F9">IFERROR(IF(AND(LEN(F$7)&gt;0,SUM((InputList!$C12:$H12=Cond!F$7)*1)&gt;0),InputList!$B12,""),"")</f>
        <v/>
      </c>
      <c r="G9" s="93" t="str">
        <f t="array" ref="G9">IFERROR(IF(AND(LEN(G$7)&gt;0,SUM((InputList!$C12:$H12=Cond!G$7)*1)&gt;0),InputList!$B12,""),"")</f>
        <v/>
      </c>
      <c r="H9" s="93" t="str">
        <f t="array" ref="H9">IFERROR(IF(AND(LEN(H$7)&gt;0,SUM((InputList!$C12:$H12=Cond!H$7)*1)&gt;0),InputList!$B12,""),"")</f>
        <v/>
      </c>
      <c r="I9" s="93" t="str">
        <f t="array" ref="I9">IFERROR(IF(AND(LEN(I$7)&gt;0,SUM((InputList!$C12:$H12=Cond!I$7)*1)&gt;0),InputList!$B12,""),"")</f>
        <v/>
      </c>
      <c r="J9" s="93" t="str">
        <f t="array" ref="J9">IFERROR(IF(AND(LEN(J$7)&gt;0,SUM((InputList!$C12:$H12=Cond!J$7)*1)&gt;0),InputList!$B12,""),"")</f>
        <v/>
      </c>
      <c r="K9" s="93" t="str">
        <f t="array" ref="K9">IFERROR(IF(AND(LEN(K$7)&gt;0,SUM((InputList!$C12:$H12=Cond!K$7)*1)&gt;0),InputList!$B12,""),"")</f>
        <v/>
      </c>
      <c r="L9" s="93" t="str">
        <f t="array" ref="L9">IFERROR(IF(AND(LEN(L$7)&gt;0,SUM((InputList!$C12:$H12=Cond!L$7)*1)&gt;0),InputList!$B12,""),"")</f>
        <v/>
      </c>
      <c r="M9" s="93">
        <f t="shared" ref="M9:M17" si="16">COUNTA(C9:L9)-COUNTBLANK(C9:L9)</f>
        <v>1</v>
      </c>
      <c r="O9" s="112">
        <v>3</v>
      </c>
      <c r="P9" s="112">
        <v>1</v>
      </c>
      <c r="Q9" s="93" t="str">
        <f t="shared" si="2"/>
        <v/>
      </c>
      <c r="R9" s="93" t="str">
        <f t="shared" si="3"/>
        <v/>
      </c>
      <c r="T9" s="112">
        <v>3</v>
      </c>
      <c r="U9" s="93" t="str">
        <f>IFERROR(IF(LEN(INDEX(InputList!$B$25:$B$34,Cond!T9))=0,"",INDEX(InputList!$B$25:$B$34,Cond!T9)),"")</f>
        <v>Manufacturer</v>
      </c>
      <c r="V9" s="122" t="str">
        <f>IFERROR(IF(LEN(INDEX(InputList!$B$11:$B$20,Cond!T9))=0,"",INDEX(InputList!$B$11:$B$20,Cond!T9)),"")</f>
        <v>Coffee beans</v>
      </c>
      <c r="W9" s="93" t="str">
        <f>IF(LEN(Process3)=0,"",Process3)</f>
        <v>Preparation of coffee</v>
      </c>
      <c r="X9" s="93" t="str">
        <f>IFERROR(IF(LEN(INDEX(OutputList!$B$11:$B$20,Cond!T9))=0,"",INDEX(OutputList!$B$11:$B$20,Cond!T9)),"")</f>
        <v>Order details</v>
      </c>
      <c r="Y9" s="93" t="str">
        <f>IFERROR(IF(LEN(INDEX(OutputList!$B$25:$B$34,Cond!T9))=0,"",INDEX(OutputList!$B$25:$B$34,Cond!T9)),"")</f>
        <v/>
      </c>
      <c r="AA9" s="111">
        <v>3</v>
      </c>
      <c r="AB9" s="93" t="str">
        <f t="shared" si="1"/>
        <v>Manufacturer</v>
      </c>
      <c r="AC9" s="93">
        <f t="shared" si="4"/>
        <v>4</v>
      </c>
      <c r="AD9" s="93">
        <f t="shared" si="5"/>
        <v>0</v>
      </c>
      <c r="AE9" s="93">
        <f t="shared" si="6"/>
        <v>4</v>
      </c>
      <c r="AF9" s="93">
        <f>IFERROR(IF(LEN(AB9)=0,"",MAX($AG$7:AG8)+2),"")</f>
        <v>8</v>
      </c>
      <c r="AG9" s="93">
        <f t="shared" si="7"/>
        <v>12</v>
      </c>
      <c r="AH9" s="93">
        <f t="shared" si="8"/>
        <v>10</v>
      </c>
      <c r="AJ9" s="112">
        <v>3</v>
      </c>
      <c r="AK9" s="93" t="str">
        <f t="array" ref="AK9">IFERROR(IF(MAX(($AJ9&gt;=$AF$7:$AF$16)*($AJ9&lt;=$AG$7:$AG$16)*$AA$7:$AA$16)=0,"",INDEX($AB$7:$AB$16,MAX(($AJ9&gt;=$AF$7:$AF$16)*($AJ9&lt;=$AG$7:$AG$16)*$AA$7:$AA$16))),"")</f>
        <v>Customer</v>
      </c>
      <c r="AL9" s="93">
        <f>IFERROR(IF(LEN(AK9)=0,"",COUNTIF(AK$7:AK9,AK9)),"")</f>
        <v>3</v>
      </c>
      <c r="AM9" s="93" t="str">
        <f t="array" ref="AM9">IFERROR(IF(LEN(AK9)=0,"",LARGE((AK9=$R$7:$R$126)*($P$7:$P$126),COUNTIF(AK9:AK$126,AK9)-1)),"")</f>
        <v/>
      </c>
      <c r="AN9" s="93">
        <f>IFERROR(IF(LEN(AK9)=0,"",COUNTIF(AM$7:AM9,AM9)),"")</f>
        <v>1</v>
      </c>
      <c r="AO9" s="93" t="str">
        <f t="array" ref="AO9">IFERROR(IF(MAX(($AJ9&gt;=$AF$19:$AF$28)*($AJ9&lt;=$AG$19:$AG$28)*$AA$19:$AA$28)=0,"",INDEX($AB$19:$AB$28,MAX(($AJ9&gt;=$AF$19:$AF$28)*($AJ9&lt;=$AG$19:$AG$28)*$AA$19:$AA$28))),"")</f>
        <v/>
      </c>
      <c r="AP9" s="93" t="str">
        <f>IFERROR(IF(LEN(AO9)=0,"",COUNTIF(AO$7:AO9,AO9)),"")</f>
        <v/>
      </c>
      <c r="AQ9" s="93" t="str">
        <f t="array" ref="AQ9">IFERROR(IF(LEN(AO9)=0,"",LARGE((AO9=$Q$7:$Q$126)*($P$7:$P$126),COUNTIF(AO9:AO$126,AO9)-1)),"")</f>
        <v/>
      </c>
      <c r="AR9" s="93" t="str">
        <f>IFERROR(IF(LEN(AO9)=0,"",COUNTIF(AQ$7:AQ9,AQ9)),"")</f>
        <v/>
      </c>
      <c r="AS9" s="93" t="str">
        <f t="array" ref="AS9">IFERROR(IF(MAX(($AJ9&gt;=$AF$31:$AF$40)*($AJ9&lt;=$AG$31:$AG$40)*$AA$31:$AA$40)=0,"",INDEX($AB$31:$AB$40,MAX(($AJ9&gt;=$AF$31:$AF$40)*($AJ9&lt;=$AG$31:$AG$40)*$AA$31:$AA$40))),"")</f>
        <v/>
      </c>
      <c r="AT9" s="93" t="str">
        <f>IFERROR(IF(LEN(AS9)=0,"",COUNTIF(AS$7:AS9,AS9)),"")</f>
        <v/>
      </c>
      <c r="AU9" s="93" t="str">
        <f t="shared" si="9"/>
        <v/>
      </c>
      <c r="AV9" s="93" t="str">
        <f>IFERROR(IF(LEN(AU9)=0,"",COUNTIF(AU$7:AU9,AU9)),"")</f>
        <v/>
      </c>
      <c r="AW9" s="93" t="str">
        <f t="array" ref="AW9">IFERROR(IF(MAX(($AJ9&gt;=$AF$43:$AF$52)*($AJ9&lt;=$AG$43:$AG$52)*$AA$43:$AA$52)=0,"",INDEX($AB$43:$AB$52,MAX(($AJ9&gt;=$AF$43:$AF$52)*($AJ9&lt;=$AG$43:$AG$52)*$AA$43:$AA$52))),"")</f>
        <v/>
      </c>
      <c r="AX9" s="93" t="str">
        <f>IFERROR(IF(LEN(AW9)=0,"",COUNTIF(AW$7:AW9,AW9)),"")</f>
        <v/>
      </c>
      <c r="AY9" s="93" t="str">
        <f t="shared" si="10"/>
        <v/>
      </c>
      <c r="AZ9" s="93" t="str">
        <f>IFERROR(IF(LEN(AY9)=0,"",COUNTIF(AY$7:AY9,AY9)),"")</f>
        <v/>
      </c>
      <c r="BA9" s="93" t="str">
        <f t="array" ref="BA9">IFERROR(IF(MAX(($AJ9&gt;=$AF$55:$AF$64)*($AJ9&lt;=$AG$55:$AG$64)*$AA$55:$AA$64)=0,"",INDEX($AB$55:$AB$64,MAX(($AJ9&gt;=$AF$55:$AF$64)*($AJ9&lt;=$AG$55:$AG$64)*$AA$55:$AA$64))),"")</f>
        <v>Customer</v>
      </c>
      <c r="BB9" s="93">
        <f>IFERROR(IF(LEN(BA9)=0,"",COUNTIF(BA$7:BA9,BA9)),"")</f>
        <v>3</v>
      </c>
      <c r="BD9" s="112">
        <v>3</v>
      </c>
      <c r="BE9" s="93" t="str">
        <f t="shared" si="11"/>
        <v>Customer-3</v>
      </c>
      <c r="BF9" s="93" t="str">
        <f t="array" ref="BF9">IFERROR(IF(AND(COUNTIF($BE$7:$BE9,"")+1=BF$6,LEN($BE9)&gt;0,$AM9&gt;0),MATCH(INDEX($V$7:$V$16,$AM9)&amp;"-"&amp;$AN9,$BQ$7:$BQ$126,0),""),"")</f>
        <v/>
      </c>
      <c r="BG9" s="93" t="str">
        <f t="array" ref="BG9">IFERROR(IF(AND(COUNTIF($BE$7:$BE9,"")+1=BG$6,LEN($BE9)&gt;0,$AM9&gt;0),MATCH(INDEX($V$7:$V$16,$AM9)&amp;"-"&amp;$AN9,$BQ$7:$BQ$126,0),""),"")</f>
        <v/>
      </c>
      <c r="BH9" s="93" t="str">
        <f t="array" ref="BH9">IFERROR(IF(AND(COUNTIF($BE$7:$BE9,"")+1=BH$6,LEN($BE9)&gt;0,$AM9&gt;0),MATCH(INDEX($V$7:$V$16,$AM9)&amp;"-"&amp;$AN9,$BQ$7:$BQ$126,0),""),"")</f>
        <v/>
      </c>
      <c r="BI9" s="93" t="str">
        <f t="array" ref="BI9">IFERROR(IF(AND(COUNTIF($BE$7:$BE9,"")+1=BI$6,LEN($BE9)&gt;0,$AM9&gt;0),MATCH(INDEX($V$7:$V$16,$AM9)&amp;"-"&amp;$AN9,$BQ$7:$BQ$126,0),""),"")</f>
        <v/>
      </c>
      <c r="BJ9" s="93" t="str">
        <f t="array" ref="BJ9">IFERROR(IF(AND(COUNTIF($BE$7:$BE9,"")+1=BJ$6,LEN($BE9)&gt;0,$AM9&gt;0),MATCH(INDEX($V$7:$V$16,$AM9)&amp;"-"&amp;$AN9,$BQ$7:$BQ$126,0),""),"")</f>
        <v/>
      </c>
      <c r="BK9" s="93" t="str">
        <f t="array" ref="BK9">IFERROR(IF(AND(COUNTIF($BE$7:$BE9,"")+1=BK$6,LEN($BE9)&gt;0,$AM9&gt;0),MATCH(INDEX($V$7:$V$16,$AM9)&amp;"-"&amp;$AN9,$BQ$7:$BQ$126,0),""),"")</f>
        <v/>
      </c>
      <c r="BL9" s="93" t="str">
        <f t="array" ref="BL9">IFERROR(IF(AND(COUNTIF($BE$7:$BE9,"")+1=BL$6,LEN($BE9)&gt;0,$AM9&gt;0),MATCH(INDEX($V$7:$V$16,$AM9)&amp;"-"&amp;$AN9,$BQ$7:$BQ$126,0),""),"")</f>
        <v/>
      </c>
      <c r="BM9" s="93" t="str">
        <f t="array" ref="BM9">IFERROR(IF(AND(COUNTIF($BE$7:$BE9,"")+1=BM$6,LEN($BE9)&gt;0,$AM9&gt;0),MATCH(INDEX($V$7:$V$16,$AM9)&amp;"-"&amp;$AN9,$BQ$7:$BQ$126,0),""),"")</f>
        <v/>
      </c>
      <c r="BN9" s="93" t="str">
        <f t="array" ref="BN9">IFERROR(IF(AND(COUNTIF($BE$7:$BE9,"")+1=BN$6,LEN($BE9)&gt;0,$AM9&gt;0),MATCH(INDEX($V$7:$V$16,$AM9)&amp;"-"&amp;$AN9,$BQ$7:$BQ$126,0),""),"")</f>
        <v/>
      </c>
      <c r="BO9" s="93" t="str">
        <f t="array" ref="BO9">IFERROR(IF(AND(COUNTIF($BE$7:$BE9,"")+1=BO$6,LEN($BE9)&gt;0,$AM9&gt;0),MATCH(INDEX($V$7:$V$16,$AM9)&amp;"-"&amp;$AN9,$BQ$7:$BQ$126,0),""),"")</f>
        <v/>
      </c>
      <c r="BP9" s="93" t="str">
        <f t="array" ref="BP9">IFERROR(IF(AND(COUNTIF($BE$7:$BE9,"")+1=BP$6,LEN($BE9)&gt;0,$AM9&gt;0),MATCH(INDEX($V$7:$V$16,$AM9)&amp;"-"&amp;$AN9,$BQ$7:$BQ$126,0),""),"")</f>
        <v/>
      </c>
      <c r="BQ9" s="93" t="str">
        <f t="shared" si="12"/>
        <v/>
      </c>
      <c r="BR9" s="93" t="str">
        <f t="array" ref="BR9">IFERROR(IF(AND(COUNTIF($BQ$7:$BQ9,"")+1=BR$6,LEN($BQ9)&gt;0,$AQ9&gt;0),MATCH(INDEX($W$7:$W$16,$AQ9)&amp;"-"&amp;$AR9,$CC$7:$CC$126,0),""),"")</f>
        <v/>
      </c>
      <c r="BS9" s="93" t="str">
        <f t="array" ref="BS9">IFERROR(IF(AND(COUNTIF($BQ$7:$BQ9,"")+1=BS$6,LEN($BQ9)&gt;0,$AQ9&gt;0),MATCH(INDEX($W$7:$W$16,$AQ9)&amp;"-"&amp;$AR9,$CC$7:$CC$126,0),""),"")</f>
        <v/>
      </c>
      <c r="BT9" s="93" t="str">
        <f t="array" ref="BT9">IFERROR(IF(AND(COUNTIF($BQ$7:$BQ9,"")+1=BT$6,LEN($BQ9)&gt;0,$AQ9&gt;0),MATCH(INDEX($W$7:$W$16,$AQ9)&amp;"-"&amp;$AR9,$CC$7:$CC$126,0),""),"")</f>
        <v/>
      </c>
      <c r="BU9" s="93" t="str">
        <f t="array" ref="BU9">IFERROR(IF(AND(COUNTIF($BQ$7:$BQ9,"")+1=BU$6,LEN($BQ9)&gt;0,$AQ9&gt;0),MATCH(INDEX($W$7:$W$16,$AQ9)&amp;"-"&amp;$AR9,$CC$7:$CC$126,0),""),"")</f>
        <v/>
      </c>
      <c r="BV9" s="93" t="str">
        <f t="array" ref="BV9">IFERROR(IF(AND(COUNTIF($BQ$7:$BQ9,"")+1=BV$6,LEN($BQ9)&gt;0,$AQ9&gt;0),MATCH(INDEX($W$7:$W$16,$AQ9)&amp;"-"&amp;$AR9,$CC$7:$CC$126,0),""),"")</f>
        <v/>
      </c>
      <c r="BW9" s="93" t="str">
        <f t="array" ref="BW9">IFERROR(IF(AND(COUNTIF($BQ$7:$BQ9,"")+1=BW$6,LEN($BQ9)&gt;0,$AQ9&gt;0),MATCH(INDEX($W$7:$W$16,$AQ9)&amp;"-"&amp;$AR9,$CC$7:$CC$126,0),""),"")</f>
        <v/>
      </c>
      <c r="BX9" s="93" t="str">
        <f t="array" ref="BX9">IFERROR(IF(AND(COUNTIF($BQ$7:$BQ9,"")+1=BX$6,LEN($BQ9)&gt;0,$AQ9&gt;0),MATCH(INDEX($W$7:$W$16,$AQ9)&amp;"-"&amp;$AR9,$CC$7:$CC$126,0),""),"")</f>
        <v/>
      </c>
      <c r="BY9" s="93" t="str">
        <f t="array" ref="BY9">IFERROR(IF(AND(COUNTIF($BQ$7:$BQ9,"")+1=BY$6,LEN($BQ9)&gt;0,$AQ9&gt;0),MATCH(INDEX($W$7:$W$16,$AQ9)&amp;"-"&amp;$AR9,$CC$7:$CC$126,0),""),"")</f>
        <v/>
      </c>
      <c r="BZ9" s="93" t="str">
        <f t="array" ref="BZ9">IFERROR(IF(AND(COUNTIF($BQ$7:$BQ9,"")+1=BZ$6,LEN($BQ9)&gt;0,$AQ9&gt;0),MATCH(INDEX($W$7:$W$16,$AQ9)&amp;"-"&amp;$AR9,$CC$7:$CC$126,0),""),"")</f>
        <v/>
      </c>
      <c r="CA9" s="93" t="str">
        <f t="array" ref="CA9">IFERROR(IF(AND(COUNTIF($BQ$7:$BQ9,"")+1=CA$6,LEN($BQ9)&gt;0,$AQ9&gt;0),MATCH(INDEX($W$7:$W$16,$AQ9)&amp;"-"&amp;$AR9,$CC$7:$CC$126,0),""),"")</f>
        <v/>
      </c>
      <c r="CB9" s="93" t="str">
        <f t="array" ref="CB9">IFERROR(IF(AND(COUNTIF($BQ$7:$BQ9,"")+1=CB$6,LEN($BQ9)&gt;0,$AQ9&gt;0),MATCH(INDEX($W$7:$W$16,$AQ9)&amp;"-"&amp;$AR9,$CC$7:$CC$126,0),""),"")</f>
        <v/>
      </c>
      <c r="CC9" s="93" t="str">
        <f t="shared" si="13"/>
        <v/>
      </c>
      <c r="CD9" s="93" t="str">
        <f t="array" ref="CD9">IFERROR(IF(AND(COUNTIF($CC$7:$CC9,"")+1=CD$6,LEN($CC9)&gt;0,$AU9&gt;0),MATCH(INDEX($X$7:$X$16,$AU9)&amp;"-"&amp;$AV9,$CO$7:$CO$126,0),""),"")</f>
        <v/>
      </c>
      <c r="CE9" s="93" t="str">
        <f t="array" ref="CE9">IFERROR(IF(AND(COUNTIF($CC$7:$CC9,"")+1=CE$6,LEN($CC9)&gt;0,$AU9&gt;0),MATCH(INDEX($X$7:$X$16,$AU9)&amp;"-"&amp;$AV9,$CO$7:$CO$126,0),""),"")</f>
        <v/>
      </c>
      <c r="CF9" s="93" t="str">
        <f t="array" ref="CF9">IFERROR(IF(AND(COUNTIF($CC$7:$CC9,"")+1=CF$6,LEN($CC9)&gt;0,$AU9&gt;0),MATCH(INDEX($X$7:$X$16,$AU9)&amp;"-"&amp;$AV9,$CO$7:$CO$126,0),""),"")</f>
        <v/>
      </c>
      <c r="CG9" s="93" t="str">
        <f t="array" ref="CG9">IFERROR(IF(AND(COUNTIF($CC$7:$CC9,"")+1=CG$6,LEN($CC9)&gt;0,$AU9&gt;0),MATCH(INDEX($X$7:$X$16,$AU9)&amp;"-"&amp;$AV9,$CO$7:$CO$126,0),""),"")</f>
        <v/>
      </c>
      <c r="CH9" s="93" t="str">
        <f t="array" ref="CH9">IFERROR(IF(AND(COUNTIF($CC$7:$CC9,"")+1=CH$6,LEN($CC9)&gt;0,$AU9&gt;0),MATCH(INDEX($X$7:$X$16,$AU9)&amp;"-"&amp;$AV9,$CO$7:$CO$126,0),""),"")</f>
        <v/>
      </c>
      <c r="CI9" s="93" t="str">
        <f t="array" ref="CI9">IFERROR(IF(AND(COUNTIF($CC$7:$CC9,"")+1=CI$6,LEN($CC9)&gt;0,$AU9&gt;0),MATCH(INDEX($X$7:$X$16,$AU9)&amp;"-"&amp;$AV9,$CO$7:$CO$126,0),""),"")</f>
        <v/>
      </c>
      <c r="CJ9" s="93" t="str">
        <f t="array" ref="CJ9">IFERROR(IF(AND(COUNTIF($CC$7:$CC9,"")+1=CJ$6,LEN($CC9)&gt;0,$AU9&gt;0),MATCH(INDEX($X$7:$X$16,$AU9)&amp;"-"&amp;$AV9,$CO$7:$CO$126,0),""),"")</f>
        <v/>
      </c>
      <c r="CK9" s="93" t="str">
        <f t="array" ref="CK9">IFERROR(IF(AND(COUNTIF($CC$7:$CC9,"")+1=CK$6,LEN($CC9)&gt;0,$AU9&gt;0),MATCH(INDEX($X$7:$X$16,$AU9)&amp;"-"&amp;$AV9,$CO$7:$CO$126,0),""),"")</f>
        <v/>
      </c>
      <c r="CL9" s="93" t="str">
        <f t="array" ref="CL9">IFERROR(IF(AND(COUNTIF($CC$7:$CC9,"")+1=CL$6,LEN($CC9)&gt;0,$AU9&gt;0),MATCH(INDEX($X$7:$X$16,$AU9)&amp;"-"&amp;$AV9,$CO$7:$CO$126,0),""),"")</f>
        <v/>
      </c>
      <c r="CM9" s="93" t="str">
        <f t="array" ref="CM9">IFERROR(IF(AND(COUNTIF($CC$7:$CC9,"")+1=CM$6,LEN($CC9)&gt;0,$AU9&gt;0),MATCH(INDEX($X$7:$X$16,$AU9)&amp;"-"&amp;$AV9,$CO$7:$CO$126,0),""),"")</f>
        <v/>
      </c>
      <c r="CN9" s="93" t="str">
        <f t="array" ref="CN9">IFERROR(IF(AND(COUNTIF($CC$7:$CC9,"")+1=CN$6,LEN($CC9)&gt;0,$AU9&gt;0),MATCH(INDEX($X$7:$X$16,$AU9)&amp;"-"&amp;$AV9,$CO$7:$CO$126,0),""),"")</f>
        <v/>
      </c>
      <c r="CO9" s="93" t="str">
        <f t="shared" si="14"/>
        <v/>
      </c>
      <c r="CP9" s="93" t="str">
        <f t="array" ref="CP9">IFERROR(IF(AND(COUNTIF($CO$7:$CO9,"")+1=CP$6,LEN($CO9)&gt;0,$AY9&gt;0),MATCH(INDEX($Y$7:$Y$16,$AY9)&amp;"-"&amp;$AZ9,$DA$7:$DA$126,0),""),"")</f>
        <v/>
      </c>
      <c r="CQ9" s="93" t="str">
        <f t="array" ref="CQ9">IFERROR(IF(AND(COUNTIF($CO$7:$CO9,"")+1=CQ$6,LEN($CO9)&gt;0,$AY9&gt;0),MATCH(INDEX($Y$7:$Y$16,$AY9)&amp;"-"&amp;$AZ9,$DA$7:$DA$126,0),""),"")</f>
        <v/>
      </c>
      <c r="CR9" s="93" t="str">
        <f t="array" ref="CR9">IFERROR(IF(AND(COUNTIF($CO$7:$CO9,"")+1=CR$6,LEN($CO9)&gt;0,$AY9&gt;0),MATCH(INDEX($Y$7:$Y$16,$AY9)&amp;"-"&amp;$AZ9,$DA$7:$DA$126,0),""),"")</f>
        <v/>
      </c>
      <c r="CS9" s="93" t="str">
        <f t="array" ref="CS9">IFERROR(IF(AND(COUNTIF($CO$7:$CO9,"")+1=CS$6,LEN($CO9)&gt;0,$AY9&gt;0),MATCH(INDEX($Y$7:$Y$16,$AY9)&amp;"-"&amp;$AZ9,$DA$7:$DA$126,0),""),"")</f>
        <v/>
      </c>
      <c r="CT9" s="93" t="str">
        <f t="array" ref="CT9">IFERROR(IF(AND(COUNTIF($CO$7:$CO9,"")+1=CT$6,LEN($CO9)&gt;0,$AY9&gt;0),MATCH(INDEX($Y$7:$Y$16,$AY9)&amp;"-"&amp;$AZ9,$DA$7:$DA$126,0),""),"")</f>
        <v/>
      </c>
      <c r="CU9" s="93" t="str">
        <f t="array" ref="CU9">IFERROR(IF(AND(COUNTIF($CO$7:$CO9,"")+1=CU$6,LEN($CO9)&gt;0,$AY9&gt;0),MATCH(INDEX($Y$7:$Y$16,$AY9)&amp;"-"&amp;$AZ9,$DA$7:$DA$126,0),""),"")</f>
        <v/>
      </c>
      <c r="CV9" s="93" t="str">
        <f t="array" ref="CV9">IFERROR(IF(AND(COUNTIF($CO$7:$CO9,"")+1=CV$6,LEN($CO9)&gt;0,$AY9&gt;0),MATCH(INDEX($Y$7:$Y$16,$AY9)&amp;"-"&amp;$AZ9,$DA$7:$DA$126,0),""),"")</f>
        <v/>
      </c>
      <c r="CW9" s="93" t="str">
        <f t="array" ref="CW9">IFERROR(IF(AND(COUNTIF($CO$7:$CO9,"")+1=CW$6,LEN($CO9)&gt;0,$AY9&gt;0),MATCH(INDEX($Y$7:$Y$16,$AY9)&amp;"-"&amp;$AZ9,$DA$7:$DA$126,0),""),"")</f>
        <v/>
      </c>
      <c r="CX9" s="93" t="str">
        <f t="array" ref="CX9">IFERROR(IF(AND(COUNTIF($CO$7:$CO9,"")+1=CX$6,LEN($CO9)&gt;0,$AY9&gt;0),MATCH(INDEX($Y$7:$Y$16,$AY9)&amp;"-"&amp;$AZ9,$DA$7:$DA$126,0),""),"")</f>
        <v/>
      </c>
      <c r="CY9" s="93" t="str">
        <f t="array" ref="CY9">IFERROR(IF(AND(COUNTIF($CO$7:$CO9,"")+1=CY$6,LEN($CO9)&gt;0,$AY9&gt;0),MATCH(INDEX($Y$7:$Y$16,$AY9)&amp;"-"&amp;$AZ9,$DA$7:$DA$126,0),""),"")</f>
        <v/>
      </c>
      <c r="CZ9" s="93" t="str">
        <f t="array" ref="CZ9">IFERROR(IF(AND(COUNTIF($CO$7:$CO9,"")+1=CZ$6,LEN($CO9)&gt;0,$AY9&gt;0),MATCH(INDEX($Y$7:$Y$16,$AY9)&amp;"-"&amp;$AZ9,$DA$7:$DA$126,0),""),"")</f>
        <v/>
      </c>
      <c r="DA9" s="93" t="str">
        <f t="shared" si="15"/>
        <v>Customer-3</v>
      </c>
      <c r="DC9" s="93" t="str">
        <f t="array" ref="DC9">IFERROR(IF(LEN(BQ9)=0,"",SUM((BF$7:BO$126=$BD9)*(BF$6:BO$6))),"")</f>
        <v/>
      </c>
      <c r="DD9" s="93" t="str">
        <f t="array" ref="DD9">IFERROR(IF(LEN(CC9)=0,"",SUM((BR$7:CA$126=$BD9)*(BR$6:CA$6))),"")</f>
        <v/>
      </c>
      <c r="DE9" s="93" t="str">
        <f t="array" ref="DE9">IFERROR(IF(LEN(CO9)=0,"",SUM((CD$7:CM$126=$BD9)*(CD$6:CM$6))),"")</f>
        <v/>
      </c>
      <c r="DF9" s="93">
        <f t="array" ref="DF9">IFERROR(IF(LEN(DA9)=0,"",SUM((CP$7:CY$126=$BD9)*(CP$6:CY$6))),"")</f>
        <v>4</v>
      </c>
    </row>
    <row r="10" spans="2:110" x14ac:dyDescent="0.25">
      <c r="B10" s="112">
        <v>3</v>
      </c>
      <c r="C10" s="93" t="str">
        <f t="array" ref="C10">IFERROR(IF(AND(LEN(C$7)&gt;0,SUM((InputList!$C13:$H13=Cond!C$7)*1)&gt;0),InputList!$B13,""),"")</f>
        <v/>
      </c>
      <c r="D10" s="93" t="str">
        <f t="array" ref="D10">IFERROR(IF(AND(LEN(D$7)&gt;0,SUM((InputList!$C13:$H13=Cond!D$7)*1)&gt;0),InputList!$B13,""),"")</f>
        <v/>
      </c>
      <c r="E10" s="93" t="str">
        <f t="array" ref="E10">IFERROR(IF(AND(LEN(E$7)&gt;0,SUM((InputList!$C13:$H13=Cond!E$7)*1)&gt;0),InputList!$B13,""),"")</f>
        <v>Coffee beans</v>
      </c>
      <c r="F10" s="93" t="str">
        <f t="array" ref="F10">IFERROR(IF(AND(LEN(F$7)&gt;0,SUM((InputList!$C13:$H13=Cond!F$7)*1)&gt;0),InputList!$B13,""),"")</f>
        <v/>
      </c>
      <c r="G10" s="93" t="str">
        <f t="array" ref="G10">IFERROR(IF(AND(LEN(G$7)&gt;0,SUM((InputList!$C13:$H13=Cond!G$7)*1)&gt;0),InputList!$B13,""),"")</f>
        <v/>
      </c>
      <c r="H10" s="93" t="str">
        <f t="array" ref="H10">IFERROR(IF(AND(LEN(H$7)&gt;0,SUM((InputList!$C13:$H13=Cond!H$7)*1)&gt;0),InputList!$B13,""),"")</f>
        <v/>
      </c>
      <c r="I10" s="93" t="str">
        <f t="array" ref="I10">IFERROR(IF(AND(LEN(I$7)&gt;0,SUM((InputList!$C13:$H13=Cond!I$7)*1)&gt;0),InputList!$B13,""),"")</f>
        <v/>
      </c>
      <c r="J10" s="93" t="str">
        <f t="array" ref="J10">IFERROR(IF(AND(LEN(J$7)&gt;0,SUM((InputList!$C13:$H13=Cond!J$7)*1)&gt;0),InputList!$B13,""),"")</f>
        <v/>
      </c>
      <c r="K10" s="93" t="str">
        <f t="array" ref="K10">IFERROR(IF(AND(LEN(K$7)&gt;0,SUM((InputList!$C13:$H13=Cond!K$7)*1)&gt;0),InputList!$B13,""),"")</f>
        <v/>
      </c>
      <c r="L10" s="93" t="str">
        <f t="array" ref="L10">IFERROR(IF(AND(LEN(L$7)&gt;0,SUM((InputList!$C13:$H13=Cond!L$7)*1)&gt;0),InputList!$B13,""),"")</f>
        <v/>
      </c>
      <c r="M10" s="93">
        <f t="shared" si="16"/>
        <v>1</v>
      </c>
      <c r="O10" s="112">
        <v>4</v>
      </c>
      <c r="P10" s="112">
        <v>1</v>
      </c>
      <c r="Q10" s="93" t="str">
        <f t="shared" si="2"/>
        <v/>
      </c>
      <c r="R10" s="93" t="str">
        <f t="shared" si="3"/>
        <v/>
      </c>
      <c r="T10" s="112">
        <v>4</v>
      </c>
      <c r="U10" s="93" t="str">
        <f>IFERROR(IF(LEN(INDEX(InputList!$B$25:$B$34,Cond!T10))=0,"",INDEX(InputList!$B$25:$B$34,Cond!T10)),"")</f>
        <v/>
      </c>
      <c r="V10" s="122" t="str">
        <f>IFERROR(IF(LEN(INDEX(InputList!$B$11:$B$20,Cond!T10))=0,"",INDEX(InputList!$B$11:$B$20,Cond!T10)),"")</f>
        <v>Ingredients ( Milk, Sugar, Chocolate etc.)</v>
      </c>
      <c r="W10" s="93" t="str">
        <f>IF(LEN(Process4)=0,"",Process4)</f>
        <v>Serving the order</v>
      </c>
      <c r="X10" s="93" t="str">
        <f>IFERROR(IF(LEN(INDEX(OutputList!$B$11:$B$20,Cond!T10))=0,"",INDEX(OutputList!$B$11:$B$20,Cond!T10)),"")</f>
        <v>Coffee</v>
      </c>
      <c r="Y10" s="93" t="str">
        <f>IFERROR(IF(LEN(INDEX(OutputList!$B$25:$B$34,Cond!T10))=0,"",INDEX(OutputList!$B$25:$B$34,Cond!T10)),"")</f>
        <v/>
      </c>
      <c r="AA10" s="111">
        <v>4</v>
      </c>
      <c r="AB10" s="93" t="str">
        <f t="shared" si="1"/>
        <v/>
      </c>
      <c r="AC10" s="93" t="str">
        <f t="shared" si="4"/>
        <v/>
      </c>
      <c r="AD10" s="93" t="str">
        <f t="shared" si="5"/>
        <v/>
      </c>
      <c r="AE10" s="93" t="str">
        <f t="shared" si="6"/>
        <v/>
      </c>
      <c r="AF10" s="93" t="str">
        <f>IFERROR(IF(LEN(AB10)=0,"",MAX($AG$7:AG9)+2),"")</f>
        <v/>
      </c>
      <c r="AG10" s="93" t="str">
        <f t="shared" si="7"/>
        <v/>
      </c>
      <c r="AH10" s="93" t="str">
        <f t="shared" si="8"/>
        <v/>
      </c>
      <c r="AJ10" s="112">
        <v>4</v>
      </c>
      <c r="AK10" s="93" t="str">
        <f t="array" ref="AK10">IFERROR(IF(MAX(($AJ10&gt;=$AF$7:$AF$16)*($AJ10&lt;=$AG$7:$AG$16)*$AA$7:$AA$16)=0,"",INDEX($AB$7:$AB$16,MAX(($AJ10&gt;=$AF$7:$AF$16)*($AJ10&lt;=$AG$7:$AG$16)*$AA$7:$AA$16))),"")</f>
        <v/>
      </c>
      <c r="AL10" s="93" t="str">
        <f>IFERROR(IF(LEN(AK10)=0,"",COUNTIF(AK$7:AK10,AK10)),"")</f>
        <v/>
      </c>
      <c r="AM10" s="93" t="str">
        <f t="array" ref="AM10">IFERROR(IF(LEN(AK10)=0,"",LARGE((AK10=$R$7:$R$126)*($P$7:$P$126),COUNTIF(AK10:AK$126,AK10)-1)),"")</f>
        <v/>
      </c>
      <c r="AN10" s="93" t="str">
        <f>IFERROR(IF(LEN(AK10)=0,"",COUNTIF(AM$7:AM10,AM10)),"")</f>
        <v/>
      </c>
      <c r="AO10" s="93" t="str">
        <f t="array" ref="AO10">IFERROR(IF(MAX(($AJ10&gt;=$AF$19:$AF$28)*($AJ10&lt;=$AG$19:$AG$28)*$AA$19:$AA$28)=0,"",INDEX($AB$19:$AB$28,MAX(($AJ10&gt;=$AF$19:$AF$28)*($AJ10&lt;=$AG$19:$AG$28)*$AA$19:$AA$28))),"")</f>
        <v>Money</v>
      </c>
      <c r="AP10" s="93">
        <f>IFERROR(IF(LEN(AO10)=0,"",COUNTIF(AO$7:AO10,AO10)),"")</f>
        <v>1</v>
      </c>
      <c r="AQ10" s="93">
        <f t="array" ref="AQ10">IFERROR(IF(LEN(AO10)=0,"",LARGE((AO10=$Q$7:$Q$126)*($P$7:$P$126),COUNTIF(AO10:AO$126,AO10)-1)),"")</f>
        <v>0</v>
      </c>
      <c r="AR10" s="93">
        <f>IFERROR(IF(LEN(AO10)=0,"",COUNTIF(AQ$7:AQ10,AQ10)),"")</f>
        <v>1</v>
      </c>
      <c r="AS10" s="93" t="str">
        <f t="array" ref="AS10">IFERROR(IF(MAX(($AJ10&gt;=$AF$31:$AF$40)*($AJ10&lt;=$AG$31:$AG$40)*$AA$31:$AA$40)=0,"",INDEX($AB$31:$AB$40,MAX(($AJ10&gt;=$AF$31:$AF$40)*($AJ10&lt;=$AG$31:$AG$40)*$AA$31:$AA$40))),"")</f>
        <v>Customer orders the coffee</v>
      </c>
      <c r="AT10" s="93">
        <f>IFERROR(IF(LEN(AS10)=0,"",COUNTIF(AS$7:AS10,AS10)),"")</f>
        <v>1</v>
      </c>
      <c r="AU10" s="93">
        <f t="shared" si="9"/>
        <v>2</v>
      </c>
      <c r="AV10" s="93">
        <f>IFERROR(IF(LEN(AU10)=0,"",COUNTIF(AU$7:AU10,AU10)),"")</f>
        <v>1</v>
      </c>
      <c r="AW10" s="93" t="str">
        <f t="array" ref="AW10">IFERROR(IF(MAX(($AJ10&gt;=$AF$43:$AF$52)*($AJ10&lt;=$AG$43:$AG$52)*$AA$43:$AA$52)=0,"",INDEX($AB$43:$AB$52,MAX(($AJ10&gt;=$AF$43:$AF$52)*($AJ10&lt;=$AG$43:$AG$52)*$AA$43:$AA$52))),"")</f>
        <v>Bill</v>
      </c>
      <c r="AX10" s="93">
        <f>IFERROR(IF(LEN(AW10)=0,"",COUNTIF(AW$7:AW10,AW10)),"")</f>
        <v>1</v>
      </c>
      <c r="AY10" s="93">
        <f t="shared" si="10"/>
        <v>1</v>
      </c>
      <c r="AZ10" s="93">
        <f>IFERROR(IF(LEN(AY10)=0,"",COUNTIF(AY$7:AY10,AY10)),"")</f>
        <v>2</v>
      </c>
      <c r="BA10" s="93" t="str">
        <f t="array" ref="BA10">IFERROR(IF(MAX(($AJ10&gt;=$AF$55:$AF$64)*($AJ10&lt;=$AG$55:$AG$64)*$AA$55:$AA$64)=0,"",INDEX($AB$55:$AB$64,MAX(($AJ10&gt;=$AF$55:$AF$64)*($AJ10&lt;=$AG$55:$AG$64)*$AA$55:$AA$64))),"")</f>
        <v>Customer</v>
      </c>
      <c r="BB10" s="93">
        <f>IFERROR(IF(LEN(BA10)=0,"",COUNTIF(BA$7:BA10,BA10)),"")</f>
        <v>4</v>
      </c>
      <c r="BD10" s="112">
        <v>4</v>
      </c>
      <c r="BE10" s="93" t="str">
        <f t="shared" si="11"/>
        <v/>
      </c>
      <c r="BF10" s="93" t="str">
        <f t="array" ref="BF10">IFERROR(IF(AND(COUNTIF($BE$7:$BE10,"")+1=BF$6,LEN($BE10)&gt;0,$AM10&gt;0),MATCH(INDEX($V$7:$V$16,$AM10)&amp;"-"&amp;$AN10,$BQ$7:$BQ$126,0),""),"")</f>
        <v/>
      </c>
      <c r="BG10" s="93" t="str">
        <f t="array" ref="BG10">IFERROR(IF(AND(COUNTIF($BE$7:$BE10,"")+1=BG$6,LEN($BE10)&gt;0,$AM10&gt;0),MATCH(INDEX($V$7:$V$16,$AM10)&amp;"-"&amp;$AN10,$BQ$7:$BQ$126,0),""),"")</f>
        <v/>
      </c>
      <c r="BH10" s="93" t="str">
        <f t="array" ref="BH10">IFERROR(IF(AND(COUNTIF($BE$7:$BE10,"")+1=BH$6,LEN($BE10)&gt;0,$AM10&gt;0),MATCH(INDEX($V$7:$V$16,$AM10)&amp;"-"&amp;$AN10,$BQ$7:$BQ$126,0),""),"")</f>
        <v/>
      </c>
      <c r="BI10" s="93" t="str">
        <f t="array" ref="BI10">IFERROR(IF(AND(COUNTIF($BE$7:$BE10,"")+1=BI$6,LEN($BE10)&gt;0,$AM10&gt;0),MATCH(INDEX($V$7:$V$16,$AM10)&amp;"-"&amp;$AN10,$BQ$7:$BQ$126,0),""),"")</f>
        <v/>
      </c>
      <c r="BJ10" s="93" t="str">
        <f t="array" ref="BJ10">IFERROR(IF(AND(COUNTIF($BE$7:$BE10,"")+1=BJ$6,LEN($BE10)&gt;0,$AM10&gt;0),MATCH(INDEX($V$7:$V$16,$AM10)&amp;"-"&amp;$AN10,$BQ$7:$BQ$126,0),""),"")</f>
        <v/>
      </c>
      <c r="BK10" s="93" t="str">
        <f t="array" ref="BK10">IFERROR(IF(AND(COUNTIF($BE$7:$BE10,"")+1=BK$6,LEN($BE10)&gt;0,$AM10&gt;0),MATCH(INDEX($V$7:$V$16,$AM10)&amp;"-"&amp;$AN10,$BQ$7:$BQ$126,0),""),"")</f>
        <v/>
      </c>
      <c r="BL10" s="93" t="str">
        <f t="array" ref="BL10">IFERROR(IF(AND(COUNTIF($BE$7:$BE10,"")+1=BL$6,LEN($BE10)&gt;0,$AM10&gt;0),MATCH(INDEX($V$7:$V$16,$AM10)&amp;"-"&amp;$AN10,$BQ$7:$BQ$126,0),""),"")</f>
        <v/>
      </c>
      <c r="BM10" s="93" t="str">
        <f t="array" ref="BM10">IFERROR(IF(AND(COUNTIF($BE$7:$BE10,"")+1=BM$6,LEN($BE10)&gt;0,$AM10&gt;0),MATCH(INDEX($V$7:$V$16,$AM10)&amp;"-"&amp;$AN10,$BQ$7:$BQ$126,0),""),"")</f>
        <v/>
      </c>
      <c r="BN10" s="93" t="str">
        <f t="array" ref="BN10">IFERROR(IF(AND(COUNTIF($BE$7:$BE10,"")+1=BN$6,LEN($BE10)&gt;0,$AM10&gt;0),MATCH(INDEX($V$7:$V$16,$AM10)&amp;"-"&amp;$AN10,$BQ$7:$BQ$126,0),""),"")</f>
        <v/>
      </c>
      <c r="BO10" s="93" t="str">
        <f t="array" ref="BO10">IFERROR(IF(AND(COUNTIF($BE$7:$BE10,"")+1=BO$6,LEN($BE10)&gt;0,$AM10&gt;0),MATCH(INDEX($V$7:$V$16,$AM10)&amp;"-"&amp;$AN10,$BQ$7:$BQ$126,0),""),"")</f>
        <v/>
      </c>
      <c r="BP10" s="93" t="str">
        <f t="array" ref="BP10">IFERROR(IF(AND(COUNTIF($BE$7:$BE10,"")+1=BP$6,LEN($BE10)&gt;0,$AM10&gt;0),MATCH(INDEX($V$7:$V$16,$AM10)&amp;"-"&amp;$AN10,$BQ$7:$BQ$126,0),""),"")</f>
        <v/>
      </c>
      <c r="BQ10" s="93" t="str">
        <f t="shared" si="12"/>
        <v>Money-1</v>
      </c>
      <c r="BR10" s="93" t="str">
        <f t="array" ref="BR10">IFERROR(IF(AND(COUNTIF($BQ$7:$BQ10,"")+1=BR$6,LEN($BQ10)&gt;0,$AQ10&gt;0),MATCH(INDEX($W$7:$W$16,$AQ10)&amp;"-"&amp;$AR10,$CC$7:$CC$126,0),""),"")</f>
        <v/>
      </c>
      <c r="BS10" s="93" t="str">
        <f t="array" ref="BS10">IFERROR(IF(AND(COUNTIF($BQ$7:$BQ10,"")+1=BS$6,LEN($BQ10)&gt;0,$AQ10&gt;0),MATCH(INDEX($W$7:$W$16,$AQ10)&amp;"-"&amp;$AR10,$CC$7:$CC$126,0),""),"")</f>
        <v/>
      </c>
      <c r="BT10" s="93" t="str">
        <f t="array" ref="BT10">IFERROR(IF(AND(COUNTIF($BQ$7:$BQ10,"")+1=BT$6,LEN($BQ10)&gt;0,$AQ10&gt;0),MATCH(INDEX($W$7:$W$16,$AQ10)&amp;"-"&amp;$AR10,$CC$7:$CC$126,0),""),"")</f>
        <v/>
      </c>
      <c r="BU10" s="93" t="str">
        <f t="array" ref="BU10">IFERROR(IF(AND(COUNTIF($BQ$7:$BQ10,"")+1=BU$6,LEN($BQ10)&gt;0,$AQ10&gt;0),MATCH(INDEX($W$7:$W$16,$AQ10)&amp;"-"&amp;$AR10,$CC$7:$CC$126,0),""),"")</f>
        <v/>
      </c>
      <c r="BV10" s="93" t="str">
        <f t="array" ref="BV10">IFERROR(IF(AND(COUNTIF($BQ$7:$BQ10,"")+1=BV$6,LEN($BQ10)&gt;0,$AQ10&gt;0),MATCH(INDEX($W$7:$W$16,$AQ10)&amp;"-"&amp;$AR10,$CC$7:$CC$126,0),""),"")</f>
        <v/>
      </c>
      <c r="BW10" s="93" t="str">
        <f t="array" ref="BW10">IFERROR(IF(AND(COUNTIF($BQ$7:$BQ10,"")+1=BW$6,LEN($BQ10)&gt;0,$AQ10&gt;0),MATCH(INDEX($W$7:$W$16,$AQ10)&amp;"-"&amp;$AR10,$CC$7:$CC$126,0),""),"")</f>
        <v/>
      </c>
      <c r="BX10" s="93" t="str">
        <f t="array" ref="BX10">IFERROR(IF(AND(COUNTIF($BQ$7:$BQ10,"")+1=BX$6,LEN($BQ10)&gt;0,$AQ10&gt;0),MATCH(INDEX($W$7:$W$16,$AQ10)&amp;"-"&amp;$AR10,$CC$7:$CC$126,0),""),"")</f>
        <v/>
      </c>
      <c r="BY10" s="93" t="str">
        <f t="array" ref="BY10">IFERROR(IF(AND(COUNTIF($BQ$7:$BQ10,"")+1=BY$6,LEN($BQ10)&gt;0,$AQ10&gt;0),MATCH(INDEX($W$7:$W$16,$AQ10)&amp;"-"&amp;$AR10,$CC$7:$CC$126,0),""),"")</f>
        <v/>
      </c>
      <c r="BZ10" s="93" t="str">
        <f t="array" ref="BZ10">IFERROR(IF(AND(COUNTIF($BQ$7:$BQ10,"")+1=BZ$6,LEN($BQ10)&gt;0,$AQ10&gt;0),MATCH(INDEX($W$7:$W$16,$AQ10)&amp;"-"&amp;$AR10,$CC$7:$CC$126,0),""),"")</f>
        <v/>
      </c>
      <c r="CA10" s="93" t="str">
        <f t="array" ref="CA10">IFERROR(IF(AND(COUNTIF($BQ$7:$BQ10,"")+1=CA$6,LEN($BQ10)&gt;0,$AQ10&gt;0),MATCH(INDEX($W$7:$W$16,$AQ10)&amp;"-"&amp;$AR10,$CC$7:$CC$126,0),""),"")</f>
        <v/>
      </c>
      <c r="CB10" s="93" t="str">
        <f t="array" ref="CB10">IFERROR(IF(AND(COUNTIF($BQ$7:$BQ10,"")+1=CB$6,LEN($BQ10)&gt;0,$AQ10&gt;0),MATCH(INDEX($W$7:$W$16,$AQ10)&amp;"-"&amp;$AR10,$CC$7:$CC$126,0),""),"")</f>
        <v/>
      </c>
      <c r="CC10" s="93" t="str">
        <f t="shared" si="13"/>
        <v>Customer orders the coffee-1</v>
      </c>
      <c r="CD10" s="93" t="str">
        <f t="array" ref="CD10">IFERROR(IF(AND(COUNTIF($CC$7:$CC10,"")+1=CD$6,LEN($CC10)&gt;0,$AU10&gt;0),MATCH(INDEX($X$7:$X$16,$AU10)&amp;"-"&amp;$AV10,$CO$7:$CO$126,0),""),"")</f>
        <v/>
      </c>
      <c r="CE10" s="93">
        <f t="array" ref="CE10">IFERROR(IF(AND(COUNTIF($CC$7:$CC10,"")+1=CE$6,LEN($CC10)&gt;0,$AU10&gt;0),MATCH(INDEX($X$7:$X$16,$AU10)&amp;"-"&amp;$AV10,$CO$7:$CO$126,0),""),"")</f>
        <v>4</v>
      </c>
      <c r="CF10" s="93" t="str">
        <f t="array" ref="CF10">IFERROR(IF(AND(COUNTIF($CC$7:$CC10,"")+1=CF$6,LEN($CC10)&gt;0,$AU10&gt;0),MATCH(INDEX($X$7:$X$16,$AU10)&amp;"-"&amp;$AV10,$CO$7:$CO$126,0),""),"")</f>
        <v/>
      </c>
      <c r="CG10" s="93" t="str">
        <f t="array" ref="CG10">IFERROR(IF(AND(COUNTIF($CC$7:$CC10,"")+1=CG$6,LEN($CC10)&gt;0,$AU10&gt;0),MATCH(INDEX($X$7:$X$16,$AU10)&amp;"-"&amp;$AV10,$CO$7:$CO$126,0),""),"")</f>
        <v/>
      </c>
      <c r="CH10" s="93" t="str">
        <f t="array" ref="CH10">IFERROR(IF(AND(COUNTIF($CC$7:$CC10,"")+1=CH$6,LEN($CC10)&gt;0,$AU10&gt;0),MATCH(INDEX($X$7:$X$16,$AU10)&amp;"-"&amp;$AV10,$CO$7:$CO$126,0),""),"")</f>
        <v/>
      </c>
      <c r="CI10" s="93" t="str">
        <f t="array" ref="CI10">IFERROR(IF(AND(COUNTIF($CC$7:$CC10,"")+1=CI$6,LEN($CC10)&gt;0,$AU10&gt;0),MATCH(INDEX($X$7:$X$16,$AU10)&amp;"-"&amp;$AV10,$CO$7:$CO$126,0),""),"")</f>
        <v/>
      </c>
      <c r="CJ10" s="93" t="str">
        <f t="array" ref="CJ10">IFERROR(IF(AND(COUNTIF($CC$7:$CC10,"")+1=CJ$6,LEN($CC10)&gt;0,$AU10&gt;0),MATCH(INDEX($X$7:$X$16,$AU10)&amp;"-"&amp;$AV10,$CO$7:$CO$126,0),""),"")</f>
        <v/>
      </c>
      <c r="CK10" s="93" t="str">
        <f t="array" ref="CK10">IFERROR(IF(AND(COUNTIF($CC$7:$CC10,"")+1=CK$6,LEN($CC10)&gt;0,$AU10&gt;0),MATCH(INDEX($X$7:$X$16,$AU10)&amp;"-"&amp;$AV10,$CO$7:$CO$126,0),""),"")</f>
        <v/>
      </c>
      <c r="CL10" s="93" t="str">
        <f t="array" ref="CL10">IFERROR(IF(AND(COUNTIF($CC$7:$CC10,"")+1=CL$6,LEN($CC10)&gt;0,$AU10&gt;0),MATCH(INDEX($X$7:$X$16,$AU10)&amp;"-"&amp;$AV10,$CO$7:$CO$126,0),""),"")</f>
        <v/>
      </c>
      <c r="CM10" s="93" t="str">
        <f t="array" ref="CM10">IFERROR(IF(AND(COUNTIF($CC$7:$CC10,"")+1=CM$6,LEN($CC10)&gt;0,$AU10&gt;0),MATCH(INDEX($X$7:$X$16,$AU10)&amp;"-"&amp;$AV10,$CO$7:$CO$126,0),""),"")</f>
        <v/>
      </c>
      <c r="CN10" s="93" t="str">
        <f t="array" ref="CN10">IFERROR(IF(AND(COUNTIF($CC$7:$CC10,"")+1=CN$6,LEN($CC10)&gt;0,$AU10&gt;0),MATCH(INDEX($X$7:$X$16,$AU10)&amp;"-"&amp;$AV10,$CO$7:$CO$126,0),""),"")</f>
        <v/>
      </c>
      <c r="CO10" s="93" t="str">
        <f t="shared" si="14"/>
        <v>Bill-1</v>
      </c>
      <c r="CP10" s="93" t="str">
        <f t="array" ref="CP10">IFERROR(IF(AND(COUNTIF($CO$7:$CO10,"")+1=CP$6,LEN($CO10)&gt;0,$AY10&gt;0),MATCH(INDEX($Y$7:$Y$16,$AY10)&amp;"-"&amp;$AZ10,$DA$7:$DA$126,0),""),"")</f>
        <v/>
      </c>
      <c r="CQ10" s="93">
        <f t="array" ref="CQ10">IFERROR(IF(AND(COUNTIF($CO$7:$CO10,"")+1=CQ$6,LEN($CO10)&gt;0,$AY10&gt;0),MATCH(INDEX($Y$7:$Y$16,$AY10)&amp;"-"&amp;$AZ10,$DA$7:$DA$126,0),""),"")</f>
        <v>2</v>
      </c>
      <c r="CR10" s="93" t="str">
        <f t="array" ref="CR10">IFERROR(IF(AND(COUNTIF($CO$7:$CO10,"")+1=CR$6,LEN($CO10)&gt;0,$AY10&gt;0),MATCH(INDEX($Y$7:$Y$16,$AY10)&amp;"-"&amp;$AZ10,$DA$7:$DA$126,0),""),"")</f>
        <v/>
      </c>
      <c r="CS10" s="93" t="str">
        <f t="array" ref="CS10">IFERROR(IF(AND(COUNTIF($CO$7:$CO10,"")+1=CS$6,LEN($CO10)&gt;0,$AY10&gt;0),MATCH(INDEX($Y$7:$Y$16,$AY10)&amp;"-"&amp;$AZ10,$DA$7:$DA$126,0),""),"")</f>
        <v/>
      </c>
      <c r="CT10" s="93" t="str">
        <f t="array" ref="CT10">IFERROR(IF(AND(COUNTIF($CO$7:$CO10,"")+1=CT$6,LEN($CO10)&gt;0,$AY10&gt;0),MATCH(INDEX($Y$7:$Y$16,$AY10)&amp;"-"&amp;$AZ10,$DA$7:$DA$126,0),""),"")</f>
        <v/>
      </c>
      <c r="CU10" s="93" t="str">
        <f t="array" ref="CU10">IFERROR(IF(AND(COUNTIF($CO$7:$CO10,"")+1=CU$6,LEN($CO10)&gt;0,$AY10&gt;0),MATCH(INDEX($Y$7:$Y$16,$AY10)&amp;"-"&amp;$AZ10,$DA$7:$DA$126,0),""),"")</f>
        <v/>
      </c>
      <c r="CV10" s="93" t="str">
        <f t="array" ref="CV10">IFERROR(IF(AND(COUNTIF($CO$7:$CO10,"")+1=CV$6,LEN($CO10)&gt;0,$AY10&gt;0),MATCH(INDEX($Y$7:$Y$16,$AY10)&amp;"-"&amp;$AZ10,$DA$7:$DA$126,0),""),"")</f>
        <v/>
      </c>
      <c r="CW10" s="93" t="str">
        <f t="array" ref="CW10">IFERROR(IF(AND(COUNTIF($CO$7:$CO10,"")+1=CW$6,LEN($CO10)&gt;0,$AY10&gt;0),MATCH(INDEX($Y$7:$Y$16,$AY10)&amp;"-"&amp;$AZ10,$DA$7:$DA$126,0),""),"")</f>
        <v/>
      </c>
      <c r="CX10" s="93" t="str">
        <f t="array" ref="CX10">IFERROR(IF(AND(COUNTIF($CO$7:$CO10,"")+1=CX$6,LEN($CO10)&gt;0,$AY10&gt;0),MATCH(INDEX($Y$7:$Y$16,$AY10)&amp;"-"&amp;$AZ10,$DA$7:$DA$126,0),""),"")</f>
        <v/>
      </c>
      <c r="CY10" s="93" t="str">
        <f t="array" ref="CY10">IFERROR(IF(AND(COUNTIF($CO$7:$CO10,"")+1=CY$6,LEN($CO10)&gt;0,$AY10&gt;0),MATCH(INDEX($Y$7:$Y$16,$AY10)&amp;"-"&amp;$AZ10,$DA$7:$DA$126,0),""),"")</f>
        <v/>
      </c>
      <c r="CZ10" s="93" t="str">
        <f t="array" ref="CZ10">IFERROR(IF(AND(COUNTIF($CO$7:$CO10,"")+1=CZ$6,LEN($CO10)&gt;0,$AY10&gt;0),MATCH(INDEX($Y$7:$Y$16,$AY10)&amp;"-"&amp;$AZ10,$DA$7:$DA$126,0),""),"")</f>
        <v/>
      </c>
      <c r="DA10" s="93" t="str">
        <f t="shared" si="15"/>
        <v>Customer-4</v>
      </c>
      <c r="DC10" s="93">
        <f t="array" ref="DC10">IFERROR(IF(LEN(BQ10)=0,"",SUM((BF$7:BO$126=$BD10)*(BF$6:BO$6))),"")</f>
        <v>1</v>
      </c>
      <c r="DD10" s="93">
        <f t="array" ref="DD10">IFERROR(IF(LEN(CC10)=0,"",SUM((BR$7:CA$126=$BD10)*(BR$6:CA$6))),"")</f>
        <v>2</v>
      </c>
      <c r="DE10" s="93">
        <f t="array" ref="DE10">IFERROR(IF(LEN(CO10)=0,"",SUM((CD$7:CM$126=$BD10)*(CD$6:CM$6))),"")</f>
        <v>2</v>
      </c>
      <c r="DF10" s="93">
        <f t="array" ref="DF10">IFERROR(IF(LEN(DA10)=0,"",SUM((CP$7:CY$126=$BD10)*(CP$6:CY$6))),"")</f>
        <v>5</v>
      </c>
    </row>
    <row r="11" spans="2:110" x14ac:dyDescent="0.25">
      <c r="B11" s="112">
        <v>4</v>
      </c>
      <c r="C11" s="93" t="str">
        <f t="array" ref="C11">IFERROR(IF(AND(LEN(C$7)&gt;0,SUM((InputList!$C14:$H14=Cond!C$7)*1)&gt;0),InputList!$B14,""),"")</f>
        <v/>
      </c>
      <c r="D11" s="93" t="str">
        <f t="array" ref="D11">IFERROR(IF(AND(LEN(D$7)&gt;0,SUM((InputList!$C14:$H14=Cond!D$7)*1)&gt;0),InputList!$B14,""),"")</f>
        <v/>
      </c>
      <c r="E11" s="93" t="str">
        <f t="array" ref="E11">IFERROR(IF(AND(LEN(E$7)&gt;0,SUM((InputList!$C14:$H14=Cond!E$7)*1)&gt;0),InputList!$B14,""),"")</f>
        <v>Ingredients ( Milk, Sugar, Chocolate etc.)</v>
      </c>
      <c r="F11" s="93" t="str">
        <f t="array" ref="F11">IFERROR(IF(AND(LEN(F$7)&gt;0,SUM((InputList!$C14:$H14=Cond!F$7)*1)&gt;0),InputList!$B14,""),"")</f>
        <v/>
      </c>
      <c r="G11" s="93" t="str">
        <f t="array" ref="G11">IFERROR(IF(AND(LEN(G$7)&gt;0,SUM((InputList!$C14:$H14=Cond!G$7)*1)&gt;0),InputList!$B14,""),"")</f>
        <v/>
      </c>
      <c r="H11" s="93" t="str">
        <f t="array" ref="H11">IFERROR(IF(AND(LEN(H$7)&gt;0,SUM((InputList!$C14:$H14=Cond!H$7)*1)&gt;0),InputList!$B14,""),"")</f>
        <v/>
      </c>
      <c r="I11" s="93" t="str">
        <f t="array" ref="I11">IFERROR(IF(AND(LEN(I$7)&gt;0,SUM((InputList!$C14:$H14=Cond!I$7)*1)&gt;0),InputList!$B14,""),"")</f>
        <v/>
      </c>
      <c r="J11" s="93" t="str">
        <f t="array" ref="J11">IFERROR(IF(AND(LEN(J$7)&gt;0,SUM((InputList!$C14:$H14=Cond!J$7)*1)&gt;0),InputList!$B14,""),"")</f>
        <v/>
      </c>
      <c r="K11" s="93" t="str">
        <f t="array" ref="K11">IFERROR(IF(AND(LEN(K$7)&gt;0,SUM((InputList!$C14:$H14=Cond!K$7)*1)&gt;0),InputList!$B14,""),"")</f>
        <v/>
      </c>
      <c r="L11" s="93" t="str">
        <f t="array" ref="L11">IFERROR(IF(AND(LEN(L$7)&gt;0,SUM((InputList!$C14:$H14=Cond!L$7)*1)&gt;0),InputList!$B14,""),"")</f>
        <v/>
      </c>
      <c r="M11" s="93">
        <f t="shared" si="16"/>
        <v>1</v>
      </c>
      <c r="O11" s="112">
        <v>5</v>
      </c>
      <c r="P11" s="112">
        <v>1</v>
      </c>
      <c r="Q11" s="93" t="str">
        <f t="shared" si="2"/>
        <v/>
      </c>
      <c r="R11" s="93" t="str">
        <f t="shared" si="3"/>
        <v/>
      </c>
      <c r="T11" s="112">
        <v>5</v>
      </c>
      <c r="U11" s="93" t="str">
        <f>IFERROR(IF(LEN(INDEX(InputList!$B$25:$B$34,Cond!T11))=0,"",INDEX(InputList!$B$25:$B$34,Cond!T11)),"")</f>
        <v/>
      </c>
      <c r="V11" s="122" t="str">
        <f>IFERROR(IF(LEN(INDEX(InputList!$B$11:$B$20,Cond!T11))=0,"",INDEX(InputList!$B$11:$B$20,Cond!T11)),"")</f>
        <v>Cookie</v>
      </c>
      <c r="W11" s="93" t="str">
        <f>IF(LEN(Process5)=0,"",Process5)</f>
        <v/>
      </c>
      <c r="X11" s="93" t="str">
        <f>IFERROR(IF(LEN(INDEX(OutputList!$B$11:$B$20,Cond!T11))=0,"",INDEX(OutputList!$B$11:$B$20,Cond!T11)),"")</f>
        <v>Order</v>
      </c>
      <c r="Y11" s="93" t="str">
        <f>IFERROR(IF(LEN(INDEX(OutputList!$B$25:$B$34,Cond!T11))=0,"",INDEX(OutputList!$B$25:$B$34,Cond!T11)),"")</f>
        <v/>
      </c>
      <c r="AA11" s="111">
        <v>5</v>
      </c>
      <c r="AB11" s="93" t="str">
        <f t="shared" si="1"/>
        <v/>
      </c>
      <c r="AC11" s="93" t="str">
        <f t="shared" si="4"/>
        <v/>
      </c>
      <c r="AD11" s="93" t="str">
        <f t="shared" si="5"/>
        <v/>
      </c>
      <c r="AE11" s="93" t="str">
        <f t="shared" si="6"/>
        <v/>
      </c>
      <c r="AF11" s="93" t="str">
        <f>IFERROR(IF(LEN(AB11)=0,"",MAX($AG$7:AG10)+2),"")</f>
        <v/>
      </c>
      <c r="AG11" s="93" t="str">
        <f t="shared" si="7"/>
        <v/>
      </c>
      <c r="AH11" s="93" t="str">
        <f t="shared" si="8"/>
        <v/>
      </c>
      <c r="AJ11" s="112">
        <v>5</v>
      </c>
      <c r="AK11" s="93" t="str">
        <f t="array" ref="AK11">IFERROR(IF(MAX(($AJ11&gt;=$AF$7:$AF$16)*($AJ11&lt;=$AG$7:$AG$16)*$AA$7:$AA$16)=0,"",INDEX($AB$7:$AB$16,MAX(($AJ11&gt;=$AF$7:$AF$16)*($AJ11&lt;=$AG$7:$AG$16)*$AA$7:$AA$16))),"")</f>
        <v>Cashier</v>
      </c>
      <c r="AL11" s="93">
        <f>IFERROR(IF(LEN(AK11)=0,"",COUNTIF(AK$7:AK11,AK11)),"")</f>
        <v>1</v>
      </c>
      <c r="AM11" s="93">
        <f t="array" ref="AM11">IFERROR(IF(LEN(AK11)=0,"",LARGE((AK11=$R$7:$R$126)*($P$7:$P$126),COUNTIF(AK11:AK$126,AK11)-1)),"")</f>
        <v>2</v>
      </c>
      <c r="AN11" s="93">
        <f>IFERROR(IF(LEN(AK11)=0,"",COUNTIF(AM$7:AM11,AM11)),"")</f>
        <v>2</v>
      </c>
      <c r="AO11" s="93" t="str">
        <f t="array" ref="AO11">IFERROR(IF(MAX(($AJ11&gt;=$AF$19:$AF$28)*($AJ11&lt;=$AG$19:$AG$28)*$AA$19:$AA$28)=0,"",INDEX($AB$19:$AB$28,MAX(($AJ11&gt;=$AF$19:$AF$28)*($AJ11&lt;=$AG$19:$AG$28)*$AA$19:$AA$28))),"")</f>
        <v>Money</v>
      </c>
      <c r="AP11" s="93">
        <f>IFERROR(IF(LEN(AO11)=0,"",COUNTIF(AO$7:AO11,AO11)),"")</f>
        <v>2</v>
      </c>
      <c r="AQ11" s="93">
        <f t="array" ref="AQ11">IFERROR(IF(LEN(AO11)=0,"",LARGE((AO11=$Q$7:$Q$126)*($P$7:$P$126),COUNTIF(AO11:AO$126,AO11)-1)),"")</f>
        <v>2</v>
      </c>
      <c r="AR11" s="93">
        <f>IFERROR(IF(LEN(AO11)=0,"",COUNTIF(AQ$7:AQ11,AQ11)),"")</f>
        <v>1</v>
      </c>
      <c r="AS11" s="93" t="str">
        <f t="array" ref="AS11">IFERROR(IF(MAX(($AJ11&gt;=$AF$31:$AF$40)*($AJ11&lt;=$AG$31:$AG$40)*$AA$31:$AA$40)=0,"",INDEX($AB$31:$AB$40,MAX(($AJ11&gt;=$AF$31:$AF$40)*($AJ11&lt;=$AG$31:$AG$40)*$AA$31:$AA$40))),"")</f>
        <v>Customer orders the coffee</v>
      </c>
      <c r="AT11" s="93">
        <f>IFERROR(IF(LEN(AS11)=0,"",COUNTIF(AS$7:AS11,AS11)),"")</f>
        <v>2</v>
      </c>
      <c r="AU11" s="93">
        <f t="shared" si="9"/>
        <v>3</v>
      </c>
      <c r="AV11" s="93">
        <f>IFERROR(IF(LEN(AU11)=0,"",COUNTIF(AU$7:AU11,AU11)),"")</f>
        <v>1</v>
      </c>
      <c r="AW11" s="93" t="str">
        <f t="array" ref="AW11">IFERROR(IF(MAX(($AJ11&gt;=$AF$43:$AF$52)*($AJ11&lt;=$AG$43:$AG$52)*$AA$43:$AA$52)=0,"",INDEX($AB$43:$AB$52,MAX(($AJ11&gt;=$AF$43:$AF$52)*($AJ11&lt;=$AG$43:$AG$52)*$AA$43:$AA$52))),"")</f>
        <v>Bill</v>
      </c>
      <c r="AX11" s="93">
        <f>IFERROR(IF(LEN(AW11)=0,"",COUNTIF(AW$7:AW11,AW11)),"")</f>
        <v>2</v>
      </c>
      <c r="AY11" s="93" t="str">
        <f t="shared" si="10"/>
        <v/>
      </c>
      <c r="AZ11" s="93" t="str">
        <f>IFERROR(IF(LEN(AY11)=0,"",COUNTIF(AY$7:AY11,AY11)),"")</f>
        <v/>
      </c>
      <c r="BA11" s="93" t="str">
        <f t="array" ref="BA11">IFERROR(IF(MAX(($AJ11&gt;=$AF$55:$AF$64)*($AJ11&lt;=$AG$55:$AG$64)*$AA$55:$AA$64)=0,"",INDEX($AB$55:$AB$64,MAX(($AJ11&gt;=$AF$55:$AF$64)*($AJ11&lt;=$AG$55:$AG$64)*$AA$55:$AA$64))),"")</f>
        <v>Customer</v>
      </c>
      <c r="BB11" s="93">
        <f>IFERROR(IF(LEN(BA11)=0,"",COUNTIF(BA$7:BA11,BA11)),"")</f>
        <v>5</v>
      </c>
      <c r="BD11" s="112">
        <v>5</v>
      </c>
      <c r="BE11" s="93" t="str">
        <f t="shared" si="11"/>
        <v>Cashier-1</v>
      </c>
      <c r="BF11" s="93" t="str">
        <f t="array" ref="BF11">IFERROR(IF(AND(COUNTIF($BE$7:$BE11,"")+1=BF$6,LEN($BE11)&gt;0,$AM11&gt;0),MATCH(INDEX($V$7:$V$16,$AM11)&amp;"-"&amp;$AN11,$BQ$7:$BQ$126,0),""),"")</f>
        <v/>
      </c>
      <c r="BG11" s="93">
        <f t="array" ref="BG11">IFERROR(IF(AND(COUNTIF($BE$7:$BE11,"")+1=BG$6,LEN($BE11)&gt;0,$AM11&gt;0),MATCH(INDEX($V$7:$V$16,$AM11)&amp;"-"&amp;$AN11,$BQ$7:$BQ$126,0),""),"")</f>
        <v>5</v>
      </c>
      <c r="BH11" s="93" t="str">
        <f t="array" ref="BH11">IFERROR(IF(AND(COUNTIF($BE$7:$BE11,"")+1=BH$6,LEN($BE11)&gt;0,$AM11&gt;0),MATCH(INDEX($V$7:$V$16,$AM11)&amp;"-"&amp;$AN11,$BQ$7:$BQ$126,0),""),"")</f>
        <v/>
      </c>
      <c r="BI11" s="93" t="str">
        <f t="array" ref="BI11">IFERROR(IF(AND(COUNTIF($BE$7:$BE11,"")+1=BI$6,LEN($BE11)&gt;0,$AM11&gt;0),MATCH(INDEX($V$7:$V$16,$AM11)&amp;"-"&amp;$AN11,$BQ$7:$BQ$126,0),""),"")</f>
        <v/>
      </c>
      <c r="BJ11" s="93" t="str">
        <f t="array" ref="BJ11">IFERROR(IF(AND(COUNTIF($BE$7:$BE11,"")+1=BJ$6,LEN($BE11)&gt;0,$AM11&gt;0),MATCH(INDEX($V$7:$V$16,$AM11)&amp;"-"&amp;$AN11,$BQ$7:$BQ$126,0),""),"")</f>
        <v/>
      </c>
      <c r="BK11" s="93" t="str">
        <f t="array" ref="BK11">IFERROR(IF(AND(COUNTIF($BE$7:$BE11,"")+1=BK$6,LEN($BE11)&gt;0,$AM11&gt;0),MATCH(INDEX($V$7:$V$16,$AM11)&amp;"-"&amp;$AN11,$BQ$7:$BQ$126,0),""),"")</f>
        <v/>
      </c>
      <c r="BL11" s="93" t="str">
        <f t="array" ref="BL11">IFERROR(IF(AND(COUNTIF($BE$7:$BE11,"")+1=BL$6,LEN($BE11)&gt;0,$AM11&gt;0),MATCH(INDEX($V$7:$V$16,$AM11)&amp;"-"&amp;$AN11,$BQ$7:$BQ$126,0),""),"")</f>
        <v/>
      </c>
      <c r="BM11" s="93" t="str">
        <f t="array" ref="BM11">IFERROR(IF(AND(COUNTIF($BE$7:$BE11,"")+1=BM$6,LEN($BE11)&gt;0,$AM11&gt;0),MATCH(INDEX($V$7:$V$16,$AM11)&amp;"-"&amp;$AN11,$BQ$7:$BQ$126,0),""),"")</f>
        <v/>
      </c>
      <c r="BN11" s="93" t="str">
        <f t="array" ref="BN11">IFERROR(IF(AND(COUNTIF($BE$7:$BE11,"")+1=BN$6,LEN($BE11)&gt;0,$AM11&gt;0),MATCH(INDEX($V$7:$V$16,$AM11)&amp;"-"&amp;$AN11,$BQ$7:$BQ$126,0),""),"")</f>
        <v/>
      </c>
      <c r="BO11" s="93" t="str">
        <f t="array" ref="BO11">IFERROR(IF(AND(COUNTIF($BE$7:$BE11,"")+1=BO$6,LEN($BE11)&gt;0,$AM11&gt;0),MATCH(INDEX($V$7:$V$16,$AM11)&amp;"-"&amp;$AN11,$BQ$7:$BQ$126,0),""),"")</f>
        <v/>
      </c>
      <c r="BP11" s="93" t="str">
        <f t="array" ref="BP11">IFERROR(IF(AND(COUNTIF($BE$7:$BE11,"")+1=BP$6,LEN($BE11)&gt;0,$AM11&gt;0),MATCH(INDEX($V$7:$V$16,$AM11)&amp;"-"&amp;$AN11,$BQ$7:$BQ$126,0),""),"")</f>
        <v/>
      </c>
      <c r="BQ11" s="93" t="str">
        <f t="shared" si="12"/>
        <v>Money-2</v>
      </c>
      <c r="BR11" s="93" t="str">
        <f t="array" ref="BR11">IFERROR(IF(AND(COUNTIF($BQ$7:$BQ11,"")+1=BR$6,LEN($BQ11)&gt;0,$AQ11&gt;0),MATCH(INDEX($W$7:$W$16,$AQ11)&amp;"-"&amp;$AR11,$CC$7:$CC$126,0),""),"")</f>
        <v/>
      </c>
      <c r="BS11" s="93">
        <f t="array" ref="BS11">IFERROR(IF(AND(COUNTIF($BQ$7:$BQ11,"")+1=BS$6,LEN($BQ11)&gt;0,$AQ11&gt;0),MATCH(INDEX($W$7:$W$16,$AQ11)&amp;"-"&amp;$AR11,$CC$7:$CC$126,0),""),"")</f>
        <v>4</v>
      </c>
      <c r="BT11" s="93" t="str">
        <f t="array" ref="BT11">IFERROR(IF(AND(COUNTIF($BQ$7:$BQ11,"")+1=BT$6,LEN($BQ11)&gt;0,$AQ11&gt;0),MATCH(INDEX($W$7:$W$16,$AQ11)&amp;"-"&amp;$AR11,$CC$7:$CC$126,0),""),"")</f>
        <v/>
      </c>
      <c r="BU11" s="93" t="str">
        <f t="array" ref="BU11">IFERROR(IF(AND(COUNTIF($BQ$7:$BQ11,"")+1=BU$6,LEN($BQ11)&gt;0,$AQ11&gt;0),MATCH(INDEX($W$7:$W$16,$AQ11)&amp;"-"&amp;$AR11,$CC$7:$CC$126,0),""),"")</f>
        <v/>
      </c>
      <c r="BV11" s="93" t="str">
        <f t="array" ref="BV11">IFERROR(IF(AND(COUNTIF($BQ$7:$BQ11,"")+1=BV$6,LEN($BQ11)&gt;0,$AQ11&gt;0),MATCH(INDEX($W$7:$W$16,$AQ11)&amp;"-"&amp;$AR11,$CC$7:$CC$126,0),""),"")</f>
        <v/>
      </c>
      <c r="BW11" s="93" t="str">
        <f t="array" ref="BW11">IFERROR(IF(AND(COUNTIF($BQ$7:$BQ11,"")+1=BW$6,LEN($BQ11)&gt;0,$AQ11&gt;0),MATCH(INDEX($W$7:$W$16,$AQ11)&amp;"-"&amp;$AR11,$CC$7:$CC$126,0),""),"")</f>
        <v/>
      </c>
      <c r="BX11" s="93" t="str">
        <f t="array" ref="BX11">IFERROR(IF(AND(COUNTIF($BQ$7:$BQ11,"")+1=BX$6,LEN($BQ11)&gt;0,$AQ11&gt;0),MATCH(INDEX($W$7:$W$16,$AQ11)&amp;"-"&amp;$AR11,$CC$7:$CC$126,0),""),"")</f>
        <v/>
      </c>
      <c r="BY11" s="93" t="str">
        <f t="array" ref="BY11">IFERROR(IF(AND(COUNTIF($BQ$7:$BQ11,"")+1=BY$6,LEN($BQ11)&gt;0,$AQ11&gt;0),MATCH(INDEX($W$7:$W$16,$AQ11)&amp;"-"&amp;$AR11,$CC$7:$CC$126,0),""),"")</f>
        <v/>
      </c>
      <c r="BZ11" s="93" t="str">
        <f t="array" ref="BZ11">IFERROR(IF(AND(COUNTIF($BQ$7:$BQ11,"")+1=BZ$6,LEN($BQ11)&gt;0,$AQ11&gt;0),MATCH(INDEX($W$7:$W$16,$AQ11)&amp;"-"&amp;$AR11,$CC$7:$CC$126,0),""),"")</f>
        <v/>
      </c>
      <c r="CA11" s="93" t="str">
        <f t="array" ref="CA11">IFERROR(IF(AND(COUNTIF($BQ$7:$BQ11,"")+1=CA$6,LEN($BQ11)&gt;0,$AQ11&gt;0),MATCH(INDEX($W$7:$W$16,$AQ11)&amp;"-"&amp;$AR11,$CC$7:$CC$126,0),""),"")</f>
        <v/>
      </c>
      <c r="CB11" s="93" t="str">
        <f t="array" ref="CB11">IFERROR(IF(AND(COUNTIF($BQ$7:$BQ11,"")+1=CB$6,LEN($BQ11)&gt;0,$AQ11&gt;0),MATCH(INDEX($W$7:$W$16,$AQ11)&amp;"-"&amp;$AR11,$CC$7:$CC$126,0),""),"")</f>
        <v/>
      </c>
      <c r="CC11" s="93" t="str">
        <f t="shared" si="13"/>
        <v>Customer orders the coffee-2</v>
      </c>
      <c r="CD11" s="93" t="str">
        <f t="array" ref="CD11">IFERROR(IF(AND(COUNTIF($CC$7:$CC11,"")+1=CD$6,LEN($CC11)&gt;0,$AU11&gt;0),MATCH(INDEX($X$7:$X$16,$AU11)&amp;"-"&amp;$AV11,$CO$7:$CO$126,0),""),"")</f>
        <v/>
      </c>
      <c r="CE11" s="93">
        <f t="array" ref="CE11">IFERROR(IF(AND(COUNTIF($CC$7:$CC11,"")+1=CE$6,LEN($CC11)&gt;0,$AU11&gt;0),MATCH(INDEX($X$7:$X$16,$AU11)&amp;"-"&amp;$AV11,$CO$7:$CO$126,0),""),"")</f>
        <v>7</v>
      </c>
      <c r="CF11" s="93" t="str">
        <f t="array" ref="CF11">IFERROR(IF(AND(COUNTIF($CC$7:$CC11,"")+1=CF$6,LEN($CC11)&gt;0,$AU11&gt;0),MATCH(INDEX($X$7:$X$16,$AU11)&amp;"-"&amp;$AV11,$CO$7:$CO$126,0),""),"")</f>
        <v/>
      </c>
      <c r="CG11" s="93" t="str">
        <f t="array" ref="CG11">IFERROR(IF(AND(COUNTIF($CC$7:$CC11,"")+1=CG$6,LEN($CC11)&gt;0,$AU11&gt;0),MATCH(INDEX($X$7:$X$16,$AU11)&amp;"-"&amp;$AV11,$CO$7:$CO$126,0),""),"")</f>
        <v/>
      </c>
      <c r="CH11" s="93" t="str">
        <f t="array" ref="CH11">IFERROR(IF(AND(COUNTIF($CC$7:$CC11,"")+1=CH$6,LEN($CC11)&gt;0,$AU11&gt;0),MATCH(INDEX($X$7:$X$16,$AU11)&amp;"-"&amp;$AV11,$CO$7:$CO$126,0),""),"")</f>
        <v/>
      </c>
      <c r="CI11" s="93" t="str">
        <f t="array" ref="CI11">IFERROR(IF(AND(COUNTIF($CC$7:$CC11,"")+1=CI$6,LEN($CC11)&gt;0,$AU11&gt;0),MATCH(INDEX($X$7:$X$16,$AU11)&amp;"-"&amp;$AV11,$CO$7:$CO$126,0),""),"")</f>
        <v/>
      </c>
      <c r="CJ11" s="93" t="str">
        <f t="array" ref="CJ11">IFERROR(IF(AND(COUNTIF($CC$7:$CC11,"")+1=CJ$6,LEN($CC11)&gt;0,$AU11&gt;0),MATCH(INDEX($X$7:$X$16,$AU11)&amp;"-"&amp;$AV11,$CO$7:$CO$126,0),""),"")</f>
        <v/>
      </c>
      <c r="CK11" s="93" t="str">
        <f t="array" ref="CK11">IFERROR(IF(AND(COUNTIF($CC$7:$CC11,"")+1=CK$6,LEN($CC11)&gt;0,$AU11&gt;0),MATCH(INDEX($X$7:$X$16,$AU11)&amp;"-"&amp;$AV11,$CO$7:$CO$126,0),""),"")</f>
        <v/>
      </c>
      <c r="CL11" s="93" t="str">
        <f t="array" ref="CL11">IFERROR(IF(AND(COUNTIF($CC$7:$CC11,"")+1=CL$6,LEN($CC11)&gt;0,$AU11&gt;0),MATCH(INDEX($X$7:$X$16,$AU11)&amp;"-"&amp;$AV11,$CO$7:$CO$126,0),""),"")</f>
        <v/>
      </c>
      <c r="CM11" s="93" t="str">
        <f t="array" ref="CM11">IFERROR(IF(AND(COUNTIF($CC$7:$CC11,"")+1=CM$6,LEN($CC11)&gt;0,$AU11&gt;0),MATCH(INDEX($X$7:$X$16,$AU11)&amp;"-"&amp;$AV11,$CO$7:$CO$126,0),""),"")</f>
        <v/>
      </c>
      <c r="CN11" s="93" t="str">
        <f t="array" ref="CN11">IFERROR(IF(AND(COUNTIF($CC$7:$CC11,"")+1=CN$6,LEN($CC11)&gt;0,$AU11&gt;0),MATCH(INDEX($X$7:$X$16,$AU11)&amp;"-"&amp;$AV11,$CO$7:$CO$126,0),""),"")</f>
        <v/>
      </c>
      <c r="CO11" s="93" t="str">
        <f t="shared" si="14"/>
        <v>Bill-2</v>
      </c>
      <c r="CP11" s="93" t="str">
        <f t="array" ref="CP11">IFERROR(IF(AND(COUNTIF($CO$7:$CO11,"")+1=CP$6,LEN($CO11)&gt;0,$AY11&gt;0),MATCH(INDEX($Y$7:$Y$16,$AY11)&amp;"-"&amp;$AZ11,$DA$7:$DA$126,0),""),"")</f>
        <v/>
      </c>
      <c r="CQ11" s="93" t="str">
        <f t="array" ref="CQ11">IFERROR(IF(AND(COUNTIF($CO$7:$CO11,"")+1=CQ$6,LEN($CO11)&gt;0,$AY11&gt;0),MATCH(INDEX($Y$7:$Y$16,$AY11)&amp;"-"&amp;$AZ11,$DA$7:$DA$126,0),""),"")</f>
        <v/>
      </c>
      <c r="CR11" s="93" t="str">
        <f t="array" ref="CR11">IFERROR(IF(AND(COUNTIF($CO$7:$CO11,"")+1=CR$6,LEN($CO11)&gt;0,$AY11&gt;0),MATCH(INDEX($Y$7:$Y$16,$AY11)&amp;"-"&amp;$AZ11,$DA$7:$DA$126,0),""),"")</f>
        <v/>
      </c>
      <c r="CS11" s="93" t="str">
        <f t="array" ref="CS11">IFERROR(IF(AND(COUNTIF($CO$7:$CO11,"")+1=CS$6,LEN($CO11)&gt;0,$AY11&gt;0),MATCH(INDEX($Y$7:$Y$16,$AY11)&amp;"-"&amp;$AZ11,$DA$7:$DA$126,0),""),"")</f>
        <v/>
      </c>
      <c r="CT11" s="93" t="str">
        <f t="array" ref="CT11">IFERROR(IF(AND(COUNTIF($CO$7:$CO11,"")+1=CT$6,LEN($CO11)&gt;0,$AY11&gt;0),MATCH(INDEX($Y$7:$Y$16,$AY11)&amp;"-"&amp;$AZ11,$DA$7:$DA$126,0),""),"")</f>
        <v/>
      </c>
      <c r="CU11" s="93" t="str">
        <f t="array" ref="CU11">IFERROR(IF(AND(COUNTIF($CO$7:$CO11,"")+1=CU$6,LEN($CO11)&gt;0,$AY11&gt;0),MATCH(INDEX($Y$7:$Y$16,$AY11)&amp;"-"&amp;$AZ11,$DA$7:$DA$126,0),""),"")</f>
        <v/>
      </c>
      <c r="CV11" s="93" t="str">
        <f t="array" ref="CV11">IFERROR(IF(AND(COUNTIF($CO$7:$CO11,"")+1=CV$6,LEN($CO11)&gt;0,$AY11&gt;0),MATCH(INDEX($Y$7:$Y$16,$AY11)&amp;"-"&amp;$AZ11,$DA$7:$DA$126,0),""),"")</f>
        <v/>
      </c>
      <c r="CW11" s="93" t="str">
        <f t="array" ref="CW11">IFERROR(IF(AND(COUNTIF($CO$7:$CO11,"")+1=CW$6,LEN($CO11)&gt;0,$AY11&gt;0),MATCH(INDEX($Y$7:$Y$16,$AY11)&amp;"-"&amp;$AZ11,$DA$7:$DA$126,0),""),"")</f>
        <v/>
      </c>
      <c r="CX11" s="93" t="str">
        <f t="array" ref="CX11">IFERROR(IF(AND(COUNTIF($CO$7:$CO11,"")+1=CX$6,LEN($CO11)&gt;0,$AY11&gt;0),MATCH(INDEX($Y$7:$Y$16,$AY11)&amp;"-"&amp;$AZ11,$DA$7:$DA$126,0),""),"")</f>
        <v/>
      </c>
      <c r="CY11" s="93" t="str">
        <f t="array" ref="CY11">IFERROR(IF(AND(COUNTIF($CO$7:$CO11,"")+1=CY$6,LEN($CO11)&gt;0,$AY11&gt;0),MATCH(INDEX($Y$7:$Y$16,$AY11)&amp;"-"&amp;$AZ11,$DA$7:$DA$126,0),""),"")</f>
        <v/>
      </c>
      <c r="CZ11" s="93" t="str">
        <f t="array" ref="CZ11">IFERROR(IF(AND(COUNTIF($CO$7:$CO11,"")+1=CZ$6,LEN($CO11)&gt;0,$AY11&gt;0),MATCH(INDEX($Y$7:$Y$16,$AY11)&amp;"-"&amp;$AZ11,$DA$7:$DA$126,0),""),"")</f>
        <v/>
      </c>
      <c r="DA11" s="93" t="str">
        <f t="shared" si="15"/>
        <v>Customer-5</v>
      </c>
      <c r="DC11" s="93">
        <f t="array" ref="DC11">IFERROR(IF(LEN(BQ11)=0,"",SUM((BF$7:BO$126=$BD11)*(BF$6:BO$6))),"")</f>
        <v>2</v>
      </c>
      <c r="DD11" s="93">
        <f t="array" ref="DD11">IFERROR(IF(LEN(CC11)=0,"",SUM((BR$7:CA$126=$BD11)*(BR$6:CA$6))),"")</f>
        <v>0</v>
      </c>
      <c r="DE11" s="93">
        <f t="array" ref="DE11">IFERROR(IF(LEN(CO11)=0,"",SUM((CD$7:CM$126=$BD11)*(CD$6:CM$6))),"")</f>
        <v>0</v>
      </c>
      <c r="DF11" s="93">
        <f t="array" ref="DF11">IFERROR(IF(LEN(DA11)=0,"",SUM((CP$7:CY$126=$BD11)*(CP$6:CY$6))),"")</f>
        <v>0</v>
      </c>
    </row>
    <row r="12" spans="2:110" x14ac:dyDescent="0.25">
      <c r="B12" s="112">
        <v>5</v>
      </c>
      <c r="C12" s="93" t="str">
        <f t="array" ref="C12">IFERROR(IF(AND(LEN(C$7)&gt;0,SUM((InputList!$C15:$H15=Cond!C$7)*1)&gt;0),InputList!$B15,""),"")</f>
        <v/>
      </c>
      <c r="D12" s="93" t="str">
        <f t="array" ref="D12">IFERROR(IF(AND(LEN(D$7)&gt;0,SUM((InputList!$C15:$H15=Cond!D$7)*1)&gt;0),InputList!$B15,""),"")</f>
        <v/>
      </c>
      <c r="E12" s="93" t="str">
        <f t="array" ref="E12">IFERROR(IF(AND(LEN(E$7)&gt;0,SUM((InputList!$C15:$H15=Cond!E$7)*1)&gt;0),InputList!$B15,""),"")</f>
        <v/>
      </c>
      <c r="F12" s="93" t="str">
        <f t="array" ref="F12">IFERROR(IF(AND(LEN(F$7)&gt;0,SUM((InputList!$C15:$H15=Cond!F$7)*1)&gt;0),InputList!$B15,""),"")</f>
        <v>Cookie</v>
      </c>
      <c r="G12" s="93" t="str">
        <f t="array" ref="G12">IFERROR(IF(AND(LEN(G$7)&gt;0,SUM((InputList!$C15:$H15=Cond!G$7)*1)&gt;0),InputList!$B15,""),"")</f>
        <v/>
      </c>
      <c r="H12" s="93" t="str">
        <f t="array" ref="H12">IFERROR(IF(AND(LEN(H$7)&gt;0,SUM((InputList!$C15:$H15=Cond!H$7)*1)&gt;0),InputList!$B15,""),"")</f>
        <v/>
      </c>
      <c r="I12" s="93" t="str">
        <f t="array" ref="I12">IFERROR(IF(AND(LEN(I$7)&gt;0,SUM((InputList!$C15:$H15=Cond!I$7)*1)&gt;0),InputList!$B15,""),"")</f>
        <v/>
      </c>
      <c r="J12" s="93" t="str">
        <f t="array" ref="J12">IFERROR(IF(AND(LEN(J$7)&gt;0,SUM((InputList!$C15:$H15=Cond!J$7)*1)&gt;0),InputList!$B15,""),"")</f>
        <v/>
      </c>
      <c r="K12" s="93" t="str">
        <f t="array" ref="K12">IFERROR(IF(AND(LEN(K$7)&gt;0,SUM((InputList!$C15:$H15=Cond!K$7)*1)&gt;0),InputList!$B15,""),"")</f>
        <v/>
      </c>
      <c r="L12" s="93" t="str">
        <f t="array" ref="L12">IFERROR(IF(AND(LEN(L$7)&gt;0,SUM((InputList!$C15:$H15=Cond!L$7)*1)&gt;0),InputList!$B15,""),"")</f>
        <v/>
      </c>
      <c r="M12" s="93">
        <f t="shared" si="16"/>
        <v>1</v>
      </c>
      <c r="O12" s="112">
        <v>6</v>
      </c>
      <c r="P12" s="112">
        <v>1</v>
      </c>
      <c r="Q12" s="93" t="str">
        <f t="shared" si="2"/>
        <v/>
      </c>
      <c r="R12" s="93" t="str">
        <f t="shared" si="3"/>
        <v/>
      </c>
      <c r="T12" s="112">
        <v>6</v>
      </c>
      <c r="U12" s="93" t="str">
        <f>IFERROR(IF(LEN(INDEX(InputList!$B$25:$B$34,Cond!T12))=0,"",INDEX(InputList!$B$25:$B$34,Cond!T12)),"")</f>
        <v/>
      </c>
      <c r="V12" s="122" t="str">
        <f>IFERROR(IF(LEN(INDEX(InputList!$B$11:$B$20,Cond!T12))=0,"",INDEX(InputList!$B$11:$B$20,Cond!T12)),"")</f>
        <v>Supplies(Cup, tissue, straw etc.)</v>
      </c>
      <c r="W12" s="93" t="str">
        <f>IF(LEN(Process6)=0,"",Process6)</f>
        <v/>
      </c>
      <c r="X12" s="93" t="str">
        <f>IFERROR(IF(LEN(INDEX(OutputList!$B$11:$B$20,Cond!T12))=0,"",INDEX(OutputList!$B$11:$B$20,Cond!T12)),"")</f>
        <v/>
      </c>
      <c r="Y12" s="93" t="str">
        <f>IFERROR(IF(LEN(INDEX(OutputList!$B$25:$B$34,Cond!T12))=0,"",INDEX(OutputList!$B$25:$B$34,Cond!T12)),"")</f>
        <v/>
      </c>
      <c r="AA12" s="111">
        <v>6</v>
      </c>
      <c r="AB12" s="93" t="str">
        <f t="shared" si="1"/>
        <v/>
      </c>
      <c r="AC12" s="93" t="str">
        <f t="shared" si="4"/>
        <v/>
      </c>
      <c r="AD12" s="93" t="str">
        <f t="shared" si="5"/>
        <v/>
      </c>
      <c r="AE12" s="93" t="str">
        <f t="shared" si="6"/>
        <v/>
      </c>
      <c r="AF12" s="93" t="str">
        <f>IFERROR(IF(LEN(AB12)=0,"",MAX($AG$7:AG11)+2),"")</f>
        <v/>
      </c>
      <c r="AG12" s="93" t="str">
        <f t="shared" si="7"/>
        <v/>
      </c>
      <c r="AH12" s="93" t="str">
        <f t="shared" si="8"/>
        <v/>
      </c>
      <c r="AJ12" s="112">
        <v>6</v>
      </c>
      <c r="AK12" s="93" t="str">
        <f t="array" ref="AK12">IFERROR(IF(MAX(($AJ12&gt;=$AF$7:$AF$16)*($AJ12&lt;=$AG$7:$AG$16)*$AA$7:$AA$16)=0,"",INDEX($AB$7:$AB$16,MAX(($AJ12&gt;=$AF$7:$AF$16)*($AJ12&lt;=$AG$7:$AG$16)*$AA$7:$AA$16))),"")</f>
        <v>Cashier</v>
      </c>
      <c r="AL12" s="93">
        <f>IFERROR(IF(LEN(AK12)=0,"",COUNTIF(AK$7:AK12,AK12)),"")</f>
        <v>2</v>
      </c>
      <c r="AM12" s="93" t="str">
        <f t="array" ref="AM12">IFERROR(IF(LEN(AK12)=0,"",LARGE((AK12=$R$7:$R$126)*($P$7:$P$126),COUNTIF(AK12:AK$126,AK12)-1)),"")</f>
        <v/>
      </c>
      <c r="AN12" s="93">
        <f>IFERROR(IF(LEN(AK12)=0,"",COUNTIF(AM$7:AM12,AM12)),"")</f>
        <v>3</v>
      </c>
      <c r="AO12" s="93" t="str">
        <f t="array" ref="AO12">IFERROR(IF(MAX(($AJ12&gt;=$AF$19:$AF$28)*($AJ12&lt;=$AG$19:$AG$28)*$AA$19:$AA$28)=0,"",INDEX($AB$19:$AB$28,MAX(($AJ12&gt;=$AF$19:$AF$28)*($AJ12&lt;=$AG$19:$AG$28)*$AA$19:$AA$28))),"")</f>
        <v>Money</v>
      </c>
      <c r="AP12" s="93">
        <f>IFERROR(IF(LEN(AO12)=0,"",COUNTIF(AO$7:AO12,AO12)),"")</f>
        <v>3</v>
      </c>
      <c r="AQ12" s="93" t="str">
        <f t="array" ref="AQ12">IFERROR(IF(LEN(AO12)=0,"",LARGE((AO12=$Q$7:$Q$126)*($P$7:$P$126),COUNTIF(AO12:AO$126,AO12)-1)),"")</f>
        <v/>
      </c>
      <c r="AR12" s="93">
        <f>IFERROR(IF(LEN(AO12)=0,"",COUNTIF(AQ$7:AQ12,AQ12)),"")</f>
        <v>3</v>
      </c>
      <c r="AS12" s="93" t="str">
        <f t="array" ref="AS12">IFERROR(IF(MAX(($AJ12&gt;=$AF$31:$AF$40)*($AJ12&lt;=$AG$31:$AG$40)*$AA$31:$AA$40)=0,"",INDEX($AB$31:$AB$40,MAX(($AJ12&gt;=$AF$31:$AF$40)*($AJ12&lt;=$AG$31:$AG$40)*$AA$31:$AA$40))),"")</f>
        <v>Customer orders the coffee</v>
      </c>
      <c r="AT12" s="93">
        <f>IFERROR(IF(LEN(AS12)=0,"",COUNTIF(AS$7:AS12,AS12)),"")</f>
        <v>3</v>
      </c>
      <c r="AU12" s="93" t="str">
        <f t="shared" si="9"/>
        <v/>
      </c>
      <c r="AV12" s="93" t="str">
        <f>IFERROR(IF(LEN(AU12)=0,"",COUNTIF(AU$7:AU12,AU12)),"")</f>
        <v/>
      </c>
      <c r="AW12" s="93" t="str">
        <f t="array" ref="AW12">IFERROR(IF(MAX(($AJ12&gt;=$AF$43:$AF$52)*($AJ12&lt;=$AG$43:$AG$52)*$AA$43:$AA$52)=0,"",INDEX($AB$43:$AB$52,MAX(($AJ12&gt;=$AF$43:$AF$52)*($AJ12&lt;=$AG$43:$AG$52)*$AA$43:$AA$52))),"")</f>
        <v/>
      </c>
      <c r="AX12" s="93" t="str">
        <f>IFERROR(IF(LEN(AW12)=0,"",COUNTIF(AW$7:AW12,AW12)),"")</f>
        <v/>
      </c>
      <c r="AY12" s="93" t="str">
        <f t="shared" si="10"/>
        <v/>
      </c>
      <c r="AZ12" s="93" t="str">
        <f>IFERROR(IF(LEN(AY12)=0,"",COUNTIF(AY$7:AY12,AY12)),"")</f>
        <v/>
      </c>
      <c r="BA12" s="93" t="str">
        <f t="array" ref="BA12">IFERROR(IF(MAX(($AJ12&gt;=$AF$55:$AF$64)*($AJ12&lt;=$AG$55:$AG$64)*$AA$55:$AA$64)=0,"",INDEX($AB$55:$AB$64,MAX(($AJ12&gt;=$AF$55:$AF$64)*($AJ12&lt;=$AG$55:$AG$64)*$AA$55:$AA$64))),"")</f>
        <v/>
      </c>
      <c r="BB12" s="93" t="str">
        <f>IFERROR(IF(LEN(BA12)=0,"",COUNTIF(BA$7:BA12,BA12)),"")</f>
        <v/>
      </c>
      <c r="BD12" s="112">
        <v>6</v>
      </c>
      <c r="BE12" s="93" t="str">
        <f t="shared" si="11"/>
        <v>Cashier-2</v>
      </c>
      <c r="BF12" s="93" t="str">
        <f t="array" ref="BF12">IFERROR(IF(AND(COUNTIF($BE$7:$BE12,"")+1=BF$6,LEN($BE12)&gt;0,$AM12&gt;0),MATCH(INDEX($V$7:$V$16,$AM12)&amp;"-"&amp;$AN12,$BQ$7:$BQ$126,0),""),"")</f>
        <v/>
      </c>
      <c r="BG12" s="93" t="str">
        <f t="array" ref="BG12">IFERROR(IF(AND(COUNTIF($BE$7:$BE12,"")+1=BG$6,LEN($BE12)&gt;0,$AM12&gt;0),MATCH(INDEX($V$7:$V$16,$AM12)&amp;"-"&amp;$AN12,$BQ$7:$BQ$126,0),""),"")</f>
        <v/>
      </c>
      <c r="BH12" s="93" t="str">
        <f t="array" ref="BH12">IFERROR(IF(AND(COUNTIF($BE$7:$BE12,"")+1=BH$6,LEN($BE12)&gt;0,$AM12&gt;0),MATCH(INDEX($V$7:$V$16,$AM12)&amp;"-"&amp;$AN12,$BQ$7:$BQ$126,0),""),"")</f>
        <v/>
      </c>
      <c r="BI12" s="93" t="str">
        <f t="array" ref="BI12">IFERROR(IF(AND(COUNTIF($BE$7:$BE12,"")+1=BI$6,LEN($BE12)&gt;0,$AM12&gt;0),MATCH(INDEX($V$7:$V$16,$AM12)&amp;"-"&amp;$AN12,$BQ$7:$BQ$126,0),""),"")</f>
        <v/>
      </c>
      <c r="BJ12" s="93" t="str">
        <f t="array" ref="BJ12">IFERROR(IF(AND(COUNTIF($BE$7:$BE12,"")+1=BJ$6,LEN($BE12)&gt;0,$AM12&gt;0),MATCH(INDEX($V$7:$V$16,$AM12)&amp;"-"&amp;$AN12,$BQ$7:$BQ$126,0),""),"")</f>
        <v/>
      </c>
      <c r="BK12" s="93" t="str">
        <f t="array" ref="BK12">IFERROR(IF(AND(COUNTIF($BE$7:$BE12,"")+1=BK$6,LEN($BE12)&gt;0,$AM12&gt;0),MATCH(INDEX($V$7:$V$16,$AM12)&amp;"-"&amp;$AN12,$BQ$7:$BQ$126,0),""),"")</f>
        <v/>
      </c>
      <c r="BL12" s="93" t="str">
        <f t="array" ref="BL12">IFERROR(IF(AND(COUNTIF($BE$7:$BE12,"")+1=BL$6,LEN($BE12)&gt;0,$AM12&gt;0),MATCH(INDEX($V$7:$V$16,$AM12)&amp;"-"&amp;$AN12,$BQ$7:$BQ$126,0),""),"")</f>
        <v/>
      </c>
      <c r="BM12" s="93" t="str">
        <f t="array" ref="BM12">IFERROR(IF(AND(COUNTIF($BE$7:$BE12,"")+1=BM$6,LEN($BE12)&gt;0,$AM12&gt;0),MATCH(INDEX($V$7:$V$16,$AM12)&amp;"-"&amp;$AN12,$BQ$7:$BQ$126,0),""),"")</f>
        <v/>
      </c>
      <c r="BN12" s="93" t="str">
        <f t="array" ref="BN12">IFERROR(IF(AND(COUNTIF($BE$7:$BE12,"")+1=BN$6,LEN($BE12)&gt;0,$AM12&gt;0),MATCH(INDEX($V$7:$V$16,$AM12)&amp;"-"&amp;$AN12,$BQ$7:$BQ$126,0),""),"")</f>
        <v/>
      </c>
      <c r="BO12" s="93" t="str">
        <f t="array" ref="BO12">IFERROR(IF(AND(COUNTIF($BE$7:$BE12,"")+1=BO$6,LEN($BE12)&gt;0,$AM12&gt;0),MATCH(INDEX($V$7:$V$16,$AM12)&amp;"-"&amp;$AN12,$BQ$7:$BQ$126,0),""),"")</f>
        <v/>
      </c>
      <c r="BP12" s="93" t="str">
        <f t="array" ref="BP12">IFERROR(IF(AND(COUNTIF($BE$7:$BE12,"")+1=BP$6,LEN($BE12)&gt;0,$AM12&gt;0),MATCH(INDEX($V$7:$V$16,$AM12)&amp;"-"&amp;$AN12,$BQ$7:$BQ$126,0),""),"")</f>
        <v/>
      </c>
      <c r="BQ12" s="93" t="str">
        <f t="shared" si="12"/>
        <v>Money-3</v>
      </c>
      <c r="BR12" s="93" t="str">
        <f t="array" ref="BR12">IFERROR(IF(AND(COUNTIF($BQ$7:$BQ12,"")+1=BR$6,LEN($BQ12)&gt;0,$AQ12&gt;0),MATCH(INDEX($W$7:$W$16,$AQ12)&amp;"-"&amp;$AR12,$CC$7:$CC$126,0),""),"")</f>
        <v/>
      </c>
      <c r="BS12" s="93" t="str">
        <f t="array" ref="BS12">IFERROR(IF(AND(COUNTIF($BQ$7:$BQ12,"")+1=BS$6,LEN($BQ12)&gt;0,$AQ12&gt;0),MATCH(INDEX($W$7:$W$16,$AQ12)&amp;"-"&amp;$AR12,$CC$7:$CC$126,0),""),"")</f>
        <v/>
      </c>
      <c r="BT12" s="93" t="str">
        <f t="array" ref="BT12">IFERROR(IF(AND(COUNTIF($BQ$7:$BQ12,"")+1=BT$6,LEN($BQ12)&gt;0,$AQ12&gt;0),MATCH(INDEX($W$7:$W$16,$AQ12)&amp;"-"&amp;$AR12,$CC$7:$CC$126,0),""),"")</f>
        <v/>
      </c>
      <c r="BU12" s="93" t="str">
        <f t="array" ref="BU12">IFERROR(IF(AND(COUNTIF($BQ$7:$BQ12,"")+1=BU$6,LEN($BQ12)&gt;0,$AQ12&gt;0),MATCH(INDEX($W$7:$W$16,$AQ12)&amp;"-"&amp;$AR12,$CC$7:$CC$126,0),""),"")</f>
        <v/>
      </c>
      <c r="BV12" s="93" t="str">
        <f t="array" ref="BV12">IFERROR(IF(AND(COUNTIF($BQ$7:$BQ12,"")+1=BV$6,LEN($BQ12)&gt;0,$AQ12&gt;0),MATCH(INDEX($W$7:$W$16,$AQ12)&amp;"-"&amp;$AR12,$CC$7:$CC$126,0),""),"")</f>
        <v/>
      </c>
      <c r="BW12" s="93" t="str">
        <f t="array" ref="BW12">IFERROR(IF(AND(COUNTIF($BQ$7:$BQ12,"")+1=BW$6,LEN($BQ12)&gt;0,$AQ12&gt;0),MATCH(INDEX($W$7:$W$16,$AQ12)&amp;"-"&amp;$AR12,$CC$7:$CC$126,0),""),"")</f>
        <v/>
      </c>
      <c r="BX12" s="93" t="str">
        <f t="array" ref="BX12">IFERROR(IF(AND(COUNTIF($BQ$7:$BQ12,"")+1=BX$6,LEN($BQ12)&gt;0,$AQ12&gt;0),MATCH(INDEX($W$7:$W$16,$AQ12)&amp;"-"&amp;$AR12,$CC$7:$CC$126,0),""),"")</f>
        <v/>
      </c>
      <c r="BY12" s="93" t="str">
        <f t="array" ref="BY12">IFERROR(IF(AND(COUNTIF($BQ$7:$BQ12,"")+1=BY$6,LEN($BQ12)&gt;0,$AQ12&gt;0),MATCH(INDEX($W$7:$W$16,$AQ12)&amp;"-"&amp;$AR12,$CC$7:$CC$126,0),""),"")</f>
        <v/>
      </c>
      <c r="BZ12" s="93" t="str">
        <f t="array" ref="BZ12">IFERROR(IF(AND(COUNTIF($BQ$7:$BQ12,"")+1=BZ$6,LEN($BQ12)&gt;0,$AQ12&gt;0),MATCH(INDEX($W$7:$W$16,$AQ12)&amp;"-"&amp;$AR12,$CC$7:$CC$126,0),""),"")</f>
        <v/>
      </c>
      <c r="CA12" s="93" t="str">
        <f t="array" ref="CA12">IFERROR(IF(AND(COUNTIF($BQ$7:$BQ12,"")+1=CA$6,LEN($BQ12)&gt;0,$AQ12&gt;0),MATCH(INDEX($W$7:$W$16,$AQ12)&amp;"-"&amp;$AR12,$CC$7:$CC$126,0),""),"")</f>
        <v/>
      </c>
      <c r="CB12" s="93" t="str">
        <f t="array" ref="CB12">IFERROR(IF(AND(COUNTIF($BQ$7:$BQ12,"")+1=CB$6,LEN($BQ12)&gt;0,$AQ12&gt;0),MATCH(INDEX($W$7:$W$16,$AQ12)&amp;"-"&amp;$AR12,$CC$7:$CC$126,0),""),"")</f>
        <v/>
      </c>
      <c r="CC12" s="93" t="str">
        <f t="shared" si="13"/>
        <v>Customer orders the coffee-3</v>
      </c>
      <c r="CD12" s="93" t="str">
        <f t="array" ref="CD12">IFERROR(IF(AND(COUNTIF($CC$7:$CC12,"")+1=CD$6,LEN($CC12)&gt;0,$AU12&gt;0),MATCH(INDEX($X$7:$X$16,$AU12)&amp;"-"&amp;$AV12,$CO$7:$CO$126,0),""),"")</f>
        <v/>
      </c>
      <c r="CE12" s="93" t="str">
        <f t="array" ref="CE12">IFERROR(IF(AND(COUNTIF($CC$7:$CC12,"")+1=CE$6,LEN($CC12)&gt;0,$AU12&gt;0),MATCH(INDEX($X$7:$X$16,$AU12)&amp;"-"&amp;$AV12,$CO$7:$CO$126,0),""),"")</f>
        <v/>
      </c>
      <c r="CF12" s="93" t="str">
        <f t="array" ref="CF12">IFERROR(IF(AND(COUNTIF($CC$7:$CC12,"")+1=CF$6,LEN($CC12)&gt;0,$AU12&gt;0),MATCH(INDEX($X$7:$X$16,$AU12)&amp;"-"&amp;$AV12,$CO$7:$CO$126,0),""),"")</f>
        <v/>
      </c>
      <c r="CG12" s="93" t="str">
        <f t="array" ref="CG12">IFERROR(IF(AND(COUNTIF($CC$7:$CC12,"")+1=CG$6,LEN($CC12)&gt;0,$AU12&gt;0),MATCH(INDEX($X$7:$X$16,$AU12)&amp;"-"&amp;$AV12,$CO$7:$CO$126,0),""),"")</f>
        <v/>
      </c>
      <c r="CH12" s="93" t="str">
        <f t="array" ref="CH12">IFERROR(IF(AND(COUNTIF($CC$7:$CC12,"")+1=CH$6,LEN($CC12)&gt;0,$AU12&gt;0),MATCH(INDEX($X$7:$X$16,$AU12)&amp;"-"&amp;$AV12,$CO$7:$CO$126,0),""),"")</f>
        <v/>
      </c>
      <c r="CI12" s="93" t="str">
        <f t="array" ref="CI12">IFERROR(IF(AND(COUNTIF($CC$7:$CC12,"")+1=CI$6,LEN($CC12)&gt;0,$AU12&gt;0),MATCH(INDEX($X$7:$X$16,$AU12)&amp;"-"&amp;$AV12,$CO$7:$CO$126,0),""),"")</f>
        <v/>
      </c>
      <c r="CJ12" s="93" t="str">
        <f t="array" ref="CJ12">IFERROR(IF(AND(COUNTIF($CC$7:$CC12,"")+1=CJ$6,LEN($CC12)&gt;0,$AU12&gt;0),MATCH(INDEX($X$7:$X$16,$AU12)&amp;"-"&amp;$AV12,$CO$7:$CO$126,0),""),"")</f>
        <v/>
      </c>
      <c r="CK12" s="93" t="str">
        <f t="array" ref="CK12">IFERROR(IF(AND(COUNTIF($CC$7:$CC12,"")+1=CK$6,LEN($CC12)&gt;0,$AU12&gt;0),MATCH(INDEX($X$7:$X$16,$AU12)&amp;"-"&amp;$AV12,$CO$7:$CO$126,0),""),"")</f>
        <v/>
      </c>
      <c r="CL12" s="93" t="str">
        <f t="array" ref="CL12">IFERROR(IF(AND(COUNTIF($CC$7:$CC12,"")+1=CL$6,LEN($CC12)&gt;0,$AU12&gt;0),MATCH(INDEX($X$7:$X$16,$AU12)&amp;"-"&amp;$AV12,$CO$7:$CO$126,0),""),"")</f>
        <v/>
      </c>
      <c r="CM12" s="93" t="str">
        <f t="array" ref="CM12">IFERROR(IF(AND(COUNTIF($CC$7:$CC12,"")+1=CM$6,LEN($CC12)&gt;0,$AU12&gt;0),MATCH(INDEX($X$7:$X$16,$AU12)&amp;"-"&amp;$AV12,$CO$7:$CO$126,0),""),"")</f>
        <v/>
      </c>
      <c r="CN12" s="93" t="str">
        <f t="array" ref="CN12">IFERROR(IF(AND(COUNTIF($CC$7:$CC12,"")+1=CN$6,LEN($CC12)&gt;0,$AU12&gt;0),MATCH(INDEX($X$7:$X$16,$AU12)&amp;"-"&amp;$AV12,$CO$7:$CO$126,0),""),"")</f>
        <v/>
      </c>
      <c r="CO12" s="93" t="str">
        <f t="shared" si="14"/>
        <v/>
      </c>
      <c r="CP12" s="93" t="str">
        <f t="array" ref="CP12">IFERROR(IF(AND(COUNTIF($CO$7:$CO12,"")+1=CP$6,LEN($CO12)&gt;0,$AY12&gt;0),MATCH(INDEX($Y$7:$Y$16,$AY12)&amp;"-"&amp;$AZ12,$DA$7:$DA$126,0),""),"")</f>
        <v/>
      </c>
      <c r="CQ12" s="93" t="str">
        <f t="array" ref="CQ12">IFERROR(IF(AND(COUNTIF($CO$7:$CO12,"")+1=CQ$6,LEN($CO12)&gt;0,$AY12&gt;0),MATCH(INDEX($Y$7:$Y$16,$AY12)&amp;"-"&amp;$AZ12,$DA$7:$DA$126,0),""),"")</f>
        <v/>
      </c>
      <c r="CR12" s="93" t="str">
        <f t="array" ref="CR12">IFERROR(IF(AND(COUNTIF($CO$7:$CO12,"")+1=CR$6,LEN($CO12)&gt;0,$AY12&gt;0),MATCH(INDEX($Y$7:$Y$16,$AY12)&amp;"-"&amp;$AZ12,$DA$7:$DA$126,0),""),"")</f>
        <v/>
      </c>
      <c r="CS12" s="93" t="str">
        <f t="array" ref="CS12">IFERROR(IF(AND(COUNTIF($CO$7:$CO12,"")+1=CS$6,LEN($CO12)&gt;0,$AY12&gt;0),MATCH(INDEX($Y$7:$Y$16,$AY12)&amp;"-"&amp;$AZ12,$DA$7:$DA$126,0),""),"")</f>
        <v/>
      </c>
      <c r="CT12" s="93" t="str">
        <f t="array" ref="CT12">IFERROR(IF(AND(COUNTIF($CO$7:$CO12,"")+1=CT$6,LEN($CO12)&gt;0,$AY12&gt;0),MATCH(INDEX($Y$7:$Y$16,$AY12)&amp;"-"&amp;$AZ12,$DA$7:$DA$126,0),""),"")</f>
        <v/>
      </c>
      <c r="CU12" s="93" t="str">
        <f t="array" ref="CU12">IFERROR(IF(AND(COUNTIF($CO$7:$CO12,"")+1=CU$6,LEN($CO12)&gt;0,$AY12&gt;0),MATCH(INDEX($Y$7:$Y$16,$AY12)&amp;"-"&amp;$AZ12,$DA$7:$DA$126,0),""),"")</f>
        <v/>
      </c>
      <c r="CV12" s="93" t="str">
        <f t="array" ref="CV12">IFERROR(IF(AND(COUNTIF($CO$7:$CO12,"")+1=CV$6,LEN($CO12)&gt;0,$AY12&gt;0),MATCH(INDEX($Y$7:$Y$16,$AY12)&amp;"-"&amp;$AZ12,$DA$7:$DA$126,0),""),"")</f>
        <v/>
      </c>
      <c r="CW12" s="93" t="str">
        <f t="array" ref="CW12">IFERROR(IF(AND(COUNTIF($CO$7:$CO12,"")+1=CW$6,LEN($CO12)&gt;0,$AY12&gt;0),MATCH(INDEX($Y$7:$Y$16,$AY12)&amp;"-"&amp;$AZ12,$DA$7:$DA$126,0),""),"")</f>
        <v/>
      </c>
      <c r="CX12" s="93" t="str">
        <f t="array" ref="CX12">IFERROR(IF(AND(COUNTIF($CO$7:$CO12,"")+1=CX$6,LEN($CO12)&gt;0,$AY12&gt;0),MATCH(INDEX($Y$7:$Y$16,$AY12)&amp;"-"&amp;$AZ12,$DA$7:$DA$126,0),""),"")</f>
        <v/>
      </c>
      <c r="CY12" s="93" t="str">
        <f t="array" ref="CY12">IFERROR(IF(AND(COUNTIF($CO$7:$CO12,"")+1=CY$6,LEN($CO12)&gt;0,$AY12&gt;0),MATCH(INDEX($Y$7:$Y$16,$AY12)&amp;"-"&amp;$AZ12,$DA$7:$DA$126,0),""),"")</f>
        <v/>
      </c>
      <c r="CZ12" s="93" t="str">
        <f t="array" ref="CZ12">IFERROR(IF(AND(COUNTIF($CO$7:$CO12,"")+1=CZ$6,LEN($CO12)&gt;0,$AY12&gt;0),MATCH(INDEX($Y$7:$Y$16,$AY12)&amp;"-"&amp;$AZ12,$DA$7:$DA$126,0),""),"")</f>
        <v/>
      </c>
      <c r="DA12" s="93" t="str">
        <f t="shared" si="15"/>
        <v/>
      </c>
      <c r="DC12" s="93">
        <f t="array" ref="DC12">IFERROR(IF(LEN(BQ12)=0,"",SUM((BF$7:BO$126=$BD12)*(BF$6:BO$6))),"")</f>
        <v>0</v>
      </c>
      <c r="DD12" s="93">
        <f t="array" ref="DD12">IFERROR(IF(LEN(CC12)=0,"",SUM((BR$7:CA$126=$BD12)*(BR$6:CA$6))),"")</f>
        <v>0</v>
      </c>
      <c r="DE12" s="93" t="str">
        <f t="array" ref="DE12">IFERROR(IF(LEN(CO12)=0,"",SUM((CD$7:CM$126=$BD12)*(CD$6:CM$6))),"")</f>
        <v/>
      </c>
      <c r="DF12" s="93" t="str">
        <f t="array" ref="DF12">IFERROR(IF(LEN(DA12)=0,"",SUM((CP$7:CY$126=$BD12)*(CP$6:CY$6))),"")</f>
        <v/>
      </c>
    </row>
    <row r="13" spans="2:110" x14ac:dyDescent="0.25">
      <c r="B13" s="112">
        <v>6</v>
      </c>
      <c r="C13" s="93" t="str">
        <f t="array" ref="C13">IFERROR(IF(AND(LEN(C$7)&gt;0,SUM((InputList!$C16:$H16=Cond!C$7)*1)&gt;0),InputList!$B16,""),"")</f>
        <v/>
      </c>
      <c r="D13" s="93" t="str">
        <f t="array" ref="D13">IFERROR(IF(AND(LEN(D$7)&gt;0,SUM((InputList!$C16:$H16=Cond!D$7)*1)&gt;0),InputList!$B16,""),"")</f>
        <v/>
      </c>
      <c r="E13" s="93" t="str">
        <f t="array" ref="E13">IFERROR(IF(AND(LEN(E$7)&gt;0,SUM((InputList!$C16:$H16=Cond!E$7)*1)&gt;0),InputList!$B16,""),"")</f>
        <v/>
      </c>
      <c r="F13" s="93" t="str">
        <f t="array" ref="F13">IFERROR(IF(AND(LEN(F$7)&gt;0,SUM((InputList!$C16:$H16=Cond!F$7)*1)&gt;0),InputList!$B16,""),"")</f>
        <v>Supplies(Cup, tissue, straw etc.)</v>
      </c>
      <c r="G13" s="93" t="str">
        <f t="array" ref="G13">IFERROR(IF(AND(LEN(G$7)&gt;0,SUM((InputList!$C16:$H16=Cond!G$7)*1)&gt;0),InputList!$B16,""),"")</f>
        <v/>
      </c>
      <c r="H13" s="93" t="str">
        <f t="array" ref="H13">IFERROR(IF(AND(LEN(H$7)&gt;0,SUM((InputList!$C16:$H16=Cond!H$7)*1)&gt;0),InputList!$B16,""),"")</f>
        <v/>
      </c>
      <c r="I13" s="93" t="str">
        <f t="array" ref="I13">IFERROR(IF(AND(LEN(I$7)&gt;0,SUM((InputList!$C16:$H16=Cond!I$7)*1)&gt;0),InputList!$B16,""),"")</f>
        <v/>
      </c>
      <c r="J13" s="93" t="str">
        <f t="array" ref="J13">IFERROR(IF(AND(LEN(J$7)&gt;0,SUM((InputList!$C16:$H16=Cond!J$7)*1)&gt;0),InputList!$B16,""),"")</f>
        <v/>
      </c>
      <c r="K13" s="93" t="str">
        <f t="array" ref="K13">IFERROR(IF(AND(LEN(K$7)&gt;0,SUM((InputList!$C16:$H16=Cond!K$7)*1)&gt;0),InputList!$B16,""),"")</f>
        <v/>
      </c>
      <c r="L13" s="93" t="str">
        <f t="array" ref="L13">IFERROR(IF(AND(LEN(L$7)&gt;0,SUM((InputList!$C16:$H16=Cond!L$7)*1)&gt;0),InputList!$B16,""),"")</f>
        <v/>
      </c>
      <c r="M13" s="93">
        <f t="shared" si="16"/>
        <v>1</v>
      </c>
      <c r="O13" s="112">
        <v>7</v>
      </c>
      <c r="P13" s="112">
        <v>1</v>
      </c>
      <c r="Q13" s="93" t="str">
        <f t="shared" si="2"/>
        <v/>
      </c>
      <c r="R13" s="93" t="str">
        <f t="shared" si="3"/>
        <v/>
      </c>
      <c r="T13" s="112">
        <v>7</v>
      </c>
      <c r="U13" s="93" t="str">
        <f>IFERROR(IF(LEN(INDEX(InputList!$B$25:$B$34,Cond!T13))=0,"",INDEX(InputList!$B$25:$B$34,Cond!T13)),"")</f>
        <v/>
      </c>
      <c r="V13" s="122" t="str">
        <f>IFERROR(IF(LEN(INDEX(InputList!$B$11:$B$20,Cond!T13))=0,"",INDEX(InputList!$B$11:$B$20,Cond!T13)),"")</f>
        <v/>
      </c>
      <c r="W13" s="93"/>
      <c r="X13" s="93" t="str">
        <f>IFERROR(IF(LEN(INDEX(OutputList!$B$11:$B$20,Cond!T13))=0,"",INDEX(OutputList!$B$11:$B$20,Cond!T13)),"")</f>
        <v/>
      </c>
      <c r="Y13" s="93" t="str">
        <f>IFERROR(IF(LEN(INDEX(OutputList!$B$25:$B$34,Cond!T13))=0,"",INDEX(OutputList!$B$25:$B$34,Cond!T13)),"")</f>
        <v/>
      </c>
      <c r="AA13" s="111">
        <v>7</v>
      </c>
      <c r="AB13" s="93" t="str">
        <f t="shared" si="1"/>
        <v/>
      </c>
      <c r="AC13" s="93" t="str">
        <f t="shared" si="4"/>
        <v/>
      </c>
      <c r="AD13" s="93" t="str">
        <f t="shared" si="5"/>
        <v/>
      </c>
      <c r="AE13" s="93" t="str">
        <f t="shared" si="6"/>
        <v/>
      </c>
      <c r="AF13" s="93" t="str">
        <f>IFERROR(IF(LEN(AB13)=0,"",MAX($AG$7:AG12)+2),"")</f>
        <v/>
      </c>
      <c r="AG13" s="93" t="str">
        <f t="shared" si="7"/>
        <v/>
      </c>
      <c r="AH13" s="93" t="str">
        <f t="shared" si="8"/>
        <v/>
      </c>
      <c r="AJ13" s="112">
        <v>7</v>
      </c>
      <c r="AK13" s="93" t="str">
        <f t="array" ref="AK13">IFERROR(IF(MAX(($AJ13&gt;=$AF$7:$AF$16)*($AJ13&lt;=$AG$7:$AG$16)*$AA$7:$AA$16)=0,"",INDEX($AB$7:$AB$16,MAX(($AJ13&gt;=$AF$7:$AF$16)*($AJ13&lt;=$AG$7:$AG$16)*$AA$7:$AA$16))),"")</f>
        <v/>
      </c>
      <c r="AL13" s="93" t="str">
        <f>IFERROR(IF(LEN(AK13)=0,"",COUNTIF(AK$7:AK13,AK13)),"")</f>
        <v/>
      </c>
      <c r="AM13" s="93" t="str">
        <f t="array" ref="AM13">IFERROR(IF(LEN(AK13)=0,"",LARGE((AK13=$R$7:$R$126)*($P$7:$P$126),COUNTIF(AK13:AK$126,AK13)-1)),"")</f>
        <v/>
      </c>
      <c r="AN13" s="93" t="str">
        <f>IFERROR(IF(LEN(AK13)=0,"",COUNTIF(AM$7:AM13,AM13)),"")</f>
        <v/>
      </c>
      <c r="AO13" s="93" t="str">
        <f t="array" ref="AO13">IFERROR(IF(MAX(($AJ13&gt;=$AF$19:$AF$28)*($AJ13&lt;=$AG$19:$AG$28)*$AA$19:$AA$28)=0,"",INDEX($AB$19:$AB$28,MAX(($AJ13&gt;=$AF$19:$AF$28)*($AJ13&lt;=$AG$19:$AG$28)*$AA$19:$AA$28))),"")</f>
        <v/>
      </c>
      <c r="AP13" s="93" t="str">
        <f>IFERROR(IF(LEN(AO13)=0,"",COUNTIF(AO$7:AO13,AO13)),"")</f>
        <v/>
      </c>
      <c r="AQ13" s="93" t="str">
        <f t="array" ref="AQ13">IFERROR(IF(LEN(AO13)=0,"",LARGE((AO13=$Q$7:$Q$126)*($P$7:$P$126),COUNTIF(AO13:AO$126,AO13)-1)),"")</f>
        <v/>
      </c>
      <c r="AR13" s="93" t="str">
        <f>IFERROR(IF(LEN(AO13)=0,"",COUNTIF(AQ$7:AQ13,AQ13)),"")</f>
        <v/>
      </c>
      <c r="AS13" s="93" t="str">
        <f t="array" ref="AS13">IFERROR(IF(MAX(($AJ13&gt;=$AF$31:$AF$40)*($AJ13&lt;=$AG$31:$AG$40)*$AA$31:$AA$40)=0,"",INDEX($AB$31:$AB$40,MAX(($AJ13&gt;=$AF$31:$AF$40)*($AJ13&lt;=$AG$31:$AG$40)*$AA$31:$AA$40))),"")</f>
        <v/>
      </c>
      <c r="AT13" s="93" t="str">
        <f>IFERROR(IF(LEN(AS13)=0,"",COUNTIF(AS$7:AS13,AS13)),"")</f>
        <v/>
      </c>
      <c r="AU13" s="93" t="str">
        <f t="shared" si="9"/>
        <v/>
      </c>
      <c r="AV13" s="93" t="str">
        <f>IFERROR(IF(LEN(AU13)=0,"",COUNTIF(AU$7:AU13,AU13)),"")</f>
        <v/>
      </c>
      <c r="AW13" s="93" t="str">
        <f t="array" ref="AW13">IFERROR(IF(MAX(($AJ13&gt;=$AF$43:$AF$52)*($AJ13&lt;=$AG$43:$AG$52)*$AA$43:$AA$52)=0,"",INDEX($AB$43:$AB$52,MAX(($AJ13&gt;=$AF$43:$AF$52)*($AJ13&lt;=$AG$43:$AG$52)*$AA$43:$AA$52))),"")</f>
        <v>Order details</v>
      </c>
      <c r="AX13" s="93">
        <f>IFERROR(IF(LEN(AW13)=0,"",COUNTIF(AW$7:AW13,AW13)),"")</f>
        <v>1</v>
      </c>
      <c r="AY13" s="93">
        <f t="shared" si="10"/>
        <v>2</v>
      </c>
      <c r="AZ13" s="93">
        <f>IFERROR(IF(LEN(AY13)=0,"",COUNTIF(AY$7:AY13,AY13)),"")</f>
        <v>1</v>
      </c>
      <c r="BA13" s="93" t="str">
        <f t="array" ref="BA13">IFERROR(IF(MAX(($AJ13&gt;=$AF$55:$AF$64)*($AJ13&lt;=$AG$55:$AG$64)*$AA$55:$AA$64)=0,"",INDEX($AB$55:$AB$64,MAX(($AJ13&gt;=$AF$55:$AF$64)*($AJ13&lt;=$AG$55:$AG$64)*$AA$55:$AA$64))),"")</f>
        <v>Barista</v>
      </c>
      <c r="BB13" s="93">
        <f>IFERROR(IF(LEN(BA13)=0,"",COUNTIF(BA$7:BA13,BA13)),"")</f>
        <v>1</v>
      </c>
      <c r="BD13" s="112">
        <v>7</v>
      </c>
      <c r="BE13" s="93" t="str">
        <f t="shared" si="11"/>
        <v/>
      </c>
      <c r="BF13" s="93" t="str">
        <f t="array" ref="BF13">IFERROR(IF(AND(COUNTIF($BE$7:$BE13,"")+1=BF$6,LEN($BE13)&gt;0,$AM13&gt;0),MATCH(INDEX($V$7:$V$16,$AM13)&amp;"-"&amp;$AN13,$BQ$7:$BQ$126,0),""),"")</f>
        <v/>
      </c>
      <c r="BG13" s="93" t="str">
        <f t="array" ref="BG13">IFERROR(IF(AND(COUNTIF($BE$7:$BE13,"")+1=BG$6,LEN($BE13)&gt;0,$AM13&gt;0),MATCH(INDEX($V$7:$V$16,$AM13)&amp;"-"&amp;$AN13,$BQ$7:$BQ$126,0),""),"")</f>
        <v/>
      </c>
      <c r="BH13" s="93" t="str">
        <f t="array" ref="BH13">IFERROR(IF(AND(COUNTIF($BE$7:$BE13,"")+1=BH$6,LEN($BE13)&gt;0,$AM13&gt;0),MATCH(INDEX($V$7:$V$16,$AM13)&amp;"-"&amp;$AN13,$BQ$7:$BQ$126,0),""),"")</f>
        <v/>
      </c>
      <c r="BI13" s="93" t="str">
        <f t="array" ref="BI13">IFERROR(IF(AND(COUNTIF($BE$7:$BE13,"")+1=BI$6,LEN($BE13)&gt;0,$AM13&gt;0),MATCH(INDEX($V$7:$V$16,$AM13)&amp;"-"&amp;$AN13,$BQ$7:$BQ$126,0),""),"")</f>
        <v/>
      </c>
      <c r="BJ13" s="93" t="str">
        <f t="array" ref="BJ13">IFERROR(IF(AND(COUNTIF($BE$7:$BE13,"")+1=BJ$6,LEN($BE13)&gt;0,$AM13&gt;0),MATCH(INDEX($V$7:$V$16,$AM13)&amp;"-"&amp;$AN13,$BQ$7:$BQ$126,0),""),"")</f>
        <v/>
      </c>
      <c r="BK13" s="93" t="str">
        <f t="array" ref="BK13">IFERROR(IF(AND(COUNTIF($BE$7:$BE13,"")+1=BK$6,LEN($BE13)&gt;0,$AM13&gt;0),MATCH(INDEX($V$7:$V$16,$AM13)&amp;"-"&amp;$AN13,$BQ$7:$BQ$126,0),""),"")</f>
        <v/>
      </c>
      <c r="BL13" s="93" t="str">
        <f t="array" ref="BL13">IFERROR(IF(AND(COUNTIF($BE$7:$BE13,"")+1=BL$6,LEN($BE13)&gt;0,$AM13&gt;0),MATCH(INDEX($V$7:$V$16,$AM13)&amp;"-"&amp;$AN13,$BQ$7:$BQ$126,0),""),"")</f>
        <v/>
      </c>
      <c r="BM13" s="93" t="str">
        <f t="array" ref="BM13">IFERROR(IF(AND(COUNTIF($BE$7:$BE13,"")+1=BM$6,LEN($BE13)&gt;0,$AM13&gt;0),MATCH(INDEX($V$7:$V$16,$AM13)&amp;"-"&amp;$AN13,$BQ$7:$BQ$126,0),""),"")</f>
        <v/>
      </c>
      <c r="BN13" s="93" t="str">
        <f t="array" ref="BN13">IFERROR(IF(AND(COUNTIF($BE$7:$BE13,"")+1=BN$6,LEN($BE13)&gt;0,$AM13&gt;0),MATCH(INDEX($V$7:$V$16,$AM13)&amp;"-"&amp;$AN13,$BQ$7:$BQ$126,0),""),"")</f>
        <v/>
      </c>
      <c r="BO13" s="93" t="str">
        <f t="array" ref="BO13">IFERROR(IF(AND(COUNTIF($BE$7:$BE13,"")+1=BO$6,LEN($BE13)&gt;0,$AM13&gt;0),MATCH(INDEX($V$7:$V$16,$AM13)&amp;"-"&amp;$AN13,$BQ$7:$BQ$126,0),""),"")</f>
        <v/>
      </c>
      <c r="BP13" s="93" t="str">
        <f t="array" ref="BP13">IFERROR(IF(AND(COUNTIF($BE$7:$BE13,"")+1=BP$6,LEN($BE13)&gt;0,$AM13&gt;0),MATCH(INDEX($V$7:$V$16,$AM13)&amp;"-"&amp;$AN13,$BQ$7:$BQ$126,0),""),"")</f>
        <v/>
      </c>
      <c r="BQ13" s="93" t="str">
        <f t="shared" si="12"/>
        <v/>
      </c>
      <c r="BR13" s="93" t="str">
        <f t="array" ref="BR13">IFERROR(IF(AND(COUNTIF($BQ$7:$BQ13,"")+1=BR$6,LEN($BQ13)&gt;0,$AQ13&gt;0),MATCH(INDEX($W$7:$W$16,$AQ13)&amp;"-"&amp;$AR13,$CC$7:$CC$126,0),""),"")</f>
        <v/>
      </c>
      <c r="BS13" s="93" t="str">
        <f t="array" ref="BS13">IFERROR(IF(AND(COUNTIF($BQ$7:$BQ13,"")+1=BS$6,LEN($BQ13)&gt;0,$AQ13&gt;0),MATCH(INDEX($W$7:$W$16,$AQ13)&amp;"-"&amp;$AR13,$CC$7:$CC$126,0),""),"")</f>
        <v/>
      </c>
      <c r="BT13" s="93" t="str">
        <f t="array" ref="BT13">IFERROR(IF(AND(COUNTIF($BQ$7:$BQ13,"")+1=BT$6,LEN($BQ13)&gt;0,$AQ13&gt;0),MATCH(INDEX($W$7:$W$16,$AQ13)&amp;"-"&amp;$AR13,$CC$7:$CC$126,0),""),"")</f>
        <v/>
      </c>
      <c r="BU13" s="93" t="str">
        <f t="array" ref="BU13">IFERROR(IF(AND(COUNTIF($BQ$7:$BQ13,"")+1=BU$6,LEN($BQ13)&gt;0,$AQ13&gt;0),MATCH(INDEX($W$7:$W$16,$AQ13)&amp;"-"&amp;$AR13,$CC$7:$CC$126,0),""),"")</f>
        <v/>
      </c>
      <c r="BV13" s="93" t="str">
        <f t="array" ref="BV13">IFERROR(IF(AND(COUNTIF($BQ$7:$BQ13,"")+1=BV$6,LEN($BQ13)&gt;0,$AQ13&gt;0),MATCH(INDEX($W$7:$W$16,$AQ13)&amp;"-"&amp;$AR13,$CC$7:$CC$126,0),""),"")</f>
        <v/>
      </c>
      <c r="BW13" s="93" t="str">
        <f t="array" ref="BW13">IFERROR(IF(AND(COUNTIF($BQ$7:$BQ13,"")+1=BW$6,LEN($BQ13)&gt;0,$AQ13&gt;0),MATCH(INDEX($W$7:$W$16,$AQ13)&amp;"-"&amp;$AR13,$CC$7:$CC$126,0),""),"")</f>
        <v/>
      </c>
      <c r="BX13" s="93" t="str">
        <f t="array" ref="BX13">IFERROR(IF(AND(COUNTIF($BQ$7:$BQ13,"")+1=BX$6,LEN($BQ13)&gt;0,$AQ13&gt;0),MATCH(INDEX($W$7:$W$16,$AQ13)&amp;"-"&amp;$AR13,$CC$7:$CC$126,0),""),"")</f>
        <v/>
      </c>
      <c r="BY13" s="93" t="str">
        <f t="array" ref="BY13">IFERROR(IF(AND(COUNTIF($BQ$7:$BQ13,"")+1=BY$6,LEN($BQ13)&gt;0,$AQ13&gt;0),MATCH(INDEX($W$7:$W$16,$AQ13)&amp;"-"&amp;$AR13,$CC$7:$CC$126,0),""),"")</f>
        <v/>
      </c>
      <c r="BZ13" s="93" t="str">
        <f t="array" ref="BZ13">IFERROR(IF(AND(COUNTIF($BQ$7:$BQ13,"")+1=BZ$6,LEN($BQ13)&gt;0,$AQ13&gt;0),MATCH(INDEX($W$7:$W$16,$AQ13)&amp;"-"&amp;$AR13,$CC$7:$CC$126,0),""),"")</f>
        <v/>
      </c>
      <c r="CA13" s="93" t="str">
        <f t="array" ref="CA13">IFERROR(IF(AND(COUNTIF($BQ$7:$BQ13,"")+1=CA$6,LEN($BQ13)&gt;0,$AQ13&gt;0),MATCH(INDEX($W$7:$W$16,$AQ13)&amp;"-"&amp;$AR13,$CC$7:$CC$126,0),""),"")</f>
        <v/>
      </c>
      <c r="CB13" s="93" t="str">
        <f t="array" ref="CB13">IFERROR(IF(AND(COUNTIF($BQ$7:$BQ13,"")+1=CB$6,LEN($BQ13)&gt;0,$AQ13&gt;0),MATCH(INDEX($W$7:$W$16,$AQ13)&amp;"-"&amp;$AR13,$CC$7:$CC$126,0),""),"")</f>
        <v/>
      </c>
      <c r="CC13" s="93" t="str">
        <f t="shared" si="13"/>
        <v/>
      </c>
      <c r="CD13" s="93" t="str">
        <f t="array" ref="CD13">IFERROR(IF(AND(COUNTIF($CC$7:$CC13,"")+1=CD$6,LEN($CC13)&gt;0,$AU13&gt;0),MATCH(INDEX($X$7:$X$16,$AU13)&amp;"-"&amp;$AV13,$CO$7:$CO$126,0),""),"")</f>
        <v/>
      </c>
      <c r="CE13" s="93" t="str">
        <f t="array" ref="CE13">IFERROR(IF(AND(COUNTIF($CC$7:$CC13,"")+1=CE$6,LEN($CC13)&gt;0,$AU13&gt;0),MATCH(INDEX($X$7:$X$16,$AU13)&amp;"-"&amp;$AV13,$CO$7:$CO$126,0),""),"")</f>
        <v/>
      </c>
      <c r="CF13" s="93" t="str">
        <f t="array" ref="CF13">IFERROR(IF(AND(COUNTIF($CC$7:$CC13,"")+1=CF$6,LEN($CC13)&gt;0,$AU13&gt;0),MATCH(INDEX($X$7:$X$16,$AU13)&amp;"-"&amp;$AV13,$CO$7:$CO$126,0),""),"")</f>
        <v/>
      </c>
      <c r="CG13" s="93" t="str">
        <f t="array" ref="CG13">IFERROR(IF(AND(COUNTIF($CC$7:$CC13,"")+1=CG$6,LEN($CC13)&gt;0,$AU13&gt;0),MATCH(INDEX($X$7:$X$16,$AU13)&amp;"-"&amp;$AV13,$CO$7:$CO$126,0),""),"")</f>
        <v/>
      </c>
      <c r="CH13" s="93" t="str">
        <f t="array" ref="CH13">IFERROR(IF(AND(COUNTIF($CC$7:$CC13,"")+1=CH$6,LEN($CC13)&gt;0,$AU13&gt;0),MATCH(INDEX($X$7:$X$16,$AU13)&amp;"-"&amp;$AV13,$CO$7:$CO$126,0),""),"")</f>
        <v/>
      </c>
      <c r="CI13" s="93" t="str">
        <f t="array" ref="CI13">IFERROR(IF(AND(COUNTIF($CC$7:$CC13,"")+1=CI$6,LEN($CC13)&gt;0,$AU13&gt;0),MATCH(INDEX($X$7:$X$16,$AU13)&amp;"-"&amp;$AV13,$CO$7:$CO$126,0),""),"")</f>
        <v/>
      </c>
      <c r="CJ13" s="93" t="str">
        <f t="array" ref="CJ13">IFERROR(IF(AND(COUNTIF($CC$7:$CC13,"")+1=CJ$6,LEN($CC13)&gt;0,$AU13&gt;0),MATCH(INDEX($X$7:$X$16,$AU13)&amp;"-"&amp;$AV13,$CO$7:$CO$126,0),""),"")</f>
        <v/>
      </c>
      <c r="CK13" s="93" t="str">
        <f t="array" ref="CK13">IFERROR(IF(AND(COUNTIF($CC$7:$CC13,"")+1=CK$6,LEN($CC13)&gt;0,$AU13&gt;0),MATCH(INDEX($X$7:$X$16,$AU13)&amp;"-"&amp;$AV13,$CO$7:$CO$126,0),""),"")</f>
        <v/>
      </c>
      <c r="CL13" s="93" t="str">
        <f t="array" ref="CL13">IFERROR(IF(AND(COUNTIF($CC$7:$CC13,"")+1=CL$6,LEN($CC13)&gt;0,$AU13&gt;0),MATCH(INDEX($X$7:$X$16,$AU13)&amp;"-"&amp;$AV13,$CO$7:$CO$126,0),""),"")</f>
        <v/>
      </c>
      <c r="CM13" s="93" t="str">
        <f t="array" ref="CM13">IFERROR(IF(AND(COUNTIF($CC$7:$CC13,"")+1=CM$6,LEN($CC13)&gt;0,$AU13&gt;0),MATCH(INDEX($X$7:$X$16,$AU13)&amp;"-"&amp;$AV13,$CO$7:$CO$126,0),""),"")</f>
        <v/>
      </c>
      <c r="CN13" s="93" t="str">
        <f t="array" ref="CN13">IFERROR(IF(AND(COUNTIF($CC$7:$CC13,"")+1=CN$6,LEN($CC13)&gt;0,$AU13&gt;0),MATCH(INDEX($X$7:$X$16,$AU13)&amp;"-"&amp;$AV13,$CO$7:$CO$126,0),""),"")</f>
        <v/>
      </c>
      <c r="CO13" s="93" t="str">
        <f t="shared" si="14"/>
        <v>Order details-1</v>
      </c>
      <c r="CP13" s="93" t="str">
        <f t="array" ref="CP13">IFERROR(IF(AND(COUNTIF($CO$7:$CO13,"")+1=CP$6,LEN($CO13)&gt;0,$AY13&gt;0),MATCH(INDEX($Y$7:$Y$16,$AY13)&amp;"-"&amp;$AZ13,$DA$7:$DA$126,0),""),"")</f>
        <v/>
      </c>
      <c r="CQ13" s="93" t="str">
        <f t="array" ref="CQ13">IFERROR(IF(AND(COUNTIF($CO$7:$CO13,"")+1=CQ$6,LEN($CO13)&gt;0,$AY13&gt;0),MATCH(INDEX($Y$7:$Y$16,$AY13)&amp;"-"&amp;$AZ13,$DA$7:$DA$126,0),""),"")</f>
        <v/>
      </c>
      <c r="CR13" s="93">
        <f t="array" ref="CR13">IFERROR(IF(AND(COUNTIF($CO$7:$CO13,"")+1=CR$6,LEN($CO13)&gt;0,$AY13&gt;0),MATCH(INDEX($Y$7:$Y$16,$AY13)&amp;"-"&amp;$AZ13,$DA$7:$DA$126,0),""),"")</f>
        <v>7</v>
      </c>
      <c r="CS13" s="93" t="str">
        <f t="array" ref="CS13">IFERROR(IF(AND(COUNTIF($CO$7:$CO13,"")+1=CS$6,LEN($CO13)&gt;0,$AY13&gt;0),MATCH(INDEX($Y$7:$Y$16,$AY13)&amp;"-"&amp;$AZ13,$DA$7:$DA$126,0),""),"")</f>
        <v/>
      </c>
      <c r="CT13" s="93" t="str">
        <f t="array" ref="CT13">IFERROR(IF(AND(COUNTIF($CO$7:$CO13,"")+1=CT$6,LEN($CO13)&gt;0,$AY13&gt;0),MATCH(INDEX($Y$7:$Y$16,$AY13)&amp;"-"&amp;$AZ13,$DA$7:$DA$126,0),""),"")</f>
        <v/>
      </c>
      <c r="CU13" s="93" t="str">
        <f t="array" ref="CU13">IFERROR(IF(AND(COUNTIF($CO$7:$CO13,"")+1=CU$6,LEN($CO13)&gt;0,$AY13&gt;0),MATCH(INDEX($Y$7:$Y$16,$AY13)&amp;"-"&amp;$AZ13,$DA$7:$DA$126,0),""),"")</f>
        <v/>
      </c>
      <c r="CV13" s="93" t="str">
        <f t="array" ref="CV13">IFERROR(IF(AND(COUNTIF($CO$7:$CO13,"")+1=CV$6,LEN($CO13)&gt;0,$AY13&gt;0),MATCH(INDEX($Y$7:$Y$16,$AY13)&amp;"-"&amp;$AZ13,$DA$7:$DA$126,0),""),"")</f>
        <v/>
      </c>
      <c r="CW13" s="93" t="str">
        <f t="array" ref="CW13">IFERROR(IF(AND(COUNTIF($CO$7:$CO13,"")+1=CW$6,LEN($CO13)&gt;0,$AY13&gt;0),MATCH(INDEX($Y$7:$Y$16,$AY13)&amp;"-"&amp;$AZ13,$DA$7:$DA$126,0),""),"")</f>
        <v/>
      </c>
      <c r="CX13" s="93" t="str">
        <f t="array" ref="CX13">IFERROR(IF(AND(COUNTIF($CO$7:$CO13,"")+1=CX$6,LEN($CO13)&gt;0,$AY13&gt;0),MATCH(INDEX($Y$7:$Y$16,$AY13)&amp;"-"&amp;$AZ13,$DA$7:$DA$126,0),""),"")</f>
        <v/>
      </c>
      <c r="CY13" s="93" t="str">
        <f t="array" ref="CY13">IFERROR(IF(AND(COUNTIF($CO$7:$CO13,"")+1=CY$6,LEN($CO13)&gt;0,$AY13&gt;0),MATCH(INDEX($Y$7:$Y$16,$AY13)&amp;"-"&amp;$AZ13,$DA$7:$DA$126,0),""),"")</f>
        <v/>
      </c>
      <c r="CZ13" s="93" t="str">
        <f t="array" ref="CZ13">IFERROR(IF(AND(COUNTIF($CO$7:$CO13,"")+1=CZ$6,LEN($CO13)&gt;0,$AY13&gt;0),MATCH(INDEX($Y$7:$Y$16,$AY13)&amp;"-"&amp;$AZ13,$DA$7:$DA$126,0),""),"")</f>
        <v/>
      </c>
      <c r="DA13" s="93" t="str">
        <f t="shared" si="15"/>
        <v>Barista-1</v>
      </c>
      <c r="DC13" s="93" t="str">
        <f t="array" ref="DC13">IFERROR(IF(LEN(BQ13)=0,"",SUM((BF$7:BO$126=$BD13)*(BF$6:BO$6))),"")</f>
        <v/>
      </c>
      <c r="DD13" s="93" t="str">
        <f t="array" ref="DD13">IFERROR(IF(LEN(CC13)=0,"",SUM((BR$7:CA$126=$BD13)*(BR$6:CA$6))),"")</f>
        <v/>
      </c>
      <c r="DE13" s="93">
        <f t="array" ref="DE13">IFERROR(IF(LEN(CO13)=0,"",SUM((CD$7:CM$126=$BD13)*(CD$6:CM$6))),"")</f>
        <v>2</v>
      </c>
      <c r="DF13" s="93">
        <f t="array" ref="DF13">IFERROR(IF(LEN(DA13)=0,"",SUM((CP$7:CY$126=$BD13)*(CP$6:CY$6))),"")</f>
        <v>3</v>
      </c>
    </row>
    <row r="14" spans="2:110" x14ac:dyDescent="0.25">
      <c r="B14" s="112">
        <v>7</v>
      </c>
      <c r="C14" s="93" t="str">
        <f t="array" ref="C14">IFERROR(IF(AND(LEN(C$7)&gt;0,SUM((InputList!$C17:$H17=Cond!C$7)*1)&gt;0),InputList!$B17,""),"")</f>
        <v/>
      </c>
      <c r="D14" s="93" t="str">
        <f t="array" ref="D14">IFERROR(IF(AND(LEN(D$7)&gt;0,SUM((InputList!$C17:$H17=Cond!D$7)*1)&gt;0),InputList!$B17,""),"")</f>
        <v/>
      </c>
      <c r="E14" s="93" t="str">
        <f t="array" ref="E14">IFERROR(IF(AND(LEN(E$7)&gt;0,SUM((InputList!$C17:$H17=Cond!E$7)*1)&gt;0),InputList!$B17,""),"")</f>
        <v/>
      </c>
      <c r="F14" s="93" t="str">
        <f t="array" ref="F14">IFERROR(IF(AND(LEN(F$7)&gt;0,SUM((InputList!$C17:$H17=Cond!F$7)*1)&gt;0),InputList!$B17,""),"")</f>
        <v/>
      </c>
      <c r="G14" s="93" t="str">
        <f t="array" ref="G14">IFERROR(IF(AND(LEN(G$7)&gt;0,SUM((InputList!$C17:$H17=Cond!G$7)*1)&gt;0),InputList!$B17,""),"")</f>
        <v/>
      </c>
      <c r="H14" s="93" t="str">
        <f t="array" ref="H14">IFERROR(IF(AND(LEN(H$7)&gt;0,SUM((InputList!$C17:$H17=Cond!H$7)*1)&gt;0),InputList!$B17,""),"")</f>
        <v/>
      </c>
      <c r="I14" s="93" t="str">
        <f t="array" ref="I14">IFERROR(IF(AND(LEN(I$7)&gt;0,SUM((InputList!$C17:$H17=Cond!I$7)*1)&gt;0),InputList!$B17,""),"")</f>
        <v/>
      </c>
      <c r="J14" s="93" t="str">
        <f t="array" ref="J14">IFERROR(IF(AND(LEN(J$7)&gt;0,SUM((InputList!$C17:$H17=Cond!J$7)*1)&gt;0),InputList!$B17,""),"")</f>
        <v/>
      </c>
      <c r="K14" s="93" t="str">
        <f t="array" ref="K14">IFERROR(IF(AND(LEN(K$7)&gt;0,SUM((InputList!$C17:$H17=Cond!K$7)*1)&gt;0),InputList!$B17,""),"")</f>
        <v/>
      </c>
      <c r="L14" s="93" t="str">
        <f t="array" ref="L14">IFERROR(IF(AND(LEN(L$7)&gt;0,SUM((InputList!$C17:$H17=Cond!L$7)*1)&gt;0),InputList!$B17,""),"")</f>
        <v/>
      </c>
      <c r="M14" s="93">
        <f>COUNTA(C14:L14)-COUNTBLANK(C14:L14)</f>
        <v>0</v>
      </c>
      <c r="O14" s="112">
        <v>8</v>
      </c>
      <c r="P14" s="112">
        <v>1</v>
      </c>
      <c r="Q14" s="93" t="str">
        <f t="shared" si="2"/>
        <v/>
      </c>
      <c r="R14" s="93" t="str">
        <f t="shared" si="3"/>
        <v/>
      </c>
      <c r="T14" s="112">
        <v>8</v>
      </c>
      <c r="U14" s="93" t="str">
        <f>IFERROR(IF(LEN(INDEX(InputList!$B$25:$B$34,Cond!T14))=0,"",INDEX(InputList!$B$25:$B$34,Cond!T14)),"")</f>
        <v/>
      </c>
      <c r="V14" s="122" t="str">
        <f>IFERROR(IF(LEN(INDEX(InputList!$B$11:$B$20,Cond!T14))=0,"",INDEX(InputList!$B$11:$B$20,Cond!T14)),"")</f>
        <v/>
      </c>
      <c r="W14" s="93"/>
      <c r="X14" s="93" t="str">
        <f>IFERROR(IF(LEN(INDEX(OutputList!$B$11:$B$20,Cond!T14))=0,"",INDEX(OutputList!$B$11:$B$20,Cond!T14)),"")</f>
        <v/>
      </c>
      <c r="Y14" s="93" t="str">
        <f>IFERROR(IF(LEN(INDEX(OutputList!$B$25:$B$34,Cond!T14))=0,"",INDEX(OutputList!$B$25:$B$34,Cond!T14)),"")</f>
        <v/>
      </c>
      <c r="AA14" s="111">
        <v>8</v>
      </c>
      <c r="AB14" s="93" t="str">
        <f t="shared" si="1"/>
        <v/>
      </c>
      <c r="AC14" s="93" t="str">
        <f t="shared" si="4"/>
        <v/>
      </c>
      <c r="AD14" s="93" t="str">
        <f t="shared" si="5"/>
        <v/>
      </c>
      <c r="AE14" s="93" t="str">
        <f t="shared" si="6"/>
        <v/>
      </c>
      <c r="AF14" s="93" t="str">
        <f>IFERROR(IF(LEN(AB14)=0,"",MAX($AG$7:AG13)+2),"")</f>
        <v/>
      </c>
      <c r="AG14" s="93" t="str">
        <f t="shared" si="7"/>
        <v/>
      </c>
      <c r="AH14" s="93" t="str">
        <f t="shared" si="8"/>
        <v/>
      </c>
      <c r="AJ14" s="112">
        <v>8</v>
      </c>
      <c r="AK14" s="93" t="str">
        <f t="array" ref="AK14">IFERROR(IF(MAX(($AJ14&gt;=$AF$7:$AF$16)*($AJ14&lt;=$AG$7:$AG$16)*$AA$7:$AA$16)=0,"",INDEX($AB$7:$AB$16,MAX(($AJ14&gt;=$AF$7:$AF$16)*($AJ14&lt;=$AG$7:$AG$16)*$AA$7:$AA$16))),"")</f>
        <v>Manufacturer</v>
      </c>
      <c r="AL14" s="93">
        <f>IFERROR(IF(LEN(AK14)=0,"",COUNTIF(AK$7:AK14,AK14)),"")</f>
        <v>1</v>
      </c>
      <c r="AM14" s="93">
        <f t="array" ref="AM14">IFERROR(IF(LEN(AK14)=0,"",LARGE((AK14=$R$7:$R$126)*($P$7:$P$126),COUNTIF(AK14:AK$126,AK14)-1)),"")</f>
        <v>3</v>
      </c>
      <c r="AN14" s="93">
        <f>IFERROR(IF(LEN(AK14)=0,"",COUNTIF(AM$7:AM14,AM14)),"")</f>
        <v>1</v>
      </c>
      <c r="AO14" s="93" t="str">
        <f t="array" ref="AO14">IFERROR(IF(MAX(($AJ14&gt;=$AF$19:$AF$28)*($AJ14&lt;=$AG$19:$AG$28)*$AA$19:$AA$28)=0,"",INDEX($AB$19:$AB$28,MAX(($AJ14&gt;=$AF$19:$AF$28)*($AJ14&lt;=$AG$19:$AG$28)*$AA$19:$AA$28))),"")</f>
        <v>Coffee beans</v>
      </c>
      <c r="AP14" s="93">
        <f>IFERROR(IF(LEN(AO14)=0,"",COUNTIF(AO$7:AO14,AO14)),"")</f>
        <v>1</v>
      </c>
      <c r="AQ14" s="93">
        <f t="array" ref="AQ14">IFERROR(IF(LEN(AO14)=0,"",LARGE((AO14=$Q$7:$Q$126)*($P$7:$P$126),COUNTIF(AO14:AO$126,AO14)-1)),"")</f>
        <v>3</v>
      </c>
      <c r="AR14" s="93">
        <f>IFERROR(IF(LEN(AO14)=0,"",COUNTIF(AQ$7:AQ14,AQ14)),"")</f>
        <v>1</v>
      </c>
      <c r="AS14" s="93" t="str">
        <f t="array" ref="AS14">IFERROR(IF(MAX(($AJ14&gt;=$AF$31:$AF$40)*($AJ14&lt;=$AG$31:$AG$40)*$AA$31:$AA$40)=0,"",INDEX($AB$31:$AB$40,MAX(($AJ14&gt;=$AF$31:$AF$40)*($AJ14&lt;=$AG$31:$AG$40)*$AA$31:$AA$40))),"")</f>
        <v>Preparation of coffee</v>
      </c>
      <c r="AT14" s="93">
        <f>IFERROR(IF(LEN(AS14)=0,"",COUNTIF(AS$7:AS14,AS14)),"")</f>
        <v>1</v>
      </c>
      <c r="AU14" s="93">
        <f t="shared" si="9"/>
        <v>4</v>
      </c>
      <c r="AV14" s="93">
        <f>IFERROR(IF(LEN(AU14)=0,"",COUNTIF(AU$7:AU14,AU14)),"")</f>
        <v>1</v>
      </c>
      <c r="AW14" s="93" t="str">
        <f t="array" ref="AW14">IFERROR(IF(MAX(($AJ14&gt;=$AF$43:$AF$52)*($AJ14&lt;=$AG$43:$AG$52)*$AA$43:$AA$52)=0,"",INDEX($AB$43:$AB$52,MAX(($AJ14&gt;=$AF$43:$AF$52)*($AJ14&lt;=$AG$43:$AG$52)*$AA$43:$AA$52))),"")</f>
        <v>Order details</v>
      </c>
      <c r="AX14" s="93">
        <f>IFERROR(IF(LEN(AW14)=0,"",COUNTIF(AW$7:AW14,AW14)),"")</f>
        <v>2</v>
      </c>
      <c r="AY14" s="93" t="str">
        <f t="shared" si="10"/>
        <v/>
      </c>
      <c r="AZ14" s="93" t="str">
        <f>IFERROR(IF(LEN(AY14)=0,"",COUNTIF(AY$7:AY14,AY14)),"")</f>
        <v/>
      </c>
      <c r="BA14" s="93" t="str">
        <f t="array" ref="BA14">IFERROR(IF(MAX(($AJ14&gt;=$AF$55:$AF$64)*($AJ14&lt;=$AG$55:$AG$64)*$AA$55:$AA$64)=0,"",INDEX($AB$55:$AB$64,MAX(($AJ14&gt;=$AF$55:$AF$64)*($AJ14&lt;=$AG$55:$AG$64)*$AA$55:$AA$64))),"")</f>
        <v>Barista</v>
      </c>
      <c r="BB14" s="93">
        <f>IFERROR(IF(LEN(BA14)=0,"",COUNTIF(BA$7:BA14,BA14)),"")</f>
        <v>2</v>
      </c>
      <c r="BD14" s="112">
        <v>8</v>
      </c>
      <c r="BE14" s="93" t="str">
        <f t="shared" si="11"/>
        <v>Manufacturer-1</v>
      </c>
      <c r="BF14" s="93" t="str">
        <f t="array" ref="BF14">IFERROR(IF(AND(COUNTIF($BE$7:$BE14,"")+1=BF$6,LEN($BE14)&gt;0,$AM14&gt;0),MATCH(INDEX($V$7:$V$16,$AM14)&amp;"-"&amp;$AN14,$BQ$7:$BQ$126,0),""),"")</f>
        <v/>
      </c>
      <c r="BG14" s="93" t="str">
        <f t="array" ref="BG14">IFERROR(IF(AND(COUNTIF($BE$7:$BE14,"")+1=BG$6,LEN($BE14)&gt;0,$AM14&gt;0),MATCH(INDEX($V$7:$V$16,$AM14)&amp;"-"&amp;$AN14,$BQ$7:$BQ$126,0),""),"")</f>
        <v/>
      </c>
      <c r="BH14" s="93">
        <f t="array" ref="BH14">IFERROR(IF(AND(COUNTIF($BE$7:$BE14,"")+1=BH$6,LEN($BE14)&gt;0,$AM14&gt;0),MATCH(INDEX($V$7:$V$16,$AM14)&amp;"-"&amp;$AN14,$BQ$7:$BQ$126,0),""),"")</f>
        <v>8</v>
      </c>
      <c r="BI14" s="93" t="str">
        <f t="array" ref="BI14">IFERROR(IF(AND(COUNTIF($BE$7:$BE14,"")+1=BI$6,LEN($BE14)&gt;0,$AM14&gt;0),MATCH(INDEX($V$7:$V$16,$AM14)&amp;"-"&amp;$AN14,$BQ$7:$BQ$126,0),""),"")</f>
        <v/>
      </c>
      <c r="BJ14" s="93" t="str">
        <f t="array" ref="BJ14">IFERROR(IF(AND(COUNTIF($BE$7:$BE14,"")+1=BJ$6,LEN($BE14)&gt;0,$AM14&gt;0),MATCH(INDEX($V$7:$V$16,$AM14)&amp;"-"&amp;$AN14,$BQ$7:$BQ$126,0),""),"")</f>
        <v/>
      </c>
      <c r="BK14" s="93" t="str">
        <f t="array" ref="BK14">IFERROR(IF(AND(COUNTIF($BE$7:$BE14,"")+1=BK$6,LEN($BE14)&gt;0,$AM14&gt;0),MATCH(INDEX($V$7:$V$16,$AM14)&amp;"-"&amp;$AN14,$BQ$7:$BQ$126,0),""),"")</f>
        <v/>
      </c>
      <c r="BL14" s="93" t="str">
        <f t="array" ref="BL14">IFERROR(IF(AND(COUNTIF($BE$7:$BE14,"")+1=BL$6,LEN($BE14)&gt;0,$AM14&gt;0),MATCH(INDEX($V$7:$V$16,$AM14)&amp;"-"&amp;$AN14,$BQ$7:$BQ$126,0),""),"")</f>
        <v/>
      </c>
      <c r="BM14" s="93" t="str">
        <f t="array" ref="BM14">IFERROR(IF(AND(COUNTIF($BE$7:$BE14,"")+1=BM$6,LEN($BE14)&gt;0,$AM14&gt;0),MATCH(INDEX($V$7:$V$16,$AM14)&amp;"-"&amp;$AN14,$BQ$7:$BQ$126,0),""),"")</f>
        <v/>
      </c>
      <c r="BN14" s="93" t="str">
        <f t="array" ref="BN14">IFERROR(IF(AND(COUNTIF($BE$7:$BE14,"")+1=BN$6,LEN($BE14)&gt;0,$AM14&gt;0),MATCH(INDEX($V$7:$V$16,$AM14)&amp;"-"&amp;$AN14,$BQ$7:$BQ$126,0),""),"")</f>
        <v/>
      </c>
      <c r="BO14" s="93" t="str">
        <f t="array" ref="BO14">IFERROR(IF(AND(COUNTIF($BE$7:$BE14,"")+1=BO$6,LEN($BE14)&gt;0,$AM14&gt;0),MATCH(INDEX($V$7:$V$16,$AM14)&amp;"-"&amp;$AN14,$BQ$7:$BQ$126,0),""),"")</f>
        <v/>
      </c>
      <c r="BP14" s="93" t="str">
        <f t="array" ref="BP14">IFERROR(IF(AND(COUNTIF($BE$7:$BE14,"")+1=BP$6,LEN($BE14)&gt;0,$AM14&gt;0),MATCH(INDEX($V$7:$V$16,$AM14)&amp;"-"&amp;$AN14,$BQ$7:$BQ$126,0),""),"")</f>
        <v/>
      </c>
      <c r="BQ14" s="93" t="str">
        <f t="shared" si="12"/>
        <v>Coffee beans-1</v>
      </c>
      <c r="BR14" s="93" t="str">
        <f t="array" ref="BR14">IFERROR(IF(AND(COUNTIF($BQ$7:$BQ14,"")+1=BR$6,LEN($BQ14)&gt;0,$AQ14&gt;0),MATCH(INDEX($W$7:$W$16,$AQ14)&amp;"-"&amp;$AR14,$CC$7:$CC$126,0),""),"")</f>
        <v/>
      </c>
      <c r="BS14" s="93" t="str">
        <f t="array" ref="BS14">IFERROR(IF(AND(COUNTIF($BQ$7:$BQ14,"")+1=BS$6,LEN($BQ14)&gt;0,$AQ14&gt;0),MATCH(INDEX($W$7:$W$16,$AQ14)&amp;"-"&amp;$AR14,$CC$7:$CC$126,0),""),"")</f>
        <v/>
      </c>
      <c r="BT14" s="93">
        <f t="array" ref="BT14">IFERROR(IF(AND(COUNTIF($BQ$7:$BQ14,"")+1=BT$6,LEN($BQ14)&gt;0,$AQ14&gt;0),MATCH(INDEX($W$7:$W$16,$AQ14)&amp;"-"&amp;$AR14,$CC$7:$CC$126,0),""),"")</f>
        <v>8</v>
      </c>
      <c r="BU14" s="93" t="str">
        <f t="array" ref="BU14">IFERROR(IF(AND(COUNTIF($BQ$7:$BQ14,"")+1=BU$6,LEN($BQ14)&gt;0,$AQ14&gt;0),MATCH(INDEX($W$7:$W$16,$AQ14)&amp;"-"&amp;$AR14,$CC$7:$CC$126,0),""),"")</f>
        <v/>
      </c>
      <c r="BV14" s="93" t="str">
        <f t="array" ref="BV14">IFERROR(IF(AND(COUNTIF($BQ$7:$BQ14,"")+1=BV$6,LEN($BQ14)&gt;0,$AQ14&gt;0),MATCH(INDEX($W$7:$W$16,$AQ14)&amp;"-"&amp;$AR14,$CC$7:$CC$126,0),""),"")</f>
        <v/>
      </c>
      <c r="BW14" s="93" t="str">
        <f t="array" ref="BW14">IFERROR(IF(AND(COUNTIF($BQ$7:$BQ14,"")+1=BW$6,LEN($BQ14)&gt;0,$AQ14&gt;0),MATCH(INDEX($W$7:$W$16,$AQ14)&amp;"-"&amp;$AR14,$CC$7:$CC$126,0),""),"")</f>
        <v/>
      </c>
      <c r="BX14" s="93" t="str">
        <f t="array" ref="BX14">IFERROR(IF(AND(COUNTIF($BQ$7:$BQ14,"")+1=BX$6,LEN($BQ14)&gt;0,$AQ14&gt;0),MATCH(INDEX($W$7:$W$16,$AQ14)&amp;"-"&amp;$AR14,$CC$7:$CC$126,0),""),"")</f>
        <v/>
      </c>
      <c r="BY14" s="93" t="str">
        <f t="array" ref="BY14">IFERROR(IF(AND(COUNTIF($BQ$7:$BQ14,"")+1=BY$6,LEN($BQ14)&gt;0,$AQ14&gt;0),MATCH(INDEX($W$7:$W$16,$AQ14)&amp;"-"&amp;$AR14,$CC$7:$CC$126,0),""),"")</f>
        <v/>
      </c>
      <c r="BZ14" s="93" t="str">
        <f t="array" ref="BZ14">IFERROR(IF(AND(COUNTIF($BQ$7:$BQ14,"")+1=BZ$6,LEN($BQ14)&gt;0,$AQ14&gt;0),MATCH(INDEX($W$7:$W$16,$AQ14)&amp;"-"&amp;$AR14,$CC$7:$CC$126,0),""),"")</f>
        <v/>
      </c>
      <c r="CA14" s="93" t="str">
        <f t="array" ref="CA14">IFERROR(IF(AND(COUNTIF($BQ$7:$BQ14,"")+1=CA$6,LEN($BQ14)&gt;0,$AQ14&gt;0),MATCH(INDEX($W$7:$W$16,$AQ14)&amp;"-"&amp;$AR14,$CC$7:$CC$126,0),""),"")</f>
        <v/>
      </c>
      <c r="CB14" s="93" t="str">
        <f t="array" ref="CB14">IFERROR(IF(AND(COUNTIF($BQ$7:$BQ14,"")+1=CB$6,LEN($BQ14)&gt;0,$AQ14&gt;0),MATCH(INDEX($W$7:$W$16,$AQ14)&amp;"-"&amp;$AR14,$CC$7:$CC$126,0),""),"")</f>
        <v/>
      </c>
      <c r="CC14" s="93" t="str">
        <f t="shared" si="13"/>
        <v>Preparation of coffee-1</v>
      </c>
      <c r="CD14" s="93" t="str">
        <f t="array" ref="CD14">IFERROR(IF(AND(COUNTIF($CC$7:$CC14,"")+1=CD$6,LEN($CC14)&gt;0,$AU14&gt;0),MATCH(INDEX($X$7:$X$16,$AU14)&amp;"-"&amp;$AV14,$CO$7:$CO$126,0),""),"")</f>
        <v/>
      </c>
      <c r="CE14" s="93" t="str">
        <f t="array" ref="CE14">IFERROR(IF(AND(COUNTIF($CC$7:$CC14,"")+1=CE$6,LEN($CC14)&gt;0,$AU14&gt;0),MATCH(INDEX($X$7:$X$16,$AU14)&amp;"-"&amp;$AV14,$CO$7:$CO$126,0),""),"")</f>
        <v/>
      </c>
      <c r="CF14" s="93">
        <f t="array" ref="CF14">IFERROR(IF(AND(COUNTIF($CC$7:$CC14,"")+1=CF$6,LEN($CC14)&gt;0,$AU14&gt;0),MATCH(INDEX($X$7:$X$16,$AU14)&amp;"-"&amp;$AV14,$CO$7:$CO$126,0),""),"")</f>
        <v>10</v>
      </c>
      <c r="CG14" s="93" t="str">
        <f t="array" ref="CG14">IFERROR(IF(AND(COUNTIF($CC$7:$CC14,"")+1=CG$6,LEN($CC14)&gt;0,$AU14&gt;0),MATCH(INDEX($X$7:$X$16,$AU14)&amp;"-"&amp;$AV14,$CO$7:$CO$126,0),""),"")</f>
        <v/>
      </c>
      <c r="CH14" s="93" t="str">
        <f t="array" ref="CH14">IFERROR(IF(AND(COUNTIF($CC$7:$CC14,"")+1=CH$6,LEN($CC14)&gt;0,$AU14&gt;0),MATCH(INDEX($X$7:$X$16,$AU14)&amp;"-"&amp;$AV14,$CO$7:$CO$126,0),""),"")</f>
        <v/>
      </c>
      <c r="CI14" s="93" t="str">
        <f t="array" ref="CI14">IFERROR(IF(AND(COUNTIF($CC$7:$CC14,"")+1=CI$6,LEN($CC14)&gt;0,$AU14&gt;0),MATCH(INDEX($X$7:$X$16,$AU14)&amp;"-"&amp;$AV14,$CO$7:$CO$126,0),""),"")</f>
        <v/>
      </c>
      <c r="CJ14" s="93" t="str">
        <f t="array" ref="CJ14">IFERROR(IF(AND(COUNTIF($CC$7:$CC14,"")+1=CJ$6,LEN($CC14)&gt;0,$AU14&gt;0),MATCH(INDEX($X$7:$X$16,$AU14)&amp;"-"&amp;$AV14,$CO$7:$CO$126,0),""),"")</f>
        <v/>
      </c>
      <c r="CK14" s="93" t="str">
        <f t="array" ref="CK14">IFERROR(IF(AND(COUNTIF($CC$7:$CC14,"")+1=CK$6,LEN($CC14)&gt;0,$AU14&gt;0),MATCH(INDEX($X$7:$X$16,$AU14)&amp;"-"&amp;$AV14,$CO$7:$CO$126,0),""),"")</f>
        <v/>
      </c>
      <c r="CL14" s="93" t="str">
        <f t="array" ref="CL14">IFERROR(IF(AND(COUNTIF($CC$7:$CC14,"")+1=CL$6,LEN($CC14)&gt;0,$AU14&gt;0),MATCH(INDEX($X$7:$X$16,$AU14)&amp;"-"&amp;$AV14,$CO$7:$CO$126,0),""),"")</f>
        <v/>
      </c>
      <c r="CM14" s="93" t="str">
        <f t="array" ref="CM14">IFERROR(IF(AND(COUNTIF($CC$7:$CC14,"")+1=CM$6,LEN($CC14)&gt;0,$AU14&gt;0),MATCH(INDEX($X$7:$X$16,$AU14)&amp;"-"&amp;$AV14,$CO$7:$CO$126,0),""),"")</f>
        <v/>
      </c>
      <c r="CN14" s="93" t="str">
        <f t="array" ref="CN14">IFERROR(IF(AND(COUNTIF($CC$7:$CC14,"")+1=CN$6,LEN($CC14)&gt;0,$AU14&gt;0),MATCH(INDEX($X$7:$X$16,$AU14)&amp;"-"&amp;$AV14,$CO$7:$CO$126,0),""),"")</f>
        <v/>
      </c>
      <c r="CO14" s="93" t="str">
        <f t="shared" si="14"/>
        <v>Order details-2</v>
      </c>
      <c r="CP14" s="93" t="str">
        <f t="array" ref="CP14">IFERROR(IF(AND(COUNTIF($CO$7:$CO14,"")+1=CP$6,LEN($CO14)&gt;0,$AY14&gt;0),MATCH(INDEX($Y$7:$Y$16,$AY14)&amp;"-"&amp;$AZ14,$DA$7:$DA$126,0),""),"")</f>
        <v/>
      </c>
      <c r="CQ14" s="93" t="str">
        <f t="array" ref="CQ14">IFERROR(IF(AND(COUNTIF($CO$7:$CO14,"")+1=CQ$6,LEN($CO14)&gt;0,$AY14&gt;0),MATCH(INDEX($Y$7:$Y$16,$AY14)&amp;"-"&amp;$AZ14,$DA$7:$DA$126,0),""),"")</f>
        <v/>
      </c>
      <c r="CR14" s="93" t="str">
        <f t="array" ref="CR14">IFERROR(IF(AND(COUNTIF($CO$7:$CO14,"")+1=CR$6,LEN($CO14)&gt;0,$AY14&gt;0),MATCH(INDEX($Y$7:$Y$16,$AY14)&amp;"-"&amp;$AZ14,$DA$7:$DA$126,0),""),"")</f>
        <v/>
      </c>
      <c r="CS14" s="93" t="str">
        <f t="array" ref="CS14">IFERROR(IF(AND(COUNTIF($CO$7:$CO14,"")+1=CS$6,LEN($CO14)&gt;0,$AY14&gt;0),MATCH(INDEX($Y$7:$Y$16,$AY14)&amp;"-"&amp;$AZ14,$DA$7:$DA$126,0),""),"")</f>
        <v/>
      </c>
      <c r="CT14" s="93" t="str">
        <f t="array" ref="CT14">IFERROR(IF(AND(COUNTIF($CO$7:$CO14,"")+1=CT$6,LEN($CO14)&gt;0,$AY14&gt;0),MATCH(INDEX($Y$7:$Y$16,$AY14)&amp;"-"&amp;$AZ14,$DA$7:$DA$126,0),""),"")</f>
        <v/>
      </c>
      <c r="CU14" s="93" t="str">
        <f t="array" ref="CU14">IFERROR(IF(AND(COUNTIF($CO$7:$CO14,"")+1=CU$6,LEN($CO14)&gt;0,$AY14&gt;0),MATCH(INDEX($Y$7:$Y$16,$AY14)&amp;"-"&amp;$AZ14,$DA$7:$DA$126,0),""),"")</f>
        <v/>
      </c>
      <c r="CV14" s="93" t="str">
        <f t="array" ref="CV14">IFERROR(IF(AND(COUNTIF($CO$7:$CO14,"")+1=CV$6,LEN($CO14)&gt;0,$AY14&gt;0),MATCH(INDEX($Y$7:$Y$16,$AY14)&amp;"-"&amp;$AZ14,$DA$7:$DA$126,0),""),"")</f>
        <v/>
      </c>
      <c r="CW14" s="93" t="str">
        <f t="array" ref="CW14">IFERROR(IF(AND(COUNTIF($CO$7:$CO14,"")+1=CW$6,LEN($CO14)&gt;0,$AY14&gt;0),MATCH(INDEX($Y$7:$Y$16,$AY14)&amp;"-"&amp;$AZ14,$DA$7:$DA$126,0),""),"")</f>
        <v/>
      </c>
      <c r="CX14" s="93" t="str">
        <f t="array" ref="CX14">IFERROR(IF(AND(COUNTIF($CO$7:$CO14,"")+1=CX$6,LEN($CO14)&gt;0,$AY14&gt;0),MATCH(INDEX($Y$7:$Y$16,$AY14)&amp;"-"&amp;$AZ14,$DA$7:$DA$126,0),""),"")</f>
        <v/>
      </c>
      <c r="CY14" s="93" t="str">
        <f t="array" ref="CY14">IFERROR(IF(AND(COUNTIF($CO$7:$CO14,"")+1=CY$6,LEN($CO14)&gt;0,$AY14&gt;0),MATCH(INDEX($Y$7:$Y$16,$AY14)&amp;"-"&amp;$AZ14,$DA$7:$DA$126,0),""),"")</f>
        <v/>
      </c>
      <c r="CZ14" s="93" t="str">
        <f t="array" ref="CZ14">IFERROR(IF(AND(COUNTIF($CO$7:$CO14,"")+1=CZ$6,LEN($CO14)&gt;0,$AY14&gt;0),MATCH(INDEX($Y$7:$Y$16,$AY14)&amp;"-"&amp;$AZ14,$DA$7:$DA$126,0),""),"")</f>
        <v/>
      </c>
      <c r="DA14" s="93" t="str">
        <f t="shared" si="15"/>
        <v>Barista-2</v>
      </c>
      <c r="DC14" s="93">
        <f t="array" ref="DC14">IFERROR(IF(LEN(BQ14)=0,"",SUM((BF$7:BO$126=$BD14)*(BF$6:BO$6))),"")</f>
        <v>3</v>
      </c>
      <c r="DD14" s="93">
        <f t="array" ref="DD14">IFERROR(IF(LEN(CC14)=0,"",SUM((BR$7:CA$126=$BD14)*(BR$6:CA$6))),"")</f>
        <v>3</v>
      </c>
      <c r="DE14" s="93">
        <f t="array" ref="DE14">IFERROR(IF(LEN(CO14)=0,"",SUM((CD$7:CM$126=$BD14)*(CD$6:CM$6))),"")</f>
        <v>0</v>
      </c>
      <c r="DF14" s="93">
        <f t="array" ref="DF14">IFERROR(IF(LEN(DA14)=0,"",SUM((CP$7:CY$126=$BD14)*(CP$6:CY$6))),"")</f>
        <v>0</v>
      </c>
    </row>
    <row r="15" spans="2:110" x14ac:dyDescent="0.25">
      <c r="B15" s="112">
        <v>8</v>
      </c>
      <c r="C15" s="93" t="str">
        <f t="array" ref="C15">IFERROR(IF(AND(LEN(C$7)&gt;0,SUM((InputList!$C18:$H18=Cond!C$7)*1)&gt;0),InputList!$B18,""),"")</f>
        <v/>
      </c>
      <c r="D15" s="93" t="str">
        <f t="array" ref="D15">IFERROR(IF(AND(LEN(D$7)&gt;0,SUM((InputList!$C18:$H18=Cond!D$7)*1)&gt;0),InputList!$B18,""),"")</f>
        <v/>
      </c>
      <c r="E15" s="93" t="str">
        <f t="array" ref="E15">IFERROR(IF(AND(LEN(E$7)&gt;0,SUM((InputList!$C18:$H18=Cond!E$7)*1)&gt;0),InputList!$B18,""),"")</f>
        <v/>
      </c>
      <c r="F15" s="93" t="str">
        <f t="array" ref="F15">IFERROR(IF(AND(LEN(F$7)&gt;0,SUM((InputList!$C18:$H18=Cond!F$7)*1)&gt;0),InputList!$B18,""),"")</f>
        <v/>
      </c>
      <c r="G15" s="93" t="str">
        <f t="array" ref="G15">IFERROR(IF(AND(LEN(G$7)&gt;0,SUM((InputList!$C18:$H18=Cond!G$7)*1)&gt;0),InputList!$B18,""),"")</f>
        <v/>
      </c>
      <c r="H15" s="93" t="str">
        <f t="array" ref="H15">IFERROR(IF(AND(LEN(H$7)&gt;0,SUM((InputList!$C18:$H18=Cond!H$7)*1)&gt;0),InputList!$B18,""),"")</f>
        <v/>
      </c>
      <c r="I15" s="93" t="str">
        <f t="array" ref="I15">IFERROR(IF(AND(LEN(I$7)&gt;0,SUM((InputList!$C18:$H18=Cond!I$7)*1)&gt;0),InputList!$B18,""),"")</f>
        <v/>
      </c>
      <c r="J15" s="93" t="str">
        <f t="array" ref="J15">IFERROR(IF(AND(LEN(J$7)&gt;0,SUM((InputList!$C18:$H18=Cond!J$7)*1)&gt;0),InputList!$B18,""),"")</f>
        <v/>
      </c>
      <c r="K15" s="93" t="str">
        <f t="array" ref="K15">IFERROR(IF(AND(LEN(K$7)&gt;0,SUM((InputList!$C18:$H18=Cond!K$7)*1)&gt;0),InputList!$B18,""),"")</f>
        <v/>
      </c>
      <c r="L15" s="93" t="str">
        <f t="array" ref="L15">IFERROR(IF(AND(LEN(L$7)&gt;0,SUM((InputList!$C18:$H18=Cond!L$7)*1)&gt;0),InputList!$B18,""),"")</f>
        <v/>
      </c>
      <c r="M15" s="93">
        <f t="shared" si="16"/>
        <v>0</v>
      </c>
      <c r="O15" s="112">
        <v>9</v>
      </c>
      <c r="P15" s="112">
        <v>1</v>
      </c>
      <c r="Q15" s="93" t="str">
        <f t="shared" si="2"/>
        <v/>
      </c>
      <c r="R15" s="93" t="str">
        <f t="shared" si="3"/>
        <v/>
      </c>
      <c r="T15" s="112">
        <v>9</v>
      </c>
      <c r="U15" s="93" t="str">
        <f>IFERROR(IF(LEN(INDEX(InputList!$B$25:$B$34,Cond!T15))=0,"",INDEX(InputList!$B$25:$B$34,Cond!T15)),"")</f>
        <v/>
      </c>
      <c r="V15" s="122" t="str">
        <f>IFERROR(IF(LEN(INDEX(InputList!$B$11:$B$20,Cond!T15))=0,"",INDEX(InputList!$B$11:$B$20,Cond!T15)),"")</f>
        <v/>
      </c>
      <c r="W15" s="93"/>
      <c r="X15" s="93" t="str">
        <f>IFERROR(IF(LEN(INDEX(OutputList!$B$11:$B$20,Cond!T15))=0,"",INDEX(OutputList!$B$11:$B$20,Cond!T15)),"")</f>
        <v/>
      </c>
      <c r="Y15" s="93" t="str">
        <f>IFERROR(IF(LEN(INDEX(OutputList!$B$25:$B$34,Cond!T15))=0,"",INDEX(OutputList!$B$25:$B$34,Cond!T15)),"")</f>
        <v/>
      </c>
      <c r="AA15" s="111">
        <v>9</v>
      </c>
      <c r="AB15" s="93" t="str">
        <f t="shared" si="1"/>
        <v/>
      </c>
      <c r="AC15" s="93" t="str">
        <f t="shared" si="4"/>
        <v/>
      </c>
      <c r="AD15" s="93" t="str">
        <f t="shared" si="5"/>
        <v/>
      </c>
      <c r="AE15" s="93" t="str">
        <f t="shared" si="6"/>
        <v/>
      </c>
      <c r="AF15" s="93" t="str">
        <f>IFERROR(IF(LEN(AB15)=0,"",MAX($AG$7:AG14)+2),"")</f>
        <v/>
      </c>
      <c r="AG15" s="93" t="str">
        <f t="shared" si="7"/>
        <v/>
      </c>
      <c r="AH15" s="93" t="str">
        <f t="shared" si="8"/>
        <v/>
      </c>
      <c r="AJ15" s="112">
        <v>9</v>
      </c>
      <c r="AK15" s="93" t="str">
        <f t="array" ref="AK15">IFERROR(IF(MAX(($AJ15&gt;=$AF$7:$AF$16)*($AJ15&lt;=$AG$7:$AG$16)*$AA$7:$AA$16)=0,"",INDEX($AB$7:$AB$16,MAX(($AJ15&gt;=$AF$7:$AF$16)*($AJ15&lt;=$AG$7:$AG$16)*$AA$7:$AA$16))),"")</f>
        <v>Manufacturer</v>
      </c>
      <c r="AL15" s="93">
        <f>IFERROR(IF(LEN(AK15)=0,"",COUNTIF(AK$7:AK15,AK15)),"")</f>
        <v>2</v>
      </c>
      <c r="AM15" s="93">
        <f t="array" ref="AM15">IFERROR(IF(LEN(AK15)=0,"",LARGE((AK15=$R$7:$R$126)*($P$7:$P$126),COUNTIF(AK15:AK$126,AK15)-1)),"")</f>
        <v>4</v>
      </c>
      <c r="AN15" s="93">
        <f>IFERROR(IF(LEN(AK15)=0,"",COUNTIF(AM$7:AM15,AM15)),"")</f>
        <v>1</v>
      </c>
      <c r="AO15" s="93" t="str">
        <f t="array" ref="AO15">IFERROR(IF(MAX(($AJ15&gt;=$AF$19:$AF$28)*($AJ15&lt;=$AG$19:$AG$28)*$AA$19:$AA$28)=0,"",INDEX($AB$19:$AB$28,MAX(($AJ15&gt;=$AF$19:$AF$28)*($AJ15&lt;=$AG$19:$AG$28)*$AA$19:$AA$28))),"")</f>
        <v>Coffee beans</v>
      </c>
      <c r="AP15" s="93">
        <f>IFERROR(IF(LEN(AO15)=0,"",COUNTIF(AO$7:AO15,AO15)),"")</f>
        <v>2</v>
      </c>
      <c r="AQ15" s="93" t="str">
        <f t="array" ref="AQ15">IFERROR(IF(LEN(AO15)=0,"",LARGE((AO15=$Q$7:$Q$126)*($P$7:$P$126),COUNTIF(AO15:AO$126,AO15)-1)),"")</f>
        <v/>
      </c>
      <c r="AR15" s="93">
        <f>IFERROR(IF(LEN(AO15)=0,"",COUNTIF(AQ$7:AQ15,AQ15)),"")</f>
        <v>5</v>
      </c>
      <c r="AS15" s="93" t="str">
        <f t="array" ref="AS15">IFERROR(IF(MAX(($AJ15&gt;=$AF$31:$AF$40)*($AJ15&lt;=$AG$31:$AG$40)*$AA$31:$AA$40)=0,"",INDEX($AB$31:$AB$40,MAX(($AJ15&gt;=$AF$31:$AF$40)*($AJ15&lt;=$AG$31:$AG$40)*$AA$31:$AA$40))),"")</f>
        <v>Preparation of coffee</v>
      </c>
      <c r="AT15" s="93">
        <f>IFERROR(IF(LEN(AS15)=0,"",COUNTIF(AS$7:AS15,AS15)),"")</f>
        <v>2</v>
      </c>
      <c r="AU15" s="93" t="str">
        <f t="shared" si="9"/>
        <v/>
      </c>
      <c r="AV15" s="93" t="str">
        <f>IFERROR(IF(LEN(AU15)=0,"",COUNTIF(AU$7:AU15,AU15)),"")</f>
        <v/>
      </c>
      <c r="AW15" s="93" t="str">
        <f t="array" ref="AW15">IFERROR(IF(MAX(($AJ15&gt;=$AF$43:$AF$52)*($AJ15&lt;=$AG$43:$AG$52)*$AA$43:$AA$52)=0,"",INDEX($AB$43:$AB$52,MAX(($AJ15&gt;=$AF$43:$AF$52)*($AJ15&lt;=$AG$43:$AG$52)*$AA$43:$AA$52))),"")</f>
        <v/>
      </c>
      <c r="AX15" s="93" t="str">
        <f>IFERROR(IF(LEN(AW15)=0,"",COUNTIF(AW$7:AW15,AW15)),"")</f>
        <v/>
      </c>
      <c r="AY15" s="93" t="str">
        <f t="shared" si="10"/>
        <v/>
      </c>
      <c r="AZ15" s="93" t="str">
        <f>IFERROR(IF(LEN(AY15)=0,"",COUNTIF(AY$7:AY15,AY15)),"")</f>
        <v/>
      </c>
      <c r="BA15" s="93" t="str">
        <f t="array" ref="BA15">IFERROR(IF(MAX(($AJ15&gt;=$AF$55:$AF$64)*($AJ15&lt;=$AG$55:$AG$64)*$AA$55:$AA$64)=0,"",INDEX($AB$55:$AB$64,MAX(($AJ15&gt;=$AF$55:$AF$64)*($AJ15&lt;=$AG$55:$AG$64)*$AA$55:$AA$64))),"")</f>
        <v/>
      </c>
      <c r="BB15" s="93" t="str">
        <f>IFERROR(IF(LEN(BA15)=0,"",COUNTIF(BA$7:BA15,BA15)),"")</f>
        <v/>
      </c>
      <c r="BD15" s="112">
        <v>9</v>
      </c>
      <c r="BE15" s="93" t="str">
        <f t="shared" si="11"/>
        <v>Manufacturer-2</v>
      </c>
      <c r="BF15" s="93" t="str">
        <f t="array" ref="BF15">IFERROR(IF(AND(COUNTIF($BE$7:$BE15,"")+1=BF$6,LEN($BE15)&gt;0,$AM15&gt;0),MATCH(INDEX($V$7:$V$16,$AM15)&amp;"-"&amp;$AN15,$BQ$7:$BQ$126,0),""),"")</f>
        <v/>
      </c>
      <c r="BG15" s="93" t="str">
        <f t="array" ref="BG15">IFERROR(IF(AND(COUNTIF($BE$7:$BE15,"")+1=BG$6,LEN($BE15)&gt;0,$AM15&gt;0),MATCH(INDEX($V$7:$V$16,$AM15)&amp;"-"&amp;$AN15,$BQ$7:$BQ$126,0),""),"")</f>
        <v/>
      </c>
      <c r="BH15" s="93">
        <f t="array" ref="BH15">IFERROR(IF(AND(COUNTIF($BE$7:$BE15,"")+1=BH$6,LEN($BE15)&gt;0,$AM15&gt;0),MATCH(INDEX($V$7:$V$16,$AM15)&amp;"-"&amp;$AN15,$BQ$7:$BQ$126,0),""),"")</f>
        <v>11</v>
      </c>
      <c r="BI15" s="93" t="str">
        <f t="array" ref="BI15">IFERROR(IF(AND(COUNTIF($BE$7:$BE15,"")+1=BI$6,LEN($BE15)&gt;0,$AM15&gt;0),MATCH(INDEX($V$7:$V$16,$AM15)&amp;"-"&amp;$AN15,$BQ$7:$BQ$126,0),""),"")</f>
        <v/>
      </c>
      <c r="BJ15" s="93" t="str">
        <f t="array" ref="BJ15">IFERROR(IF(AND(COUNTIF($BE$7:$BE15,"")+1=BJ$6,LEN($BE15)&gt;0,$AM15&gt;0),MATCH(INDEX($V$7:$V$16,$AM15)&amp;"-"&amp;$AN15,$BQ$7:$BQ$126,0),""),"")</f>
        <v/>
      </c>
      <c r="BK15" s="93" t="str">
        <f t="array" ref="BK15">IFERROR(IF(AND(COUNTIF($BE$7:$BE15,"")+1=BK$6,LEN($BE15)&gt;0,$AM15&gt;0),MATCH(INDEX($V$7:$V$16,$AM15)&amp;"-"&amp;$AN15,$BQ$7:$BQ$126,0),""),"")</f>
        <v/>
      </c>
      <c r="BL15" s="93" t="str">
        <f t="array" ref="BL15">IFERROR(IF(AND(COUNTIF($BE$7:$BE15,"")+1=BL$6,LEN($BE15)&gt;0,$AM15&gt;0),MATCH(INDEX($V$7:$V$16,$AM15)&amp;"-"&amp;$AN15,$BQ$7:$BQ$126,0),""),"")</f>
        <v/>
      </c>
      <c r="BM15" s="93" t="str">
        <f t="array" ref="BM15">IFERROR(IF(AND(COUNTIF($BE$7:$BE15,"")+1=BM$6,LEN($BE15)&gt;0,$AM15&gt;0),MATCH(INDEX($V$7:$V$16,$AM15)&amp;"-"&amp;$AN15,$BQ$7:$BQ$126,0),""),"")</f>
        <v/>
      </c>
      <c r="BN15" s="93" t="str">
        <f t="array" ref="BN15">IFERROR(IF(AND(COUNTIF($BE$7:$BE15,"")+1=BN$6,LEN($BE15)&gt;0,$AM15&gt;0),MATCH(INDEX($V$7:$V$16,$AM15)&amp;"-"&amp;$AN15,$BQ$7:$BQ$126,0),""),"")</f>
        <v/>
      </c>
      <c r="BO15" s="93" t="str">
        <f t="array" ref="BO15">IFERROR(IF(AND(COUNTIF($BE$7:$BE15,"")+1=BO$6,LEN($BE15)&gt;0,$AM15&gt;0),MATCH(INDEX($V$7:$V$16,$AM15)&amp;"-"&amp;$AN15,$BQ$7:$BQ$126,0),""),"")</f>
        <v/>
      </c>
      <c r="BP15" s="93" t="str">
        <f t="array" ref="BP15">IFERROR(IF(AND(COUNTIF($BE$7:$BE15,"")+1=BP$6,LEN($BE15)&gt;0,$AM15&gt;0),MATCH(INDEX($V$7:$V$16,$AM15)&amp;"-"&amp;$AN15,$BQ$7:$BQ$126,0),""),"")</f>
        <v/>
      </c>
      <c r="BQ15" s="93" t="str">
        <f t="shared" si="12"/>
        <v>Coffee beans-2</v>
      </c>
      <c r="BR15" s="93" t="str">
        <f t="array" ref="BR15">IFERROR(IF(AND(COUNTIF($BQ$7:$BQ15,"")+1=BR$6,LEN($BQ15)&gt;0,$AQ15&gt;0),MATCH(INDEX($W$7:$W$16,$AQ15)&amp;"-"&amp;$AR15,$CC$7:$CC$126,0),""),"")</f>
        <v/>
      </c>
      <c r="BS15" s="93" t="str">
        <f t="array" ref="BS15">IFERROR(IF(AND(COUNTIF($BQ$7:$BQ15,"")+1=BS$6,LEN($BQ15)&gt;0,$AQ15&gt;0),MATCH(INDEX($W$7:$W$16,$AQ15)&amp;"-"&amp;$AR15,$CC$7:$CC$126,0),""),"")</f>
        <v/>
      </c>
      <c r="BT15" s="93" t="str">
        <f t="array" ref="BT15">IFERROR(IF(AND(COUNTIF($BQ$7:$BQ15,"")+1=BT$6,LEN($BQ15)&gt;0,$AQ15&gt;0),MATCH(INDEX($W$7:$W$16,$AQ15)&amp;"-"&amp;$AR15,$CC$7:$CC$126,0),""),"")</f>
        <v/>
      </c>
      <c r="BU15" s="93" t="str">
        <f t="array" ref="BU15">IFERROR(IF(AND(COUNTIF($BQ$7:$BQ15,"")+1=BU$6,LEN($BQ15)&gt;0,$AQ15&gt;0),MATCH(INDEX($W$7:$W$16,$AQ15)&amp;"-"&amp;$AR15,$CC$7:$CC$126,0),""),"")</f>
        <v/>
      </c>
      <c r="BV15" s="93" t="str">
        <f t="array" ref="BV15">IFERROR(IF(AND(COUNTIF($BQ$7:$BQ15,"")+1=BV$6,LEN($BQ15)&gt;0,$AQ15&gt;0),MATCH(INDEX($W$7:$W$16,$AQ15)&amp;"-"&amp;$AR15,$CC$7:$CC$126,0),""),"")</f>
        <v/>
      </c>
      <c r="BW15" s="93" t="str">
        <f t="array" ref="BW15">IFERROR(IF(AND(COUNTIF($BQ$7:$BQ15,"")+1=BW$6,LEN($BQ15)&gt;0,$AQ15&gt;0),MATCH(INDEX($W$7:$W$16,$AQ15)&amp;"-"&amp;$AR15,$CC$7:$CC$126,0),""),"")</f>
        <v/>
      </c>
      <c r="BX15" s="93" t="str">
        <f t="array" ref="BX15">IFERROR(IF(AND(COUNTIF($BQ$7:$BQ15,"")+1=BX$6,LEN($BQ15)&gt;0,$AQ15&gt;0),MATCH(INDEX($W$7:$W$16,$AQ15)&amp;"-"&amp;$AR15,$CC$7:$CC$126,0),""),"")</f>
        <v/>
      </c>
      <c r="BY15" s="93" t="str">
        <f t="array" ref="BY15">IFERROR(IF(AND(COUNTIF($BQ$7:$BQ15,"")+1=BY$6,LEN($BQ15)&gt;0,$AQ15&gt;0),MATCH(INDEX($W$7:$W$16,$AQ15)&amp;"-"&amp;$AR15,$CC$7:$CC$126,0),""),"")</f>
        <v/>
      </c>
      <c r="BZ15" s="93" t="str">
        <f t="array" ref="BZ15">IFERROR(IF(AND(COUNTIF($BQ$7:$BQ15,"")+1=BZ$6,LEN($BQ15)&gt;0,$AQ15&gt;0),MATCH(INDEX($W$7:$W$16,$AQ15)&amp;"-"&amp;$AR15,$CC$7:$CC$126,0),""),"")</f>
        <v/>
      </c>
      <c r="CA15" s="93" t="str">
        <f t="array" ref="CA15">IFERROR(IF(AND(COUNTIF($BQ$7:$BQ15,"")+1=CA$6,LEN($BQ15)&gt;0,$AQ15&gt;0),MATCH(INDEX($W$7:$W$16,$AQ15)&amp;"-"&amp;$AR15,$CC$7:$CC$126,0),""),"")</f>
        <v/>
      </c>
      <c r="CB15" s="93" t="str">
        <f t="array" ref="CB15">IFERROR(IF(AND(COUNTIF($BQ$7:$BQ15,"")+1=CB$6,LEN($BQ15)&gt;0,$AQ15&gt;0),MATCH(INDEX($W$7:$W$16,$AQ15)&amp;"-"&amp;$AR15,$CC$7:$CC$126,0),""),"")</f>
        <v/>
      </c>
      <c r="CC15" s="93" t="str">
        <f t="shared" si="13"/>
        <v>Preparation of coffee-2</v>
      </c>
      <c r="CD15" s="93" t="str">
        <f t="array" ref="CD15">IFERROR(IF(AND(COUNTIF($CC$7:$CC15,"")+1=CD$6,LEN($CC15)&gt;0,$AU15&gt;0),MATCH(INDEX($X$7:$X$16,$AU15)&amp;"-"&amp;$AV15,$CO$7:$CO$126,0),""),"")</f>
        <v/>
      </c>
      <c r="CE15" s="93" t="str">
        <f t="array" ref="CE15">IFERROR(IF(AND(COUNTIF($CC$7:$CC15,"")+1=CE$6,LEN($CC15)&gt;0,$AU15&gt;0),MATCH(INDEX($X$7:$X$16,$AU15)&amp;"-"&amp;$AV15,$CO$7:$CO$126,0),""),"")</f>
        <v/>
      </c>
      <c r="CF15" s="93" t="str">
        <f t="array" ref="CF15">IFERROR(IF(AND(COUNTIF($CC$7:$CC15,"")+1=CF$6,LEN($CC15)&gt;0,$AU15&gt;0),MATCH(INDEX($X$7:$X$16,$AU15)&amp;"-"&amp;$AV15,$CO$7:$CO$126,0),""),"")</f>
        <v/>
      </c>
      <c r="CG15" s="93" t="str">
        <f t="array" ref="CG15">IFERROR(IF(AND(COUNTIF($CC$7:$CC15,"")+1=CG$6,LEN($CC15)&gt;0,$AU15&gt;0),MATCH(INDEX($X$7:$X$16,$AU15)&amp;"-"&amp;$AV15,$CO$7:$CO$126,0),""),"")</f>
        <v/>
      </c>
      <c r="CH15" s="93" t="str">
        <f t="array" ref="CH15">IFERROR(IF(AND(COUNTIF($CC$7:$CC15,"")+1=CH$6,LEN($CC15)&gt;0,$AU15&gt;0),MATCH(INDEX($X$7:$X$16,$AU15)&amp;"-"&amp;$AV15,$CO$7:$CO$126,0),""),"")</f>
        <v/>
      </c>
      <c r="CI15" s="93" t="str">
        <f t="array" ref="CI15">IFERROR(IF(AND(COUNTIF($CC$7:$CC15,"")+1=CI$6,LEN($CC15)&gt;0,$AU15&gt;0),MATCH(INDEX($X$7:$X$16,$AU15)&amp;"-"&amp;$AV15,$CO$7:$CO$126,0),""),"")</f>
        <v/>
      </c>
      <c r="CJ15" s="93" t="str">
        <f t="array" ref="CJ15">IFERROR(IF(AND(COUNTIF($CC$7:$CC15,"")+1=CJ$6,LEN($CC15)&gt;0,$AU15&gt;0),MATCH(INDEX($X$7:$X$16,$AU15)&amp;"-"&amp;$AV15,$CO$7:$CO$126,0),""),"")</f>
        <v/>
      </c>
      <c r="CK15" s="93" t="str">
        <f t="array" ref="CK15">IFERROR(IF(AND(COUNTIF($CC$7:$CC15,"")+1=CK$6,LEN($CC15)&gt;0,$AU15&gt;0),MATCH(INDEX($X$7:$X$16,$AU15)&amp;"-"&amp;$AV15,$CO$7:$CO$126,0),""),"")</f>
        <v/>
      </c>
      <c r="CL15" s="93" t="str">
        <f t="array" ref="CL15">IFERROR(IF(AND(COUNTIF($CC$7:$CC15,"")+1=CL$6,LEN($CC15)&gt;0,$AU15&gt;0),MATCH(INDEX($X$7:$X$16,$AU15)&amp;"-"&amp;$AV15,$CO$7:$CO$126,0),""),"")</f>
        <v/>
      </c>
      <c r="CM15" s="93" t="str">
        <f t="array" ref="CM15">IFERROR(IF(AND(COUNTIF($CC$7:$CC15,"")+1=CM$6,LEN($CC15)&gt;0,$AU15&gt;0),MATCH(INDEX($X$7:$X$16,$AU15)&amp;"-"&amp;$AV15,$CO$7:$CO$126,0),""),"")</f>
        <v/>
      </c>
      <c r="CN15" s="93" t="str">
        <f t="array" ref="CN15">IFERROR(IF(AND(COUNTIF($CC$7:$CC15,"")+1=CN$6,LEN($CC15)&gt;0,$AU15&gt;0),MATCH(INDEX($X$7:$X$16,$AU15)&amp;"-"&amp;$AV15,$CO$7:$CO$126,0),""),"")</f>
        <v/>
      </c>
      <c r="CO15" s="93" t="str">
        <f t="shared" si="14"/>
        <v/>
      </c>
      <c r="CP15" s="93" t="str">
        <f t="array" ref="CP15">IFERROR(IF(AND(COUNTIF($CO$7:$CO15,"")+1=CP$6,LEN($CO15)&gt;0,$AY15&gt;0),MATCH(INDEX($Y$7:$Y$16,$AY15)&amp;"-"&amp;$AZ15,$DA$7:$DA$126,0),""),"")</f>
        <v/>
      </c>
      <c r="CQ15" s="93" t="str">
        <f t="array" ref="CQ15">IFERROR(IF(AND(COUNTIF($CO$7:$CO15,"")+1=CQ$6,LEN($CO15)&gt;0,$AY15&gt;0),MATCH(INDEX($Y$7:$Y$16,$AY15)&amp;"-"&amp;$AZ15,$DA$7:$DA$126,0),""),"")</f>
        <v/>
      </c>
      <c r="CR15" s="93" t="str">
        <f t="array" ref="CR15">IFERROR(IF(AND(COUNTIF($CO$7:$CO15,"")+1=CR$6,LEN($CO15)&gt;0,$AY15&gt;0),MATCH(INDEX($Y$7:$Y$16,$AY15)&amp;"-"&amp;$AZ15,$DA$7:$DA$126,0),""),"")</f>
        <v/>
      </c>
      <c r="CS15" s="93" t="str">
        <f t="array" ref="CS15">IFERROR(IF(AND(COUNTIF($CO$7:$CO15,"")+1=CS$6,LEN($CO15)&gt;0,$AY15&gt;0),MATCH(INDEX($Y$7:$Y$16,$AY15)&amp;"-"&amp;$AZ15,$DA$7:$DA$126,0),""),"")</f>
        <v/>
      </c>
      <c r="CT15" s="93" t="str">
        <f t="array" ref="CT15">IFERROR(IF(AND(COUNTIF($CO$7:$CO15,"")+1=CT$6,LEN($CO15)&gt;0,$AY15&gt;0),MATCH(INDEX($Y$7:$Y$16,$AY15)&amp;"-"&amp;$AZ15,$DA$7:$DA$126,0),""),"")</f>
        <v/>
      </c>
      <c r="CU15" s="93" t="str">
        <f t="array" ref="CU15">IFERROR(IF(AND(COUNTIF($CO$7:$CO15,"")+1=CU$6,LEN($CO15)&gt;0,$AY15&gt;0),MATCH(INDEX($Y$7:$Y$16,$AY15)&amp;"-"&amp;$AZ15,$DA$7:$DA$126,0),""),"")</f>
        <v/>
      </c>
      <c r="CV15" s="93" t="str">
        <f t="array" ref="CV15">IFERROR(IF(AND(COUNTIF($CO$7:$CO15,"")+1=CV$6,LEN($CO15)&gt;0,$AY15&gt;0),MATCH(INDEX($Y$7:$Y$16,$AY15)&amp;"-"&amp;$AZ15,$DA$7:$DA$126,0),""),"")</f>
        <v/>
      </c>
      <c r="CW15" s="93" t="str">
        <f t="array" ref="CW15">IFERROR(IF(AND(COUNTIF($CO$7:$CO15,"")+1=CW$6,LEN($CO15)&gt;0,$AY15&gt;0),MATCH(INDEX($Y$7:$Y$16,$AY15)&amp;"-"&amp;$AZ15,$DA$7:$DA$126,0),""),"")</f>
        <v/>
      </c>
      <c r="CX15" s="93" t="str">
        <f t="array" ref="CX15">IFERROR(IF(AND(COUNTIF($CO$7:$CO15,"")+1=CX$6,LEN($CO15)&gt;0,$AY15&gt;0),MATCH(INDEX($Y$7:$Y$16,$AY15)&amp;"-"&amp;$AZ15,$DA$7:$DA$126,0),""),"")</f>
        <v/>
      </c>
      <c r="CY15" s="93" t="str">
        <f t="array" ref="CY15">IFERROR(IF(AND(COUNTIF($CO$7:$CO15,"")+1=CY$6,LEN($CO15)&gt;0,$AY15&gt;0),MATCH(INDEX($Y$7:$Y$16,$AY15)&amp;"-"&amp;$AZ15,$DA$7:$DA$126,0),""),"")</f>
        <v/>
      </c>
      <c r="CZ15" s="93" t="str">
        <f t="array" ref="CZ15">IFERROR(IF(AND(COUNTIF($CO$7:$CO15,"")+1=CZ$6,LEN($CO15)&gt;0,$AY15&gt;0),MATCH(INDEX($Y$7:$Y$16,$AY15)&amp;"-"&amp;$AZ15,$DA$7:$DA$126,0),""),"")</f>
        <v/>
      </c>
      <c r="DA15" s="93" t="str">
        <f t="shared" si="15"/>
        <v/>
      </c>
      <c r="DC15" s="93">
        <f t="array" ref="DC15">IFERROR(IF(LEN(BQ15)=0,"",SUM((BF$7:BO$126=$BD15)*(BF$6:BO$6))),"")</f>
        <v>0</v>
      </c>
      <c r="DD15" s="93">
        <f t="array" ref="DD15">IFERROR(IF(LEN(CC15)=0,"",SUM((BR$7:CA$126=$BD15)*(BR$6:CA$6))),"")</f>
        <v>4</v>
      </c>
      <c r="DE15" s="93" t="str">
        <f t="array" ref="DE15">IFERROR(IF(LEN(CO15)=0,"",SUM((CD$7:CM$126=$BD15)*(CD$6:CM$6))),"")</f>
        <v/>
      </c>
      <c r="DF15" s="93" t="str">
        <f t="array" ref="DF15">IFERROR(IF(LEN(DA15)=0,"",SUM((CP$7:CY$126=$BD15)*(CP$6:CY$6))),"")</f>
        <v/>
      </c>
    </row>
    <row r="16" spans="2:110" x14ac:dyDescent="0.25">
      <c r="B16" s="112">
        <v>9</v>
      </c>
      <c r="C16" s="93" t="str">
        <f t="array" ref="C16">IFERROR(IF(AND(LEN(C$7)&gt;0,SUM((InputList!$C19:$H19=Cond!C$7)*1)&gt;0),InputList!$B19,""),"")</f>
        <v/>
      </c>
      <c r="D16" s="93" t="str">
        <f t="array" ref="D16">IFERROR(IF(AND(LEN(D$7)&gt;0,SUM((InputList!$C19:$H19=Cond!D$7)*1)&gt;0),InputList!$B19,""),"")</f>
        <v/>
      </c>
      <c r="E16" s="93" t="str">
        <f t="array" ref="E16">IFERROR(IF(AND(LEN(E$7)&gt;0,SUM((InputList!$C19:$H19=Cond!E$7)*1)&gt;0),InputList!$B19,""),"")</f>
        <v/>
      </c>
      <c r="F16" s="93" t="str">
        <f t="array" ref="F16">IFERROR(IF(AND(LEN(F$7)&gt;0,SUM((InputList!$C19:$H19=Cond!F$7)*1)&gt;0),InputList!$B19,""),"")</f>
        <v/>
      </c>
      <c r="G16" s="93" t="str">
        <f t="array" ref="G16">IFERROR(IF(AND(LEN(G$7)&gt;0,SUM((InputList!$C19:$H19=Cond!G$7)*1)&gt;0),InputList!$B19,""),"")</f>
        <v/>
      </c>
      <c r="H16" s="93" t="str">
        <f t="array" ref="H16">IFERROR(IF(AND(LEN(H$7)&gt;0,SUM((InputList!$C19:$H19=Cond!H$7)*1)&gt;0),InputList!$B19,""),"")</f>
        <v/>
      </c>
      <c r="I16" s="93" t="str">
        <f t="array" ref="I16">IFERROR(IF(AND(LEN(I$7)&gt;0,SUM((InputList!$C19:$H19=Cond!I$7)*1)&gt;0),InputList!$B19,""),"")</f>
        <v/>
      </c>
      <c r="J16" s="93" t="str">
        <f t="array" ref="J16">IFERROR(IF(AND(LEN(J$7)&gt;0,SUM((InputList!$C19:$H19=Cond!J$7)*1)&gt;0),InputList!$B19,""),"")</f>
        <v/>
      </c>
      <c r="K16" s="93" t="str">
        <f t="array" ref="K16">IFERROR(IF(AND(LEN(K$7)&gt;0,SUM((InputList!$C19:$H19=Cond!K$7)*1)&gt;0),InputList!$B19,""),"")</f>
        <v/>
      </c>
      <c r="L16" s="93" t="str">
        <f t="array" ref="L16">IFERROR(IF(AND(LEN(L$7)&gt;0,SUM((InputList!$C19:$H19=Cond!L$7)*1)&gt;0),InputList!$B19,""),"")</f>
        <v/>
      </c>
      <c r="M16" s="93">
        <f t="shared" si="16"/>
        <v>0</v>
      </c>
      <c r="O16" s="112">
        <v>10</v>
      </c>
      <c r="P16" s="112">
        <v>1</v>
      </c>
      <c r="Q16" s="93" t="str">
        <f t="shared" si="2"/>
        <v/>
      </c>
      <c r="R16" s="93" t="str">
        <f t="shared" si="3"/>
        <v/>
      </c>
      <c r="T16" s="112">
        <v>10</v>
      </c>
      <c r="U16" s="93" t="str">
        <f>IFERROR(IF(LEN(INDEX(InputList!$B$25:$B$34,Cond!T16))=0,"",INDEX(InputList!$B$25:$B$34,Cond!T16)),"")</f>
        <v/>
      </c>
      <c r="V16" s="122" t="str">
        <f>IFERROR(IF(LEN(INDEX(InputList!$B$11:$B$20,Cond!T16))=0,"",INDEX(InputList!$B$11:$B$20,Cond!T16)),"")</f>
        <v/>
      </c>
      <c r="W16" s="93"/>
      <c r="X16" s="93" t="str">
        <f>IFERROR(IF(LEN(INDEX(OutputList!$B$11:$B$20,Cond!T16))=0,"",INDEX(OutputList!$B$11:$B$20,Cond!T16)),"")</f>
        <v/>
      </c>
      <c r="Y16" s="93" t="str">
        <f>IFERROR(IF(LEN(INDEX(OutputList!$B$25:$B$34,Cond!T16))=0,"",INDEX(OutputList!$B$25:$B$34,Cond!T16)),"")</f>
        <v/>
      </c>
      <c r="AA16" s="111">
        <v>10</v>
      </c>
      <c r="AB16" s="93" t="str">
        <f t="shared" si="1"/>
        <v/>
      </c>
      <c r="AC16" s="93" t="str">
        <f t="shared" si="4"/>
        <v/>
      </c>
      <c r="AD16" s="93" t="str">
        <f t="shared" si="5"/>
        <v/>
      </c>
      <c r="AE16" s="93" t="str">
        <f t="shared" si="6"/>
        <v/>
      </c>
      <c r="AF16" s="93" t="str">
        <f>IFERROR(IF(LEN(AB16)=0,"",MAX($AG$7:AG15)+2),"")</f>
        <v/>
      </c>
      <c r="AG16" s="93" t="str">
        <f t="shared" si="7"/>
        <v/>
      </c>
      <c r="AH16" s="93" t="str">
        <f t="shared" si="8"/>
        <v/>
      </c>
      <c r="AJ16" s="112">
        <v>10</v>
      </c>
      <c r="AK16" s="93" t="str">
        <f t="array" ref="AK16">IFERROR(IF(MAX(($AJ16&gt;=$AF$7:$AF$16)*($AJ16&lt;=$AG$7:$AG$16)*$AA$7:$AA$16)=0,"",INDEX($AB$7:$AB$16,MAX(($AJ16&gt;=$AF$7:$AF$16)*($AJ16&lt;=$AG$7:$AG$16)*$AA$7:$AA$16))),"")</f>
        <v>Manufacturer</v>
      </c>
      <c r="AL16" s="93">
        <f>IFERROR(IF(LEN(AK16)=0,"",COUNTIF(AK$7:AK16,AK16)),"")</f>
        <v>3</v>
      </c>
      <c r="AM16" s="93">
        <f t="array" ref="AM16">IFERROR(IF(LEN(AK16)=0,"",LARGE((AK16=$R$7:$R$126)*($P$7:$P$126),COUNTIF(AK16:AK$126,AK16)-1)),"")</f>
        <v>5</v>
      </c>
      <c r="AN16" s="93">
        <f>IFERROR(IF(LEN(AK16)=0,"",COUNTIF(AM$7:AM16,AM16)),"")</f>
        <v>1</v>
      </c>
      <c r="AO16" s="93" t="str">
        <f t="array" ref="AO16">IFERROR(IF(MAX(($AJ16&gt;=$AF$19:$AF$28)*($AJ16&lt;=$AG$19:$AG$28)*$AA$19:$AA$28)=0,"",INDEX($AB$19:$AB$28,MAX(($AJ16&gt;=$AF$19:$AF$28)*($AJ16&lt;=$AG$19:$AG$28)*$AA$19:$AA$28))),"")</f>
        <v/>
      </c>
      <c r="AP16" s="93" t="str">
        <f>IFERROR(IF(LEN(AO16)=0,"",COUNTIF(AO$7:AO16,AO16)),"")</f>
        <v/>
      </c>
      <c r="AQ16" s="93" t="str">
        <f t="array" ref="AQ16">IFERROR(IF(LEN(AO16)=0,"",LARGE((AO16=$Q$7:$Q$126)*($P$7:$P$126),COUNTIF(AO16:AO$126,AO16)-1)),"")</f>
        <v/>
      </c>
      <c r="AR16" s="93" t="str">
        <f>IFERROR(IF(LEN(AO16)=0,"",COUNTIF(AQ$7:AQ16,AQ16)),"")</f>
        <v/>
      </c>
      <c r="AS16" s="93" t="str">
        <f t="array" ref="AS16">IFERROR(IF(MAX(($AJ16&gt;=$AF$31:$AF$40)*($AJ16&lt;=$AG$31:$AG$40)*$AA$31:$AA$40)=0,"",INDEX($AB$31:$AB$40,MAX(($AJ16&gt;=$AF$31:$AF$40)*($AJ16&lt;=$AG$31:$AG$40)*$AA$31:$AA$40))),"")</f>
        <v>Preparation of coffee</v>
      </c>
      <c r="AT16" s="93">
        <f>IFERROR(IF(LEN(AS16)=0,"",COUNTIF(AS$7:AS16,AS16)),"")</f>
        <v>3</v>
      </c>
      <c r="AU16" s="93" t="str">
        <f t="shared" si="9"/>
        <v/>
      </c>
      <c r="AV16" s="93" t="str">
        <f>IFERROR(IF(LEN(AU16)=0,"",COUNTIF(AU$7:AU16,AU16)),"")</f>
        <v/>
      </c>
      <c r="AW16" s="93" t="str">
        <f t="array" ref="AW16">IFERROR(IF(MAX(($AJ16&gt;=$AF$43:$AF$52)*($AJ16&lt;=$AG$43:$AG$52)*$AA$43:$AA$52)=0,"",INDEX($AB$43:$AB$52,MAX(($AJ16&gt;=$AF$43:$AF$52)*($AJ16&lt;=$AG$43:$AG$52)*$AA$43:$AA$52))),"")</f>
        <v>Coffee</v>
      </c>
      <c r="AX16" s="93">
        <f>IFERROR(IF(LEN(AW16)=0,"",COUNTIF(AW$7:AW16,AW16)),"")</f>
        <v>1</v>
      </c>
      <c r="AY16" s="93">
        <f t="shared" si="10"/>
        <v>1</v>
      </c>
      <c r="AZ16" s="93">
        <f>IFERROR(IF(LEN(AY16)=0,"",COUNTIF(AY$7:AY16,AY16)),"")</f>
        <v>3</v>
      </c>
      <c r="BA16" s="93" t="str">
        <f t="array" ref="BA16">IFERROR(IF(MAX(($AJ16&gt;=$AF$55:$AF$64)*($AJ16&lt;=$AG$55:$AG$64)*$AA$55:$AA$64)=0,"",INDEX($AB$55:$AB$64,MAX(($AJ16&gt;=$AF$55:$AF$64)*($AJ16&lt;=$AG$55:$AG$64)*$AA$55:$AA$64))),"")</f>
        <v/>
      </c>
      <c r="BB16" s="93" t="str">
        <f>IFERROR(IF(LEN(BA16)=0,"",COUNTIF(BA$7:BA16,BA16)),"")</f>
        <v/>
      </c>
      <c r="BD16" s="112">
        <v>10</v>
      </c>
      <c r="BE16" s="93" t="str">
        <f t="shared" si="11"/>
        <v>Manufacturer-3</v>
      </c>
      <c r="BF16" s="93" t="str">
        <f t="array" ref="BF16">IFERROR(IF(AND(COUNTIF($BE$7:$BE16,"")+1=BF$6,LEN($BE16)&gt;0,$AM16&gt;0),MATCH(INDEX($V$7:$V$16,$AM16)&amp;"-"&amp;$AN16,$BQ$7:$BQ$126,0),""),"")</f>
        <v/>
      </c>
      <c r="BG16" s="93" t="str">
        <f t="array" ref="BG16">IFERROR(IF(AND(COUNTIF($BE$7:$BE16,"")+1=BG$6,LEN($BE16)&gt;0,$AM16&gt;0),MATCH(INDEX($V$7:$V$16,$AM16)&amp;"-"&amp;$AN16,$BQ$7:$BQ$126,0),""),"")</f>
        <v/>
      </c>
      <c r="BH16" s="93">
        <f t="array" ref="BH16">IFERROR(IF(AND(COUNTIF($BE$7:$BE16,"")+1=BH$6,LEN($BE16)&gt;0,$AM16&gt;0),MATCH(INDEX($V$7:$V$16,$AM16)&amp;"-"&amp;$AN16,$BQ$7:$BQ$126,0),""),"")</f>
        <v>14</v>
      </c>
      <c r="BI16" s="93" t="str">
        <f t="array" ref="BI16">IFERROR(IF(AND(COUNTIF($BE$7:$BE16,"")+1=BI$6,LEN($BE16)&gt;0,$AM16&gt;0),MATCH(INDEX($V$7:$V$16,$AM16)&amp;"-"&amp;$AN16,$BQ$7:$BQ$126,0),""),"")</f>
        <v/>
      </c>
      <c r="BJ16" s="93" t="str">
        <f t="array" ref="BJ16">IFERROR(IF(AND(COUNTIF($BE$7:$BE16,"")+1=BJ$6,LEN($BE16)&gt;0,$AM16&gt;0),MATCH(INDEX($V$7:$V$16,$AM16)&amp;"-"&amp;$AN16,$BQ$7:$BQ$126,0),""),"")</f>
        <v/>
      </c>
      <c r="BK16" s="93" t="str">
        <f t="array" ref="BK16">IFERROR(IF(AND(COUNTIF($BE$7:$BE16,"")+1=BK$6,LEN($BE16)&gt;0,$AM16&gt;0),MATCH(INDEX($V$7:$V$16,$AM16)&amp;"-"&amp;$AN16,$BQ$7:$BQ$126,0),""),"")</f>
        <v/>
      </c>
      <c r="BL16" s="93" t="str">
        <f t="array" ref="BL16">IFERROR(IF(AND(COUNTIF($BE$7:$BE16,"")+1=BL$6,LEN($BE16)&gt;0,$AM16&gt;0),MATCH(INDEX($V$7:$V$16,$AM16)&amp;"-"&amp;$AN16,$BQ$7:$BQ$126,0),""),"")</f>
        <v/>
      </c>
      <c r="BM16" s="93" t="str">
        <f t="array" ref="BM16">IFERROR(IF(AND(COUNTIF($BE$7:$BE16,"")+1=BM$6,LEN($BE16)&gt;0,$AM16&gt;0),MATCH(INDEX($V$7:$V$16,$AM16)&amp;"-"&amp;$AN16,$BQ$7:$BQ$126,0),""),"")</f>
        <v/>
      </c>
      <c r="BN16" s="93" t="str">
        <f t="array" ref="BN16">IFERROR(IF(AND(COUNTIF($BE$7:$BE16,"")+1=BN$6,LEN($BE16)&gt;0,$AM16&gt;0),MATCH(INDEX($V$7:$V$16,$AM16)&amp;"-"&amp;$AN16,$BQ$7:$BQ$126,0),""),"")</f>
        <v/>
      </c>
      <c r="BO16" s="93" t="str">
        <f t="array" ref="BO16">IFERROR(IF(AND(COUNTIF($BE$7:$BE16,"")+1=BO$6,LEN($BE16)&gt;0,$AM16&gt;0),MATCH(INDEX($V$7:$V$16,$AM16)&amp;"-"&amp;$AN16,$BQ$7:$BQ$126,0),""),"")</f>
        <v/>
      </c>
      <c r="BP16" s="93" t="str">
        <f t="array" ref="BP16">IFERROR(IF(AND(COUNTIF($BE$7:$BE16,"")+1=BP$6,LEN($BE16)&gt;0,$AM16&gt;0),MATCH(INDEX($V$7:$V$16,$AM16)&amp;"-"&amp;$AN16,$BQ$7:$BQ$126,0),""),"")</f>
        <v/>
      </c>
      <c r="BQ16" s="93" t="str">
        <f t="shared" si="12"/>
        <v/>
      </c>
      <c r="BR16" s="93" t="str">
        <f t="array" ref="BR16">IFERROR(IF(AND(COUNTIF($BQ$7:$BQ16,"")+1=BR$6,LEN($BQ16)&gt;0,$AQ16&gt;0),MATCH(INDEX($W$7:$W$16,$AQ16)&amp;"-"&amp;$AR16,$CC$7:$CC$126,0),""),"")</f>
        <v/>
      </c>
      <c r="BS16" s="93" t="str">
        <f t="array" ref="BS16">IFERROR(IF(AND(COUNTIF($BQ$7:$BQ16,"")+1=BS$6,LEN($BQ16)&gt;0,$AQ16&gt;0),MATCH(INDEX($W$7:$W$16,$AQ16)&amp;"-"&amp;$AR16,$CC$7:$CC$126,0),""),"")</f>
        <v/>
      </c>
      <c r="BT16" s="93" t="str">
        <f t="array" ref="BT16">IFERROR(IF(AND(COUNTIF($BQ$7:$BQ16,"")+1=BT$6,LEN($BQ16)&gt;0,$AQ16&gt;0),MATCH(INDEX($W$7:$W$16,$AQ16)&amp;"-"&amp;$AR16,$CC$7:$CC$126,0),""),"")</f>
        <v/>
      </c>
      <c r="BU16" s="93" t="str">
        <f t="array" ref="BU16">IFERROR(IF(AND(COUNTIF($BQ$7:$BQ16,"")+1=BU$6,LEN($BQ16)&gt;0,$AQ16&gt;0),MATCH(INDEX($W$7:$W$16,$AQ16)&amp;"-"&amp;$AR16,$CC$7:$CC$126,0),""),"")</f>
        <v/>
      </c>
      <c r="BV16" s="93" t="str">
        <f t="array" ref="BV16">IFERROR(IF(AND(COUNTIF($BQ$7:$BQ16,"")+1=BV$6,LEN($BQ16)&gt;0,$AQ16&gt;0),MATCH(INDEX($W$7:$W$16,$AQ16)&amp;"-"&amp;$AR16,$CC$7:$CC$126,0),""),"")</f>
        <v/>
      </c>
      <c r="BW16" s="93" t="str">
        <f t="array" ref="BW16">IFERROR(IF(AND(COUNTIF($BQ$7:$BQ16,"")+1=BW$6,LEN($BQ16)&gt;0,$AQ16&gt;0),MATCH(INDEX($W$7:$W$16,$AQ16)&amp;"-"&amp;$AR16,$CC$7:$CC$126,0),""),"")</f>
        <v/>
      </c>
      <c r="BX16" s="93" t="str">
        <f t="array" ref="BX16">IFERROR(IF(AND(COUNTIF($BQ$7:$BQ16,"")+1=BX$6,LEN($BQ16)&gt;0,$AQ16&gt;0),MATCH(INDEX($W$7:$W$16,$AQ16)&amp;"-"&amp;$AR16,$CC$7:$CC$126,0),""),"")</f>
        <v/>
      </c>
      <c r="BY16" s="93" t="str">
        <f t="array" ref="BY16">IFERROR(IF(AND(COUNTIF($BQ$7:$BQ16,"")+1=BY$6,LEN($BQ16)&gt;0,$AQ16&gt;0),MATCH(INDEX($W$7:$W$16,$AQ16)&amp;"-"&amp;$AR16,$CC$7:$CC$126,0),""),"")</f>
        <v/>
      </c>
      <c r="BZ16" s="93" t="str">
        <f t="array" ref="BZ16">IFERROR(IF(AND(COUNTIF($BQ$7:$BQ16,"")+1=BZ$6,LEN($BQ16)&gt;0,$AQ16&gt;0),MATCH(INDEX($W$7:$W$16,$AQ16)&amp;"-"&amp;$AR16,$CC$7:$CC$126,0),""),"")</f>
        <v/>
      </c>
      <c r="CA16" s="93" t="str">
        <f t="array" ref="CA16">IFERROR(IF(AND(COUNTIF($BQ$7:$BQ16,"")+1=CA$6,LEN($BQ16)&gt;0,$AQ16&gt;0),MATCH(INDEX($W$7:$W$16,$AQ16)&amp;"-"&amp;$AR16,$CC$7:$CC$126,0),""),"")</f>
        <v/>
      </c>
      <c r="CB16" s="93" t="str">
        <f t="array" ref="CB16">IFERROR(IF(AND(COUNTIF($BQ$7:$BQ16,"")+1=CB$6,LEN($BQ16)&gt;0,$AQ16&gt;0),MATCH(INDEX($W$7:$W$16,$AQ16)&amp;"-"&amp;$AR16,$CC$7:$CC$126,0),""),"")</f>
        <v/>
      </c>
      <c r="CC16" s="93" t="str">
        <f t="shared" si="13"/>
        <v>Preparation of coffee-3</v>
      </c>
      <c r="CD16" s="93" t="str">
        <f t="array" ref="CD16">IFERROR(IF(AND(COUNTIF($CC$7:$CC16,"")+1=CD$6,LEN($CC16)&gt;0,$AU16&gt;0),MATCH(INDEX($X$7:$X$16,$AU16)&amp;"-"&amp;$AV16,$CO$7:$CO$126,0),""),"")</f>
        <v/>
      </c>
      <c r="CE16" s="93" t="str">
        <f t="array" ref="CE16">IFERROR(IF(AND(COUNTIF($CC$7:$CC16,"")+1=CE$6,LEN($CC16)&gt;0,$AU16&gt;0),MATCH(INDEX($X$7:$X$16,$AU16)&amp;"-"&amp;$AV16,$CO$7:$CO$126,0),""),"")</f>
        <v/>
      </c>
      <c r="CF16" s="93" t="str">
        <f t="array" ref="CF16">IFERROR(IF(AND(COUNTIF($CC$7:$CC16,"")+1=CF$6,LEN($CC16)&gt;0,$AU16&gt;0),MATCH(INDEX($X$7:$X$16,$AU16)&amp;"-"&amp;$AV16,$CO$7:$CO$126,0),""),"")</f>
        <v/>
      </c>
      <c r="CG16" s="93" t="str">
        <f t="array" ref="CG16">IFERROR(IF(AND(COUNTIF($CC$7:$CC16,"")+1=CG$6,LEN($CC16)&gt;0,$AU16&gt;0),MATCH(INDEX($X$7:$X$16,$AU16)&amp;"-"&amp;$AV16,$CO$7:$CO$126,0),""),"")</f>
        <v/>
      </c>
      <c r="CH16" s="93" t="str">
        <f t="array" ref="CH16">IFERROR(IF(AND(COUNTIF($CC$7:$CC16,"")+1=CH$6,LEN($CC16)&gt;0,$AU16&gt;0),MATCH(INDEX($X$7:$X$16,$AU16)&amp;"-"&amp;$AV16,$CO$7:$CO$126,0),""),"")</f>
        <v/>
      </c>
      <c r="CI16" s="93" t="str">
        <f t="array" ref="CI16">IFERROR(IF(AND(COUNTIF($CC$7:$CC16,"")+1=CI$6,LEN($CC16)&gt;0,$AU16&gt;0),MATCH(INDEX($X$7:$X$16,$AU16)&amp;"-"&amp;$AV16,$CO$7:$CO$126,0),""),"")</f>
        <v/>
      </c>
      <c r="CJ16" s="93" t="str">
        <f t="array" ref="CJ16">IFERROR(IF(AND(COUNTIF($CC$7:$CC16,"")+1=CJ$6,LEN($CC16)&gt;0,$AU16&gt;0),MATCH(INDEX($X$7:$X$16,$AU16)&amp;"-"&amp;$AV16,$CO$7:$CO$126,0),""),"")</f>
        <v/>
      </c>
      <c r="CK16" s="93" t="str">
        <f t="array" ref="CK16">IFERROR(IF(AND(COUNTIF($CC$7:$CC16,"")+1=CK$6,LEN($CC16)&gt;0,$AU16&gt;0),MATCH(INDEX($X$7:$X$16,$AU16)&amp;"-"&amp;$AV16,$CO$7:$CO$126,0),""),"")</f>
        <v/>
      </c>
      <c r="CL16" s="93" t="str">
        <f t="array" ref="CL16">IFERROR(IF(AND(COUNTIF($CC$7:$CC16,"")+1=CL$6,LEN($CC16)&gt;0,$AU16&gt;0),MATCH(INDEX($X$7:$X$16,$AU16)&amp;"-"&amp;$AV16,$CO$7:$CO$126,0),""),"")</f>
        <v/>
      </c>
      <c r="CM16" s="93" t="str">
        <f t="array" ref="CM16">IFERROR(IF(AND(COUNTIF($CC$7:$CC16,"")+1=CM$6,LEN($CC16)&gt;0,$AU16&gt;0),MATCH(INDEX($X$7:$X$16,$AU16)&amp;"-"&amp;$AV16,$CO$7:$CO$126,0),""),"")</f>
        <v/>
      </c>
      <c r="CN16" s="93" t="str">
        <f t="array" ref="CN16">IFERROR(IF(AND(COUNTIF($CC$7:$CC16,"")+1=CN$6,LEN($CC16)&gt;0,$AU16&gt;0),MATCH(INDEX($X$7:$X$16,$AU16)&amp;"-"&amp;$AV16,$CO$7:$CO$126,0),""),"")</f>
        <v/>
      </c>
      <c r="CO16" s="93" t="str">
        <f t="shared" si="14"/>
        <v>Coffee-1</v>
      </c>
      <c r="CP16" s="93" t="str">
        <f t="array" ref="CP16">IFERROR(IF(AND(COUNTIF($CO$7:$CO16,"")+1=CP$6,LEN($CO16)&gt;0,$AY16&gt;0),MATCH(INDEX($Y$7:$Y$16,$AY16)&amp;"-"&amp;$AZ16,$DA$7:$DA$126,0),""),"")</f>
        <v/>
      </c>
      <c r="CQ16" s="93" t="str">
        <f t="array" ref="CQ16">IFERROR(IF(AND(COUNTIF($CO$7:$CO16,"")+1=CQ$6,LEN($CO16)&gt;0,$AY16&gt;0),MATCH(INDEX($Y$7:$Y$16,$AY16)&amp;"-"&amp;$AZ16,$DA$7:$DA$126,0),""),"")</f>
        <v/>
      </c>
      <c r="CR16" s="93" t="str">
        <f t="array" ref="CR16">IFERROR(IF(AND(COUNTIF($CO$7:$CO16,"")+1=CR$6,LEN($CO16)&gt;0,$AY16&gt;0),MATCH(INDEX($Y$7:$Y$16,$AY16)&amp;"-"&amp;$AZ16,$DA$7:$DA$126,0),""),"")</f>
        <v/>
      </c>
      <c r="CS16" s="93">
        <f t="array" ref="CS16">IFERROR(IF(AND(COUNTIF($CO$7:$CO16,"")+1=CS$6,LEN($CO16)&gt;0,$AY16&gt;0),MATCH(INDEX($Y$7:$Y$16,$AY16)&amp;"-"&amp;$AZ16,$DA$7:$DA$126,0),""),"")</f>
        <v>3</v>
      </c>
      <c r="CT16" s="93" t="str">
        <f t="array" ref="CT16">IFERROR(IF(AND(COUNTIF($CO$7:$CO16,"")+1=CT$6,LEN($CO16)&gt;0,$AY16&gt;0),MATCH(INDEX($Y$7:$Y$16,$AY16)&amp;"-"&amp;$AZ16,$DA$7:$DA$126,0),""),"")</f>
        <v/>
      </c>
      <c r="CU16" s="93" t="str">
        <f t="array" ref="CU16">IFERROR(IF(AND(COUNTIF($CO$7:$CO16,"")+1=CU$6,LEN($CO16)&gt;0,$AY16&gt;0),MATCH(INDEX($Y$7:$Y$16,$AY16)&amp;"-"&amp;$AZ16,$DA$7:$DA$126,0),""),"")</f>
        <v/>
      </c>
      <c r="CV16" s="93" t="str">
        <f t="array" ref="CV16">IFERROR(IF(AND(COUNTIF($CO$7:$CO16,"")+1=CV$6,LEN($CO16)&gt;0,$AY16&gt;0),MATCH(INDEX($Y$7:$Y$16,$AY16)&amp;"-"&amp;$AZ16,$DA$7:$DA$126,0),""),"")</f>
        <v/>
      </c>
      <c r="CW16" s="93" t="str">
        <f t="array" ref="CW16">IFERROR(IF(AND(COUNTIF($CO$7:$CO16,"")+1=CW$6,LEN($CO16)&gt;0,$AY16&gt;0),MATCH(INDEX($Y$7:$Y$16,$AY16)&amp;"-"&amp;$AZ16,$DA$7:$DA$126,0),""),"")</f>
        <v/>
      </c>
      <c r="CX16" s="93" t="str">
        <f t="array" ref="CX16">IFERROR(IF(AND(COUNTIF($CO$7:$CO16,"")+1=CX$6,LEN($CO16)&gt;0,$AY16&gt;0),MATCH(INDEX($Y$7:$Y$16,$AY16)&amp;"-"&amp;$AZ16,$DA$7:$DA$126,0),""),"")</f>
        <v/>
      </c>
      <c r="CY16" s="93" t="str">
        <f t="array" ref="CY16">IFERROR(IF(AND(COUNTIF($CO$7:$CO16,"")+1=CY$6,LEN($CO16)&gt;0,$AY16&gt;0),MATCH(INDEX($Y$7:$Y$16,$AY16)&amp;"-"&amp;$AZ16,$DA$7:$DA$126,0),""),"")</f>
        <v/>
      </c>
      <c r="CZ16" s="93" t="str">
        <f t="array" ref="CZ16">IFERROR(IF(AND(COUNTIF($CO$7:$CO16,"")+1=CZ$6,LEN($CO16)&gt;0,$AY16&gt;0),MATCH(INDEX($Y$7:$Y$16,$AY16)&amp;"-"&amp;$AZ16,$DA$7:$DA$126,0),""),"")</f>
        <v/>
      </c>
      <c r="DA16" s="93" t="str">
        <f t="shared" si="15"/>
        <v/>
      </c>
      <c r="DC16" s="93" t="str">
        <f t="array" ref="DC16">IFERROR(IF(LEN(BQ16)=0,"",SUM((BF$7:BO$126=$BD16)*(BF$6:BO$6))),"")</f>
        <v/>
      </c>
      <c r="DD16" s="93">
        <f t="array" ref="DD16">IFERROR(IF(LEN(CC16)=0,"",SUM((BR$7:CA$126=$BD16)*(BR$6:CA$6))),"")</f>
        <v>0</v>
      </c>
      <c r="DE16" s="93">
        <f t="array" ref="DE16">IFERROR(IF(LEN(CO16)=0,"",SUM((CD$7:CM$126=$BD16)*(CD$6:CM$6))),"")</f>
        <v>3</v>
      </c>
      <c r="DF16" s="93" t="str">
        <f t="array" ref="DF16">IFERROR(IF(LEN(DA16)=0,"",SUM((CP$7:CY$126=$BD16)*(CP$6:CY$6))),"")</f>
        <v/>
      </c>
    </row>
    <row r="17" spans="2:110" x14ac:dyDescent="0.25">
      <c r="B17" s="112">
        <v>10</v>
      </c>
      <c r="C17" s="93" t="str">
        <f t="array" ref="C17">IFERROR(IF(AND(LEN(C$7)&gt;0,SUM((InputList!$C20:$H20=Cond!C$7)*1)&gt;0),InputList!$B20,""),"")</f>
        <v/>
      </c>
      <c r="D17" s="93" t="str">
        <f t="array" ref="D17">IFERROR(IF(AND(LEN(D$7)&gt;0,SUM((InputList!$C20:$H20=Cond!D$7)*1)&gt;0),InputList!$B20,""),"")</f>
        <v/>
      </c>
      <c r="E17" s="93" t="str">
        <f t="array" ref="E17">IFERROR(IF(AND(LEN(E$7)&gt;0,SUM((InputList!$C20:$H20=Cond!E$7)*1)&gt;0),InputList!$B20,""),"")</f>
        <v/>
      </c>
      <c r="F17" s="93" t="str">
        <f t="array" ref="F17">IFERROR(IF(AND(LEN(F$7)&gt;0,SUM((InputList!$C20:$H20=Cond!F$7)*1)&gt;0),InputList!$B20,""),"")</f>
        <v/>
      </c>
      <c r="G17" s="93" t="str">
        <f t="array" ref="G17">IFERROR(IF(AND(LEN(G$7)&gt;0,SUM((InputList!$C20:$H20=Cond!G$7)*1)&gt;0),InputList!$B20,""),"")</f>
        <v/>
      </c>
      <c r="H17" s="93" t="str">
        <f t="array" ref="H17">IFERROR(IF(AND(LEN(H$7)&gt;0,SUM((InputList!$C20:$H20=Cond!H$7)*1)&gt;0),InputList!$B20,""),"")</f>
        <v/>
      </c>
      <c r="I17" s="93" t="str">
        <f t="array" ref="I17">IFERROR(IF(AND(LEN(I$7)&gt;0,SUM((InputList!$C20:$H20=Cond!I$7)*1)&gt;0),InputList!$B20,""),"")</f>
        <v/>
      </c>
      <c r="J17" s="93" t="str">
        <f t="array" ref="J17">IFERROR(IF(AND(LEN(J$7)&gt;0,SUM((InputList!$C20:$H20=Cond!J$7)*1)&gt;0),InputList!$B20,""),"")</f>
        <v/>
      </c>
      <c r="K17" s="93" t="str">
        <f t="array" ref="K17">IFERROR(IF(AND(LEN(K$7)&gt;0,SUM((InputList!$C20:$H20=Cond!K$7)*1)&gt;0),InputList!$B20,""),"")</f>
        <v/>
      </c>
      <c r="L17" s="93" t="str">
        <f t="array" ref="L17">IFERROR(IF(AND(LEN(L$7)&gt;0,SUM((InputList!$C20:$H20=Cond!L$7)*1)&gt;0),InputList!$B20,""),"")</f>
        <v/>
      </c>
      <c r="M17" s="93">
        <f t="shared" si="16"/>
        <v>0</v>
      </c>
      <c r="O17" s="112">
        <v>1</v>
      </c>
      <c r="P17" s="112">
        <v>2</v>
      </c>
      <c r="Q17" s="93" t="str">
        <f t="shared" si="2"/>
        <v/>
      </c>
      <c r="R17" s="93" t="str">
        <f t="shared" si="3"/>
        <v>Customer</v>
      </c>
      <c r="AJ17" s="112">
        <v>11</v>
      </c>
      <c r="AK17" s="93" t="str">
        <f t="array" ref="AK17">IFERROR(IF(MAX(($AJ17&gt;=$AF$7:$AF$16)*($AJ17&lt;=$AG$7:$AG$16)*$AA$7:$AA$16)=0,"",INDEX($AB$7:$AB$16,MAX(($AJ17&gt;=$AF$7:$AF$16)*($AJ17&lt;=$AG$7:$AG$16)*$AA$7:$AA$16))),"")</f>
        <v>Manufacturer</v>
      </c>
      <c r="AL17" s="93">
        <f>IFERROR(IF(LEN(AK17)=0,"",COUNTIF(AK$7:AK17,AK17)),"")</f>
        <v>4</v>
      </c>
      <c r="AM17" s="93">
        <f t="array" ref="AM17">IFERROR(IF(LEN(AK17)=0,"",LARGE((AK17=$R$7:$R$126)*($P$7:$P$126),COUNTIF(AK17:AK$126,AK17)-1)),"")</f>
        <v>6</v>
      </c>
      <c r="AN17" s="93">
        <f>IFERROR(IF(LEN(AK17)=0,"",COUNTIF(AM$7:AM17,AM17)),"")</f>
        <v>1</v>
      </c>
      <c r="AO17" s="93" t="str">
        <f t="array" ref="AO17">IFERROR(IF(MAX(($AJ17&gt;=$AF$19:$AF$28)*($AJ17&lt;=$AG$19:$AG$28)*$AA$19:$AA$28)=0,"",INDEX($AB$19:$AB$28,MAX(($AJ17&gt;=$AF$19:$AF$28)*($AJ17&lt;=$AG$19:$AG$28)*$AA$19:$AA$28))),"")</f>
        <v>Ingredients ( Milk, Sugar, Chocolate etc.)</v>
      </c>
      <c r="AP17" s="93">
        <f>IFERROR(IF(LEN(AO17)=0,"",COUNTIF(AO$7:AO17,AO17)),"")</f>
        <v>1</v>
      </c>
      <c r="AQ17" s="93">
        <f t="array" ref="AQ17">IFERROR(IF(LEN(AO17)=0,"",LARGE((AO17=$Q$7:$Q$126)*($P$7:$P$126),COUNTIF(AO17:AO$126,AO17)-1)),"")</f>
        <v>3</v>
      </c>
      <c r="AR17" s="93">
        <f>IFERROR(IF(LEN(AO17)=0,"",COUNTIF(AQ$7:AQ17,AQ17)),"")</f>
        <v>2</v>
      </c>
      <c r="AS17" s="93" t="str">
        <f t="array" ref="AS17">IFERROR(IF(MAX(($AJ17&gt;=$AF$31:$AF$40)*($AJ17&lt;=$AG$31:$AG$40)*$AA$31:$AA$40)=0,"",INDEX($AB$31:$AB$40,MAX(($AJ17&gt;=$AF$31:$AF$40)*($AJ17&lt;=$AG$31:$AG$40)*$AA$31:$AA$40))),"")</f>
        <v/>
      </c>
      <c r="AT17" s="93" t="str">
        <f>IFERROR(IF(LEN(AS17)=0,"",COUNTIF(AS$7:AS17,AS17)),"")</f>
        <v/>
      </c>
      <c r="AU17" s="93" t="str">
        <f t="shared" si="9"/>
        <v/>
      </c>
      <c r="AV17" s="93" t="str">
        <f>IFERROR(IF(LEN(AU17)=0,"",COUNTIF(AU$7:AU17,AU17)),"")</f>
        <v/>
      </c>
      <c r="AW17" s="93" t="str">
        <f t="array" ref="AW17">IFERROR(IF(MAX(($AJ17&gt;=$AF$43:$AF$52)*($AJ17&lt;=$AG$43:$AG$52)*$AA$43:$AA$52)=0,"",INDEX($AB$43:$AB$52,MAX(($AJ17&gt;=$AF$43:$AF$52)*($AJ17&lt;=$AG$43:$AG$52)*$AA$43:$AA$52))),"")</f>
        <v>Coffee</v>
      </c>
      <c r="AX17" s="93">
        <f>IFERROR(IF(LEN(AW17)=0,"",COUNTIF(AW$7:AW17,AW17)),"")</f>
        <v>2</v>
      </c>
      <c r="AY17" s="93" t="str">
        <f t="shared" si="10"/>
        <v/>
      </c>
      <c r="AZ17" s="93" t="str">
        <f>IFERROR(IF(LEN(AY17)=0,"",COUNTIF(AY$7:AY17,AY17)),"")</f>
        <v/>
      </c>
      <c r="BA17" s="93" t="str">
        <f t="array" ref="BA17">IFERROR(IF(MAX(($AJ17&gt;=$AF$55:$AF$64)*($AJ17&lt;=$AG$55:$AG$64)*$AA$55:$AA$64)=0,"",INDEX($AB$55:$AB$64,MAX(($AJ17&gt;=$AF$55:$AF$64)*($AJ17&lt;=$AG$55:$AG$64)*$AA$55:$AA$64))),"")</f>
        <v/>
      </c>
      <c r="BB17" s="93" t="str">
        <f>IFERROR(IF(LEN(BA17)=0,"",COUNTIF(BA$7:BA17,BA17)),"")</f>
        <v/>
      </c>
      <c r="BD17" s="112">
        <v>11</v>
      </c>
      <c r="BE17" s="93" t="str">
        <f t="shared" si="11"/>
        <v>Manufacturer-4</v>
      </c>
      <c r="BF17" s="93" t="str">
        <f t="array" ref="BF17">IFERROR(IF(AND(COUNTIF($BE$7:$BE17,"")+1=BF$6,LEN($BE17)&gt;0,$AM17&gt;0),MATCH(INDEX($V$7:$V$16,$AM17)&amp;"-"&amp;$AN17,$BQ$7:$BQ$126,0),""),"")</f>
        <v/>
      </c>
      <c r="BG17" s="93" t="str">
        <f t="array" ref="BG17">IFERROR(IF(AND(COUNTIF($BE$7:$BE17,"")+1=BG$6,LEN($BE17)&gt;0,$AM17&gt;0),MATCH(INDEX($V$7:$V$16,$AM17)&amp;"-"&amp;$AN17,$BQ$7:$BQ$126,0),""),"")</f>
        <v/>
      </c>
      <c r="BH17" s="93">
        <f t="array" ref="BH17">IFERROR(IF(AND(COUNTIF($BE$7:$BE17,"")+1=BH$6,LEN($BE17)&gt;0,$AM17&gt;0),MATCH(INDEX($V$7:$V$16,$AM17)&amp;"-"&amp;$AN17,$BQ$7:$BQ$126,0),""),"")</f>
        <v>17</v>
      </c>
      <c r="BI17" s="93" t="str">
        <f t="array" ref="BI17">IFERROR(IF(AND(COUNTIF($BE$7:$BE17,"")+1=BI$6,LEN($BE17)&gt;0,$AM17&gt;0),MATCH(INDEX($V$7:$V$16,$AM17)&amp;"-"&amp;$AN17,$BQ$7:$BQ$126,0),""),"")</f>
        <v/>
      </c>
      <c r="BJ17" s="93" t="str">
        <f t="array" ref="BJ17">IFERROR(IF(AND(COUNTIF($BE$7:$BE17,"")+1=BJ$6,LEN($BE17)&gt;0,$AM17&gt;0),MATCH(INDEX($V$7:$V$16,$AM17)&amp;"-"&amp;$AN17,$BQ$7:$BQ$126,0),""),"")</f>
        <v/>
      </c>
      <c r="BK17" s="93" t="str">
        <f t="array" ref="BK17">IFERROR(IF(AND(COUNTIF($BE$7:$BE17,"")+1=BK$6,LEN($BE17)&gt;0,$AM17&gt;0),MATCH(INDEX($V$7:$V$16,$AM17)&amp;"-"&amp;$AN17,$BQ$7:$BQ$126,0),""),"")</f>
        <v/>
      </c>
      <c r="BL17" s="93" t="str">
        <f t="array" ref="BL17">IFERROR(IF(AND(COUNTIF($BE$7:$BE17,"")+1=BL$6,LEN($BE17)&gt;0,$AM17&gt;0),MATCH(INDEX($V$7:$V$16,$AM17)&amp;"-"&amp;$AN17,$BQ$7:$BQ$126,0),""),"")</f>
        <v/>
      </c>
      <c r="BM17" s="93" t="str">
        <f t="array" ref="BM17">IFERROR(IF(AND(COUNTIF($BE$7:$BE17,"")+1=BM$6,LEN($BE17)&gt;0,$AM17&gt;0),MATCH(INDEX($V$7:$V$16,$AM17)&amp;"-"&amp;$AN17,$BQ$7:$BQ$126,0),""),"")</f>
        <v/>
      </c>
      <c r="BN17" s="93" t="str">
        <f t="array" ref="BN17">IFERROR(IF(AND(COUNTIF($BE$7:$BE17,"")+1=BN$6,LEN($BE17)&gt;0,$AM17&gt;0),MATCH(INDEX($V$7:$V$16,$AM17)&amp;"-"&amp;$AN17,$BQ$7:$BQ$126,0),""),"")</f>
        <v/>
      </c>
      <c r="BO17" s="93" t="str">
        <f t="array" ref="BO17">IFERROR(IF(AND(COUNTIF($BE$7:$BE17,"")+1=BO$6,LEN($BE17)&gt;0,$AM17&gt;0),MATCH(INDEX($V$7:$V$16,$AM17)&amp;"-"&amp;$AN17,$BQ$7:$BQ$126,0),""),"")</f>
        <v/>
      </c>
      <c r="BP17" s="93" t="str">
        <f t="array" ref="BP17">IFERROR(IF(AND(COUNTIF($BE$7:$BE17,"")+1=BP$6,LEN($BE17)&gt;0,$AM17&gt;0),MATCH(INDEX($V$7:$V$16,$AM17)&amp;"-"&amp;$AN17,$BQ$7:$BQ$126,0),""),"")</f>
        <v/>
      </c>
      <c r="BQ17" s="93" t="str">
        <f t="shared" si="12"/>
        <v>Ingredients ( Milk, Sugar, Chocolate etc.)-1</v>
      </c>
      <c r="BR17" s="93" t="str">
        <f t="array" ref="BR17">IFERROR(IF(AND(COUNTIF($BQ$7:$BQ17,"")+1=BR$6,LEN($BQ17)&gt;0,$AQ17&gt;0),MATCH(INDEX($W$7:$W$16,$AQ17)&amp;"-"&amp;$AR17,$CC$7:$CC$126,0),""),"")</f>
        <v/>
      </c>
      <c r="BS17" s="93" t="str">
        <f t="array" ref="BS17">IFERROR(IF(AND(COUNTIF($BQ$7:$BQ17,"")+1=BS$6,LEN($BQ17)&gt;0,$AQ17&gt;0),MATCH(INDEX($W$7:$W$16,$AQ17)&amp;"-"&amp;$AR17,$CC$7:$CC$126,0),""),"")</f>
        <v/>
      </c>
      <c r="BT17" s="93" t="str">
        <f t="array" ref="BT17">IFERROR(IF(AND(COUNTIF($BQ$7:$BQ17,"")+1=BT$6,LEN($BQ17)&gt;0,$AQ17&gt;0),MATCH(INDEX($W$7:$W$16,$AQ17)&amp;"-"&amp;$AR17,$CC$7:$CC$126,0),""),"")</f>
        <v/>
      </c>
      <c r="BU17" s="93">
        <f t="array" ref="BU17">IFERROR(IF(AND(COUNTIF($BQ$7:$BQ17,"")+1=BU$6,LEN($BQ17)&gt;0,$AQ17&gt;0),MATCH(INDEX($W$7:$W$16,$AQ17)&amp;"-"&amp;$AR17,$CC$7:$CC$126,0),""),"")</f>
        <v>9</v>
      </c>
      <c r="BV17" s="93" t="str">
        <f t="array" ref="BV17">IFERROR(IF(AND(COUNTIF($BQ$7:$BQ17,"")+1=BV$6,LEN($BQ17)&gt;0,$AQ17&gt;0),MATCH(INDEX($W$7:$W$16,$AQ17)&amp;"-"&amp;$AR17,$CC$7:$CC$126,0),""),"")</f>
        <v/>
      </c>
      <c r="BW17" s="93" t="str">
        <f t="array" ref="BW17">IFERROR(IF(AND(COUNTIF($BQ$7:$BQ17,"")+1=BW$6,LEN($BQ17)&gt;0,$AQ17&gt;0),MATCH(INDEX($W$7:$W$16,$AQ17)&amp;"-"&amp;$AR17,$CC$7:$CC$126,0),""),"")</f>
        <v/>
      </c>
      <c r="BX17" s="93" t="str">
        <f t="array" ref="BX17">IFERROR(IF(AND(COUNTIF($BQ$7:$BQ17,"")+1=BX$6,LEN($BQ17)&gt;0,$AQ17&gt;0),MATCH(INDEX($W$7:$W$16,$AQ17)&amp;"-"&amp;$AR17,$CC$7:$CC$126,0),""),"")</f>
        <v/>
      </c>
      <c r="BY17" s="93" t="str">
        <f t="array" ref="BY17">IFERROR(IF(AND(COUNTIF($BQ$7:$BQ17,"")+1=BY$6,LEN($BQ17)&gt;0,$AQ17&gt;0),MATCH(INDEX($W$7:$W$16,$AQ17)&amp;"-"&amp;$AR17,$CC$7:$CC$126,0),""),"")</f>
        <v/>
      </c>
      <c r="BZ17" s="93" t="str">
        <f t="array" ref="BZ17">IFERROR(IF(AND(COUNTIF($BQ$7:$BQ17,"")+1=BZ$6,LEN($BQ17)&gt;0,$AQ17&gt;0),MATCH(INDEX($W$7:$W$16,$AQ17)&amp;"-"&amp;$AR17,$CC$7:$CC$126,0),""),"")</f>
        <v/>
      </c>
      <c r="CA17" s="93" t="str">
        <f t="array" ref="CA17">IFERROR(IF(AND(COUNTIF($BQ$7:$BQ17,"")+1=CA$6,LEN($BQ17)&gt;0,$AQ17&gt;0),MATCH(INDEX($W$7:$W$16,$AQ17)&amp;"-"&amp;$AR17,$CC$7:$CC$126,0),""),"")</f>
        <v/>
      </c>
      <c r="CB17" s="93" t="str">
        <f t="array" ref="CB17">IFERROR(IF(AND(COUNTIF($BQ$7:$BQ17,"")+1=CB$6,LEN($BQ17)&gt;0,$AQ17&gt;0),MATCH(INDEX($W$7:$W$16,$AQ17)&amp;"-"&amp;$AR17,$CC$7:$CC$126,0),""),"")</f>
        <v/>
      </c>
      <c r="CC17" s="93" t="str">
        <f t="shared" si="13"/>
        <v/>
      </c>
      <c r="CD17" s="93" t="str">
        <f t="array" ref="CD17">IFERROR(IF(AND(COUNTIF($CC$7:$CC17,"")+1=CD$6,LEN($CC17)&gt;0,$AU17&gt;0),MATCH(INDEX($X$7:$X$16,$AU17)&amp;"-"&amp;$AV17,$CO$7:$CO$126,0),""),"")</f>
        <v/>
      </c>
      <c r="CE17" s="93" t="str">
        <f t="array" ref="CE17">IFERROR(IF(AND(COUNTIF($CC$7:$CC17,"")+1=CE$6,LEN($CC17)&gt;0,$AU17&gt;0),MATCH(INDEX($X$7:$X$16,$AU17)&amp;"-"&amp;$AV17,$CO$7:$CO$126,0),""),"")</f>
        <v/>
      </c>
      <c r="CF17" s="93" t="str">
        <f t="array" ref="CF17">IFERROR(IF(AND(COUNTIF($CC$7:$CC17,"")+1=CF$6,LEN($CC17)&gt;0,$AU17&gt;0),MATCH(INDEX($X$7:$X$16,$AU17)&amp;"-"&amp;$AV17,$CO$7:$CO$126,0),""),"")</f>
        <v/>
      </c>
      <c r="CG17" s="93" t="str">
        <f t="array" ref="CG17">IFERROR(IF(AND(COUNTIF($CC$7:$CC17,"")+1=CG$6,LEN($CC17)&gt;0,$AU17&gt;0),MATCH(INDEX($X$7:$X$16,$AU17)&amp;"-"&amp;$AV17,$CO$7:$CO$126,0),""),"")</f>
        <v/>
      </c>
      <c r="CH17" s="93" t="str">
        <f t="array" ref="CH17">IFERROR(IF(AND(COUNTIF($CC$7:$CC17,"")+1=CH$6,LEN($CC17)&gt;0,$AU17&gt;0),MATCH(INDEX($X$7:$X$16,$AU17)&amp;"-"&amp;$AV17,$CO$7:$CO$126,0),""),"")</f>
        <v/>
      </c>
      <c r="CI17" s="93" t="str">
        <f t="array" ref="CI17">IFERROR(IF(AND(COUNTIF($CC$7:$CC17,"")+1=CI$6,LEN($CC17)&gt;0,$AU17&gt;0),MATCH(INDEX($X$7:$X$16,$AU17)&amp;"-"&amp;$AV17,$CO$7:$CO$126,0),""),"")</f>
        <v/>
      </c>
      <c r="CJ17" s="93" t="str">
        <f t="array" ref="CJ17">IFERROR(IF(AND(COUNTIF($CC$7:$CC17,"")+1=CJ$6,LEN($CC17)&gt;0,$AU17&gt;0),MATCH(INDEX($X$7:$X$16,$AU17)&amp;"-"&amp;$AV17,$CO$7:$CO$126,0),""),"")</f>
        <v/>
      </c>
      <c r="CK17" s="93" t="str">
        <f t="array" ref="CK17">IFERROR(IF(AND(COUNTIF($CC$7:$CC17,"")+1=CK$6,LEN($CC17)&gt;0,$AU17&gt;0),MATCH(INDEX($X$7:$X$16,$AU17)&amp;"-"&amp;$AV17,$CO$7:$CO$126,0),""),"")</f>
        <v/>
      </c>
      <c r="CL17" s="93" t="str">
        <f t="array" ref="CL17">IFERROR(IF(AND(COUNTIF($CC$7:$CC17,"")+1=CL$6,LEN($CC17)&gt;0,$AU17&gt;0),MATCH(INDEX($X$7:$X$16,$AU17)&amp;"-"&amp;$AV17,$CO$7:$CO$126,0),""),"")</f>
        <v/>
      </c>
      <c r="CM17" s="93" t="str">
        <f t="array" ref="CM17">IFERROR(IF(AND(COUNTIF($CC$7:$CC17,"")+1=CM$6,LEN($CC17)&gt;0,$AU17&gt;0),MATCH(INDEX($X$7:$X$16,$AU17)&amp;"-"&amp;$AV17,$CO$7:$CO$126,0),""),"")</f>
        <v/>
      </c>
      <c r="CN17" s="93" t="str">
        <f t="array" ref="CN17">IFERROR(IF(AND(COUNTIF($CC$7:$CC17,"")+1=CN$6,LEN($CC17)&gt;0,$AU17&gt;0),MATCH(INDEX($X$7:$X$16,$AU17)&amp;"-"&amp;$AV17,$CO$7:$CO$126,0),""),"")</f>
        <v/>
      </c>
      <c r="CO17" s="93" t="str">
        <f t="shared" si="14"/>
        <v>Coffee-2</v>
      </c>
      <c r="CP17" s="93" t="str">
        <f t="array" ref="CP17">IFERROR(IF(AND(COUNTIF($CO$7:$CO17,"")+1=CP$6,LEN($CO17)&gt;0,$AY17&gt;0),MATCH(INDEX($Y$7:$Y$16,$AY17)&amp;"-"&amp;$AZ17,$DA$7:$DA$126,0),""),"")</f>
        <v/>
      </c>
      <c r="CQ17" s="93" t="str">
        <f t="array" ref="CQ17">IFERROR(IF(AND(COUNTIF($CO$7:$CO17,"")+1=CQ$6,LEN($CO17)&gt;0,$AY17&gt;0),MATCH(INDEX($Y$7:$Y$16,$AY17)&amp;"-"&amp;$AZ17,$DA$7:$DA$126,0),""),"")</f>
        <v/>
      </c>
      <c r="CR17" s="93" t="str">
        <f t="array" ref="CR17">IFERROR(IF(AND(COUNTIF($CO$7:$CO17,"")+1=CR$6,LEN($CO17)&gt;0,$AY17&gt;0),MATCH(INDEX($Y$7:$Y$16,$AY17)&amp;"-"&amp;$AZ17,$DA$7:$DA$126,0),""),"")</f>
        <v/>
      </c>
      <c r="CS17" s="93" t="str">
        <f t="array" ref="CS17">IFERROR(IF(AND(COUNTIF($CO$7:$CO17,"")+1=CS$6,LEN($CO17)&gt;0,$AY17&gt;0),MATCH(INDEX($Y$7:$Y$16,$AY17)&amp;"-"&amp;$AZ17,$DA$7:$DA$126,0),""),"")</f>
        <v/>
      </c>
      <c r="CT17" s="93" t="str">
        <f t="array" ref="CT17">IFERROR(IF(AND(COUNTIF($CO$7:$CO17,"")+1=CT$6,LEN($CO17)&gt;0,$AY17&gt;0),MATCH(INDEX($Y$7:$Y$16,$AY17)&amp;"-"&amp;$AZ17,$DA$7:$DA$126,0),""),"")</f>
        <v/>
      </c>
      <c r="CU17" s="93" t="str">
        <f t="array" ref="CU17">IFERROR(IF(AND(COUNTIF($CO$7:$CO17,"")+1=CU$6,LEN($CO17)&gt;0,$AY17&gt;0),MATCH(INDEX($Y$7:$Y$16,$AY17)&amp;"-"&amp;$AZ17,$DA$7:$DA$126,0),""),"")</f>
        <v/>
      </c>
      <c r="CV17" s="93" t="str">
        <f t="array" ref="CV17">IFERROR(IF(AND(COUNTIF($CO$7:$CO17,"")+1=CV$6,LEN($CO17)&gt;0,$AY17&gt;0),MATCH(INDEX($Y$7:$Y$16,$AY17)&amp;"-"&amp;$AZ17,$DA$7:$DA$126,0),""),"")</f>
        <v/>
      </c>
      <c r="CW17" s="93" t="str">
        <f t="array" ref="CW17">IFERROR(IF(AND(COUNTIF($CO$7:$CO17,"")+1=CW$6,LEN($CO17)&gt;0,$AY17&gt;0),MATCH(INDEX($Y$7:$Y$16,$AY17)&amp;"-"&amp;$AZ17,$DA$7:$DA$126,0),""),"")</f>
        <v/>
      </c>
      <c r="CX17" s="93" t="str">
        <f t="array" ref="CX17">IFERROR(IF(AND(COUNTIF($CO$7:$CO17,"")+1=CX$6,LEN($CO17)&gt;0,$AY17&gt;0),MATCH(INDEX($Y$7:$Y$16,$AY17)&amp;"-"&amp;$AZ17,$DA$7:$DA$126,0),""),"")</f>
        <v/>
      </c>
      <c r="CY17" s="93" t="str">
        <f t="array" ref="CY17">IFERROR(IF(AND(COUNTIF($CO$7:$CO17,"")+1=CY$6,LEN($CO17)&gt;0,$AY17&gt;0),MATCH(INDEX($Y$7:$Y$16,$AY17)&amp;"-"&amp;$AZ17,$DA$7:$DA$126,0),""),"")</f>
        <v/>
      </c>
      <c r="CZ17" s="93" t="str">
        <f t="array" ref="CZ17">IFERROR(IF(AND(COUNTIF($CO$7:$CO17,"")+1=CZ$6,LEN($CO17)&gt;0,$AY17&gt;0),MATCH(INDEX($Y$7:$Y$16,$AY17)&amp;"-"&amp;$AZ17,$DA$7:$DA$126,0),""),"")</f>
        <v/>
      </c>
      <c r="DA17" s="93" t="str">
        <f t="shared" si="15"/>
        <v/>
      </c>
      <c r="DC17" s="93">
        <f t="array" ref="DC17">IFERROR(IF(LEN(BQ17)=0,"",SUM((BF$7:BO$126=$BD17)*(BF$6:BO$6))),"")</f>
        <v>3</v>
      </c>
      <c r="DD17" s="93" t="str">
        <f t="array" ref="DD17">IFERROR(IF(LEN(CC17)=0,"",SUM((BR$7:CA$126=$BD17)*(BR$6:CA$6))),"")</f>
        <v/>
      </c>
      <c r="DE17" s="93">
        <f t="array" ref="DE17">IFERROR(IF(LEN(CO17)=0,"",SUM((CD$7:CM$126=$BD17)*(CD$6:CM$6))),"")</f>
        <v>0</v>
      </c>
      <c r="DF17" s="93" t="str">
        <f t="array" ref="DF17">IFERROR(IF(LEN(DA17)=0,"",SUM((CP$7:CY$126=$BD17)*(CP$6:CY$6))),"")</f>
        <v/>
      </c>
    </row>
    <row r="18" spans="2:110" x14ac:dyDescent="0.25">
      <c r="B18" s="127" t="s">
        <v>13</v>
      </c>
      <c r="C18" s="93">
        <f>COUNTA(C8:C17)-COUNTBLANK(C8:C17)</f>
        <v>1</v>
      </c>
      <c r="D18" s="93">
        <f t="shared" ref="D18:L18" si="17">COUNTA(D8:D17)-COUNTBLANK(D8:D17)</f>
        <v>1</v>
      </c>
      <c r="E18" s="93">
        <f t="shared" si="17"/>
        <v>2</v>
      </c>
      <c r="F18" s="93">
        <f t="shared" si="17"/>
        <v>2</v>
      </c>
      <c r="G18" s="93">
        <f t="shared" si="17"/>
        <v>0</v>
      </c>
      <c r="H18" s="93">
        <f t="shared" si="17"/>
        <v>0</v>
      </c>
      <c r="I18" s="93">
        <f t="shared" si="17"/>
        <v>0</v>
      </c>
      <c r="J18" s="93">
        <f t="shared" si="17"/>
        <v>0</v>
      </c>
      <c r="K18" s="93">
        <f t="shared" si="17"/>
        <v>0</v>
      </c>
      <c r="L18" s="93">
        <f t="shared" si="17"/>
        <v>0</v>
      </c>
      <c r="O18" s="112">
        <v>2</v>
      </c>
      <c r="P18" s="112">
        <v>2</v>
      </c>
      <c r="Q18" s="93" t="str">
        <f t="shared" si="2"/>
        <v>Money</v>
      </c>
      <c r="R18" s="93" t="str">
        <f t="shared" si="3"/>
        <v>Cashier</v>
      </c>
      <c r="U18" s="123" t="s">
        <v>22</v>
      </c>
      <c r="V18" s="123" t="s">
        <v>22</v>
      </c>
      <c r="W18" s="123" t="s">
        <v>22</v>
      </c>
      <c r="X18" s="123" t="s">
        <v>22</v>
      </c>
      <c r="Y18" s="123" t="s">
        <v>22</v>
      </c>
      <c r="AA18" s="111" t="s">
        <v>3</v>
      </c>
      <c r="AB18" s="111" t="s">
        <v>6</v>
      </c>
      <c r="AC18" s="126" t="s">
        <v>12</v>
      </c>
      <c r="AD18" s="126" t="s">
        <v>14</v>
      </c>
      <c r="AE18" s="126" t="s">
        <v>15</v>
      </c>
      <c r="AF18" s="126" t="s">
        <v>16</v>
      </c>
      <c r="AG18" s="126" t="s">
        <v>17</v>
      </c>
      <c r="AH18" s="126" t="s">
        <v>18</v>
      </c>
      <c r="AJ18" s="112">
        <v>12</v>
      </c>
      <c r="AK18" s="93" t="str">
        <f t="array" ref="AK18">IFERROR(IF(MAX(($AJ18&gt;=$AF$7:$AF$16)*($AJ18&lt;=$AG$7:$AG$16)*$AA$7:$AA$16)=0,"",INDEX($AB$7:$AB$16,MAX(($AJ18&gt;=$AF$7:$AF$16)*($AJ18&lt;=$AG$7:$AG$16)*$AA$7:$AA$16))),"")</f>
        <v>Manufacturer</v>
      </c>
      <c r="AL18" s="93">
        <f>IFERROR(IF(LEN(AK18)=0,"",COUNTIF(AK$7:AK18,AK18)),"")</f>
        <v>5</v>
      </c>
      <c r="AM18" s="93" t="str">
        <f t="array" ref="AM18">IFERROR(IF(LEN(AK18)=0,"",LARGE((AK18=$R$7:$R$126)*($P$7:$P$126),COUNTIF(AK18:AK$126,AK18)-1)),"")</f>
        <v/>
      </c>
      <c r="AN18" s="93">
        <f>IFERROR(IF(LEN(AK18)=0,"",COUNTIF(AM$7:AM18,AM18)),"")</f>
        <v>5</v>
      </c>
      <c r="AO18" s="93" t="str">
        <f t="array" ref="AO18">IFERROR(IF(MAX(($AJ18&gt;=$AF$19:$AF$28)*($AJ18&lt;=$AG$19:$AG$28)*$AA$19:$AA$28)=0,"",INDEX($AB$19:$AB$28,MAX(($AJ18&gt;=$AF$19:$AF$28)*($AJ18&lt;=$AG$19:$AG$28)*$AA$19:$AA$28))),"")</f>
        <v>Ingredients ( Milk, Sugar, Chocolate etc.)</v>
      </c>
      <c r="AP18" s="93">
        <f>IFERROR(IF(LEN(AO18)=0,"",COUNTIF(AO$7:AO18,AO18)),"")</f>
        <v>2</v>
      </c>
      <c r="AQ18" s="93" t="str">
        <f t="array" ref="AQ18">IFERROR(IF(LEN(AO18)=0,"",LARGE((AO18=$Q$7:$Q$126)*($P$7:$P$126),COUNTIF(AO18:AO$126,AO18)-1)),"")</f>
        <v/>
      </c>
      <c r="AR18" s="93">
        <f>IFERROR(IF(LEN(AO18)=0,"",COUNTIF(AQ$7:AQ18,AQ18)),"")</f>
        <v>7</v>
      </c>
      <c r="AS18" s="93" t="str">
        <f t="array" ref="AS18">IFERROR(IF(MAX(($AJ18&gt;=$AF$31:$AF$40)*($AJ18&lt;=$AG$31:$AG$40)*$AA$31:$AA$40)=0,"",INDEX($AB$31:$AB$40,MAX(($AJ18&gt;=$AF$31:$AF$40)*($AJ18&lt;=$AG$31:$AG$40)*$AA$31:$AA$40))),"")</f>
        <v>Serving the order</v>
      </c>
      <c r="AT18" s="93">
        <f>IFERROR(IF(LEN(AS18)=0,"",COUNTIF(AS$7:AS18,AS18)),"")</f>
        <v>1</v>
      </c>
      <c r="AU18" s="93">
        <f t="shared" si="9"/>
        <v>5</v>
      </c>
      <c r="AV18" s="93">
        <f>IFERROR(IF(LEN(AU18)=0,"",COUNTIF(AU$7:AU18,AU18)),"")</f>
        <v>1</v>
      </c>
      <c r="AW18" s="93" t="str">
        <f t="array" ref="AW18">IFERROR(IF(MAX(($AJ18&gt;=$AF$43:$AF$52)*($AJ18&lt;=$AG$43:$AG$52)*$AA$43:$AA$52)=0,"",INDEX($AB$43:$AB$52,MAX(($AJ18&gt;=$AF$43:$AF$52)*($AJ18&lt;=$AG$43:$AG$52)*$AA$43:$AA$52))),"")</f>
        <v/>
      </c>
      <c r="AX18" s="93" t="str">
        <f>IFERROR(IF(LEN(AW18)=0,"",COUNTIF(AW$7:AW18,AW18)),"")</f>
        <v/>
      </c>
      <c r="AY18" s="93" t="str">
        <f t="shared" si="10"/>
        <v/>
      </c>
      <c r="AZ18" s="93" t="str">
        <f>IFERROR(IF(LEN(AY18)=0,"",COUNTIF(AY$7:AY18,AY18)),"")</f>
        <v/>
      </c>
      <c r="BA18" s="93" t="str">
        <f t="array" ref="BA18">IFERROR(IF(MAX(($AJ18&gt;=$AF$55:$AF$64)*($AJ18&lt;=$AG$55:$AG$64)*$AA$55:$AA$64)=0,"",INDEX($AB$55:$AB$64,MAX(($AJ18&gt;=$AF$55:$AF$64)*($AJ18&lt;=$AG$55:$AG$64)*$AA$55:$AA$64))),"")</f>
        <v/>
      </c>
      <c r="BB18" s="93" t="str">
        <f>IFERROR(IF(LEN(BA18)=0,"",COUNTIF(BA$7:BA18,BA18)),"")</f>
        <v/>
      </c>
      <c r="BD18" s="112">
        <v>12</v>
      </c>
      <c r="BE18" s="93" t="str">
        <f t="shared" si="11"/>
        <v>Manufacturer-5</v>
      </c>
      <c r="BF18" s="93" t="str">
        <f t="array" ref="BF18">IFERROR(IF(AND(COUNTIF($BE$7:$BE18,"")+1=BF$6,LEN($BE18)&gt;0,$AM18&gt;0),MATCH(INDEX($V$7:$V$16,$AM18)&amp;"-"&amp;$AN18,$BQ$7:$BQ$126,0),""),"")</f>
        <v/>
      </c>
      <c r="BG18" s="93" t="str">
        <f t="array" ref="BG18">IFERROR(IF(AND(COUNTIF($BE$7:$BE18,"")+1=BG$6,LEN($BE18)&gt;0,$AM18&gt;0),MATCH(INDEX($V$7:$V$16,$AM18)&amp;"-"&amp;$AN18,$BQ$7:$BQ$126,0),""),"")</f>
        <v/>
      </c>
      <c r="BH18" s="93" t="str">
        <f t="array" ref="BH18">IFERROR(IF(AND(COUNTIF($BE$7:$BE18,"")+1=BH$6,LEN($BE18)&gt;0,$AM18&gt;0),MATCH(INDEX($V$7:$V$16,$AM18)&amp;"-"&amp;$AN18,$BQ$7:$BQ$126,0),""),"")</f>
        <v/>
      </c>
      <c r="BI18" s="93" t="str">
        <f t="array" ref="BI18">IFERROR(IF(AND(COUNTIF($BE$7:$BE18,"")+1=BI$6,LEN($BE18)&gt;0,$AM18&gt;0),MATCH(INDEX($V$7:$V$16,$AM18)&amp;"-"&amp;$AN18,$BQ$7:$BQ$126,0),""),"")</f>
        <v/>
      </c>
      <c r="BJ18" s="93" t="str">
        <f t="array" ref="BJ18">IFERROR(IF(AND(COUNTIF($BE$7:$BE18,"")+1=BJ$6,LEN($BE18)&gt;0,$AM18&gt;0),MATCH(INDEX($V$7:$V$16,$AM18)&amp;"-"&amp;$AN18,$BQ$7:$BQ$126,0),""),"")</f>
        <v/>
      </c>
      <c r="BK18" s="93" t="str">
        <f t="array" ref="BK18">IFERROR(IF(AND(COUNTIF($BE$7:$BE18,"")+1=BK$6,LEN($BE18)&gt;0,$AM18&gt;0),MATCH(INDEX($V$7:$V$16,$AM18)&amp;"-"&amp;$AN18,$BQ$7:$BQ$126,0),""),"")</f>
        <v/>
      </c>
      <c r="BL18" s="93" t="str">
        <f t="array" ref="BL18">IFERROR(IF(AND(COUNTIF($BE$7:$BE18,"")+1=BL$6,LEN($BE18)&gt;0,$AM18&gt;0),MATCH(INDEX($V$7:$V$16,$AM18)&amp;"-"&amp;$AN18,$BQ$7:$BQ$126,0),""),"")</f>
        <v/>
      </c>
      <c r="BM18" s="93" t="str">
        <f t="array" ref="BM18">IFERROR(IF(AND(COUNTIF($BE$7:$BE18,"")+1=BM$6,LEN($BE18)&gt;0,$AM18&gt;0),MATCH(INDEX($V$7:$V$16,$AM18)&amp;"-"&amp;$AN18,$BQ$7:$BQ$126,0),""),"")</f>
        <v/>
      </c>
      <c r="BN18" s="93" t="str">
        <f t="array" ref="BN18">IFERROR(IF(AND(COUNTIF($BE$7:$BE18,"")+1=BN$6,LEN($BE18)&gt;0,$AM18&gt;0),MATCH(INDEX($V$7:$V$16,$AM18)&amp;"-"&amp;$AN18,$BQ$7:$BQ$126,0),""),"")</f>
        <v/>
      </c>
      <c r="BO18" s="93" t="str">
        <f t="array" ref="BO18">IFERROR(IF(AND(COUNTIF($BE$7:$BE18,"")+1=BO$6,LEN($BE18)&gt;0,$AM18&gt;0),MATCH(INDEX($V$7:$V$16,$AM18)&amp;"-"&amp;$AN18,$BQ$7:$BQ$126,0),""),"")</f>
        <v/>
      </c>
      <c r="BP18" s="93" t="str">
        <f t="array" ref="BP18">IFERROR(IF(AND(COUNTIF($BE$7:$BE18,"")+1=BP$6,LEN($BE18)&gt;0,$AM18&gt;0),MATCH(INDEX($V$7:$V$16,$AM18)&amp;"-"&amp;$AN18,$BQ$7:$BQ$126,0),""),"")</f>
        <v/>
      </c>
      <c r="BQ18" s="93" t="str">
        <f t="shared" si="12"/>
        <v>Ingredients ( Milk, Sugar, Chocolate etc.)-2</v>
      </c>
      <c r="BR18" s="93" t="str">
        <f t="array" ref="BR18">IFERROR(IF(AND(COUNTIF($BQ$7:$BQ18,"")+1=BR$6,LEN($BQ18)&gt;0,$AQ18&gt;0),MATCH(INDEX($W$7:$W$16,$AQ18)&amp;"-"&amp;$AR18,$CC$7:$CC$126,0),""),"")</f>
        <v/>
      </c>
      <c r="BS18" s="93" t="str">
        <f t="array" ref="BS18">IFERROR(IF(AND(COUNTIF($BQ$7:$BQ18,"")+1=BS$6,LEN($BQ18)&gt;0,$AQ18&gt;0),MATCH(INDEX($W$7:$W$16,$AQ18)&amp;"-"&amp;$AR18,$CC$7:$CC$126,0),""),"")</f>
        <v/>
      </c>
      <c r="BT18" s="93" t="str">
        <f t="array" ref="BT18">IFERROR(IF(AND(COUNTIF($BQ$7:$BQ18,"")+1=BT$6,LEN($BQ18)&gt;0,$AQ18&gt;0),MATCH(INDEX($W$7:$W$16,$AQ18)&amp;"-"&amp;$AR18,$CC$7:$CC$126,0),""),"")</f>
        <v/>
      </c>
      <c r="BU18" s="93" t="str">
        <f t="array" ref="BU18">IFERROR(IF(AND(COUNTIF($BQ$7:$BQ18,"")+1=BU$6,LEN($BQ18)&gt;0,$AQ18&gt;0),MATCH(INDEX($W$7:$W$16,$AQ18)&amp;"-"&amp;$AR18,$CC$7:$CC$126,0),""),"")</f>
        <v/>
      </c>
      <c r="BV18" s="93" t="str">
        <f t="array" ref="BV18">IFERROR(IF(AND(COUNTIF($BQ$7:$BQ18,"")+1=BV$6,LEN($BQ18)&gt;0,$AQ18&gt;0),MATCH(INDEX($W$7:$W$16,$AQ18)&amp;"-"&amp;$AR18,$CC$7:$CC$126,0),""),"")</f>
        <v/>
      </c>
      <c r="BW18" s="93" t="str">
        <f t="array" ref="BW18">IFERROR(IF(AND(COUNTIF($BQ$7:$BQ18,"")+1=BW$6,LEN($BQ18)&gt;0,$AQ18&gt;0),MATCH(INDEX($W$7:$W$16,$AQ18)&amp;"-"&amp;$AR18,$CC$7:$CC$126,0),""),"")</f>
        <v/>
      </c>
      <c r="BX18" s="93" t="str">
        <f t="array" ref="BX18">IFERROR(IF(AND(COUNTIF($BQ$7:$BQ18,"")+1=BX$6,LEN($BQ18)&gt;0,$AQ18&gt;0),MATCH(INDEX($W$7:$W$16,$AQ18)&amp;"-"&amp;$AR18,$CC$7:$CC$126,0),""),"")</f>
        <v/>
      </c>
      <c r="BY18" s="93" t="str">
        <f t="array" ref="BY18">IFERROR(IF(AND(COUNTIF($BQ$7:$BQ18,"")+1=BY$6,LEN($BQ18)&gt;0,$AQ18&gt;0),MATCH(INDEX($W$7:$W$16,$AQ18)&amp;"-"&amp;$AR18,$CC$7:$CC$126,0),""),"")</f>
        <v/>
      </c>
      <c r="BZ18" s="93" t="str">
        <f t="array" ref="BZ18">IFERROR(IF(AND(COUNTIF($BQ$7:$BQ18,"")+1=BZ$6,LEN($BQ18)&gt;0,$AQ18&gt;0),MATCH(INDEX($W$7:$W$16,$AQ18)&amp;"-"&amp;$AR18,$CC$7:$CC$126,0),""),"")</f>
        <v/>
      </c>
      <c r="CA18" s="93" t="str">
        <f t="array" ref="CA18">IFERROR(IF(AND(COUNTIF($BQ$7:$BQ18,"")+1=CA$6,LEN($BQ18)&gt;0,$AQ18&gt;0),MATCH(INDEX($W$7:$W$16,$AQ18)&amp;"-"&amp;$AR18,$CC$7:$CC$126,0),""),"")</f>
        <v/>
      </c>
      <c r="CB18" s="93" t="str">
        <f t="array" ref="CB18">IFERROR(IF(AND(COUNTIF($BQ$7:$BQ18,"")+1=CB$6,LEN($BQ18)&gt;0,$AQ18&gt;0),MATCH(INDEX($W$7:$W$16,$AQ18)&amp;"-"&amp;$AR18,$CC$7:$CC$126,0),""),"")</f>
        <v/>
      </c>
      <c r="CC18" s="93" t="str">
        <f t="shared" si="13"/>
        <v>Serving the order-1</v>
      </c>
      <c r="CD18" s="93" t="str">
        <f t="array" ref="CD18">IFERROR(IF(AND(COUNTIF($CC$7:$CC18,"")+1=CD$6,LEN($CC18)&gt;0,$AU18&gt;0),MATCH(INDEX($X$7:$X$16,$AU18)&amp;"-"&amp;$AV18,$CO$7:$CO$126,0),""),"")</f>
        <v/>
      </c>
      <c r="CE18" s="93" t="str">
        <f t="array" ref="CE18">IFERROR(IF(AND(COUNTIF($CC$7:$CC18,"")+1=CE$6,LEN($CC18)&gt;0,$AU18&gt;0),MATCH(INDEX($X$7:$X$16,$AU18)&amp;"-"&amp;$AV18,$CO$7:$CO$126,0),""),"")</f>
        <v/>
      </c>
      <c r="CF18" s="93" t="str">
        <f t="array" ref="CF18">IFERROR(IF(AND(COUNTIF($CC$7:$CC18,"")+1=CF$6,LEN($CC18)&gt;0,$AU18&gt;0),MATCH(INDEX($X$7:$X$16,$AU18)&amp;"-"&amp;$AV18,$CO$7:$CO$126,0),""),"")</f>
        <v/>
      </c>
      <c r="CG18" s="93">
        <f t="array" ref="CG18">IFERROR(IF(AND(COUNTIF($CC$7:$CC18,"")+1=CG$6,LEN($CC18)&gt;0,$AU18&gt;0),MATCH(INDEX($X$7:$X$16,$AU18)&amp;"-"&amp;$AV18,$CO$7:$CO$126,0),""),"")</f>
        <v>13</v>
      </c>
      <c r="CH18" s="93" t="str">
        <f t="array" ref="CH18">IFERROR(IF(AND(COUNTIF($CC$7:$CC18,"")+1=CH$6,LEN($CC18)&gt;0,$AU18&gt;0),MATCH(INDEX($X$7:$X$16,$AU18)&amp;"-"&amp;$AV18,$CO$7:$CO$126,0),""),"")</f>
        <v/>
      </c>
      <c r="CI18" s="93" t="str">
        <f t="array" ref="CI18">IFERROR(IF(AND(COUNTIF($CC$7:$CC18,"")+1=CI$6,LEN($CC18)&gt;0,$AU18&gt;0),MATCH(INDEX($X$7:$X$16,$AU18)&amp;"-"&amp;$AV18,$CO$7:$CO$126,0),""),"")</f>
        <v/>
      </c>
      <c r="CJ18" s="93" t="str">
        <f t="array" ref="CJ18">IFERROR(IF(AND(COUNTIF($CC$7:$CC18,"")+1=CJ$6,LEN($CC18)&gt;0,$AU18&gt;0),MATCH(INDEX($X$7:$X$16,$AU18)&amp;"-"&amp;$AV18,$CO$7:$CO$126,0),""),"")</f>
        <v/>
      </c>
      <c r="CK18" s="93" t="str">
        <f t="array" ref="CK18">IFERROR(IF(AND(COUNTIF($CC$7:$CC18,"")+1=CK$6,LEN($CC18)&gt;0,$AU18&gt;0),MATCH(INDEX($X$7:$X$16,$AU18)&amp;"-"&amp;$AV18,$CO$7:$CO$126,0),""),"")</f>
        <v/>
      </c>
      <c r="CL18" s="93" t="str">
        <f t="array" ref="CL18">IFERROR(IF(AND(COUNTIF($CC$7:$CC18,"")+1=CL$6,LEN($CC18)&gt;0,$AU18&gt;0),MATCH(INDEX($X$7:$X$16,$AU18)&amp;"-"&amp;$AV18,$CO$7:$CO$126,0),""),"")</f>
        <v/>
      </c>
      <c r="CM18" s="93" t="str">
        <f t="array" ref="CM18">IFERROR(IF(AND(COUNTIF($CC$7:$CC18,"")+1=CM$6,LEN($CC18)&gt;0,$AU18&gt;0),MATCH(INDEX($X$7:$X$16,$AU18)&amp;"-"&amp;$AV18,$CO$7:$CO$126,0),""),"")</f>
        <v/>
      </c>
      <c r="CN18" s="93" t="str">
        <f t="array" ref="CN18">IFERROR(IF(AND(COUNTIF($CC$7:$CC18,"")+1=CN$6,LEN($CC18)&gt;0,$AU18&gt;0),MATCH(INDEX($X$7:$X$16,$AU18)&amp;"-"&amp;$AV18,$CO$7:$CO$126,0),""),"")</f>
        <v/>
      </c>
      <c r="CO18" s="93" t="str">
        <f t="shared" si="14"/>
        <v/>
      </c>
      <c r="CP18" s="93" t="str">
        <f t="array" ref="CP18">IFERROR(IF(AND(COUNTIF($CO$7:$CO18,"")+1=CP$6,LEN($CO18)&gt;0,$AY18&gt;0),MATCH(INDEX($Y$7:$Y$16,$AY18)&amp;"-"&amp;$AZ18,$DA$7:$DA$126,0),""),"")</f>
        <v/>
      </c>
      <c r="CQ18" s="93" t="str">
        <f t="array" ref="CQ18">IFERROR(IF(AND(COUNTIF($CO$7:$CO18,"")+1=CQ$6,LEN($CO18)&gt;0,$AY18&gt;0),MATCH(INDEX($Y$7:$Y$16,$AY18)&amp;"-"&amp;$AZ18,$DA$7:$DA$126,0),""),"")</f>
        <v/>
      </c>
      <c r="CR18" s="93" t="str">
        <f t="array" ref="CR18">IFERROR(IF(AND(COUNTIF($CO$7:$CO18,"")+1=CR$6,LEN($CO18)&gt;0,$AY18&gt;0),MATCH(INDEX($Y$7:$Y$16,$AY18)&amp;"-"&amp;$AZ18,$DA$7:$DA$126,0),""),"")</f>
        <v/>
      </c>
      <c r="CS18" s="93" t="str">
        <f t="array" ref="CS18">IFERROR(IF(AND(COUNTIF($CO$7:$CO18,"")+1=CS$6,LEN($CO18)&gt;0,$AY18&gt;0),MATCH(INDEX($Y$7:$Y$16,$AY18)&amp;"-"&amp;$AZ18,$DA$7:$DA$126,0),""),"")</f>
        <v/>
      </c>
      <c r="CT18" s="93" t="str">
        <f t="array" ref="CT18">IFERROR(IF(AND(COUNTIF($CO$7:$CO18,"")+1=CT$6,LEN($CO18)&gt;0,$AY18&gt;0),MATCH(INDEX($Y$7:$Y$16,$AY18)&amp;"-"&amp;$AZ18,$DA$7:$DA$126,0),""),"")</f>
        <v/>
      </c>
      <c r="CU18" s="93" t="str">
        <f t="array" ref="CU18">IFERROR(IF(AND(COUNTIF($CO$7:$CO18,"")+1=CU$6,LEN($CO18)&gt;0,$AY18&gt;0),MATCH(INDEX($Y$7:$Y$16,$AY18)&amp;"-"&amp;$AZ18,$DA$7:$DA$126,0),""),"")</f>
        <v/>
      </c>
      <c r="CV18" s="93" t="str">
        <f t="array" ref="CV18">IFERROR(IF(AND(COUNTIF($CO$7:$CO18,"")+1=CV$6,LEN($CO18)&gt;0,$AY18&gt;0),MATCH(INDEX($Y$7:$Y$16,$AY18)&amp;"-"&amp;$AZ18,$DA$7:$DA$126,0),""),"")</f>
        <v/>
      </c>
      <c r="CW18" s="93" t="str">
        <f t="array" ref="CW18">IFERROR(IF(AND(COUNTIF($CO$7:$CO18,"")+1=CW$6,LEN($CO18)&gt;0,$AY18&gt;0),MATCH(INDEX($Y$7:$Y$16,$AY18)&amp;"-"&amp;$AZ18,$DA$7:$DA$126,0),""),"")</f>
        <v/>
      </c>
      <c r="CX18" s="93" t="str">
        <f t="array" ref="CX18">IFERROR(IF(AND(COUNTIF($CO$7:$CO18,"")+1=CX$6,LEN($CO18)&gt;0,$AY18&gt;0),MATCH(INDEX($Y$7:$Y$16,$AY18)&amp;"-"&amp;$AZ18,$DA$7:$DA$126,0),""),"")</f>
        <v/>
      </c>
      <c r="CY18" s="93" t="str">
        <f t="array" ref="CY18">IFERROR(IF(AND(COUNTIF($CO$7:$CO18,"")+1=CY$6,LEN($CO18)&gt;0,$AY18&gt;0),MATCH(INDEX($Y$7:$Y$16,$AY18)&amp;"-"&amp;$AZ18,$DA$7:$DA$126,0),""),"")</f>
        <v/>
      </c>
      <c r="CZ18" s="93" t="str">
        <f t="array" ref="CZ18">IFERROR(IF(AND(COUNTIF($CO$7:$CO18,"")+1=CZ$6,LEN($CO18)&gt;0,$AY18&gt;0),MATCH(INDEX($Y$7:$Y$16,$AY18)&amp;"-"&amp;$AZ18,$DA$7:$DA$126,0),""),"")</f>
        <v/>
      </c>
      <c r="DA18" s="93" t="str">
        <f t="shared" si="15"/>
        <v/>
      </c>
      <c r="DC18" s="93">
        <f t="array" ref="DC18">IFERROR(IF(LEN(BQ18)=0,"",SUM((BF$7:BO$126=$BD18)*(BF$6:BO$6))),"")</f>
        <v>0</v>
      </c>
      <c r="DD18" s="93">
        <f t="array" ref="DD18">IFERROR(IF(LEN(CC18)=0,"",SUM((BR$7:CA$126=$BD18)*(BR$6:CA$6))),"")</f>
        <v>5</v>
      </c>
      <c r="DE18" s="93" t="str">
        <f t="array" ref="DE18">IFERROR(IF(LEN(CO18)=0,"",SUM((CD$7:CM$126=$BD18)*(CD$6:CM$6))),"")</f>
        <v/>
      </c>
      <c r="DF18" s="93" t="str">
        <f t="array" ref="DF18">IFERROR(IF(LEN(DA18)=0,"",SUM((CP$7:CY$126=$BD18)*(CP$6:CY$6))),"")</f>
        <v/>
      </c>
    </row>
    <row r="19" spans="2:110" x14ac:dyDescent="0.25">
      <c r="O19" s="112">
        <v>3</v>
      </c>
      <c r="P19" s="112">
        <v>2</v>
      </c>
      <c r="Q19" s="93" t="str">
        <f t="shared" si="2"/>
        <v/>
      </c>
      <c r="R19" s="93" t="str">
        <f t="shared" si="3"/>
        <v/>
      </c>
      <c r="U19" s="93">
        <f>COUNTA(U21:U30)-COUNTBLANK(U21:U30)</f>
        <v>3</v>
      </c>
      <c r="V19" s="93">
        <f t="shared" ref="V19:Y19" si="18">COUNTA(V21:V30)-COUNTBLANK(V21:V30)</f>
        <v>6</v>
      </c>
      <c r="W19" s="93">
        <f t="shared" si="18"/>
        <v>4</v>
      </c>
      <c r="X19" s="93">
        <f t="shared" si="18"/>
        <v>5</v>
      </c>
      <c r="Y19" s="93">
        <f t="shared" si="18"/>
        <v>2</v>
      </c>
      <c r="AA19" s="111">
        <v>1</v>
      </c>
      <c r="AB19" s="93" t="str">
        <f t="shared" ref="AB19:AB28" si="19">V7</f>
        <v>Queue</v>
      </c>
      <c r="AC19" s="93">
        <f>IFERROR(IF(LEN(AB19)=0,"",INDEX($M$8:$M$17,AA19)),"")</f>
        <v>1</v>
      </c>
      <c r="AD19" s="93">
        <f>IFERROR(IF(LEN(AB19)=0,"",INDEX($C$33:$L$33,AA19)),"")</f>
        <v>1</v>
      </c>
      <c r="AE19" s="93">
        <f>IF(LEN(AB19)=0,"",MAX(AC19:AD19))</f>
        <v>1</v>
      </c>
      <c r="AF19" s="93">
        <f>IFERROR(IF(LEN(AB19)=0,"",1),"")</f>
        <v>1</v>
      </c>
      <c r="AG19" s="93">
        <f>IFERROR(IF(LEN(AB19)=0,"",AF19+AE19),"")</f>
        <v>2</v>
      </c>
      <c r="AH19" s="93">
        <f>IFERROR(IF(LEN(AB19)=0,"",ROUNDDOWN((AG19-AF19)/2,0)+AF19),"")</f>
        <v>1</v>
      </c>
      <c r="AJ19" s="112">
        <v>13</v>
      </c>
      <c r="AK19" s="93" t="str">
        <f t="array" ref="AK19">IFERROR(IF(MAX(($AJ19&gt;=$AF$7:$AF$16)*($AJ19&lt;=$AG$7:$AG$16)*$AA$7:$AA$16)=0,"",INDEX($AB$7:$AB$16,MAX(($AJ19&gt;=$AF$7:$AF$16)*($AJ19&lt;=$AG$7:$AG$16)*$AA$7:$AA$16))),"")</f>
        <v/>
      </c>
      <c r="AL19" s="93" t="str">
        <f>IFERROR(IF(LEN(AK19)=0,"",COUNTIF(AK$7:AK19,AK19)),"")</f>
        <v/>
      </c>
      <c r="AM19" s="93" t="str">
        <f t="array" ref="AM19">IFERROR(IF(LEN(AK19)=0,"",LARGE((AK19=$R$7:$R$126)*($P$7:$P$126),COUNTIF(AK19:AK$126,AK19)-1)),"")</f>
        <v/>
      </c>
      <c r="AN19" s="93" t="str">
        <f>IFERROR(IF(LEN(AK19)=0,"",COUNTIF(AM$7:AM19,AM19)),"")</f>
        <v/>
      </c>
      <c r="AO19" s="93" t="str">
        <f t="array" ref="AO19">IFERROR(IF(MAX(($AJ19&gt;=$AF$19:$AF$28)*($AJ19&lt;=$AG$19:$AG$28)*$AA$19:$AA$28)=0,"",INDEX($AB$19:$AB$28,MAX(($AJ19&gt;=$AF$19:$AF$28)*($AJ19&lt;=$AG$19:$AG$28)*$AA$19:$AA$28))),"")</f>
        <v/>
      </c>
      <c r="AP19" s="93" t="str">
        <f>IFERROR(IF(LEN(AO19)=0,"",COUNTIF(AO$7:AO19,AO19)),"")</f>
        <v/>
      </c>
      <c r="AQ19" s="93" t="str">
        <f t="array" ref="AQ19">IFERROR(IF(LEN(AO19)=0,"",LARGE((AO19=$Q$7:$Q$126)*($P$7:$P$126),COUNTIF(AO19:AO$126,AO19)-1)),"")</f>
        <v/>
      </c>
      <c r="AR19" s="93" t="str">
        <f>IFERROR(IF(LEN(AO19)=0,"",COUNTIF(AQ$7:AQ19,AQ19)),"")</f>
        <v/>
      </c>
      <c r="AS19" s="93" t="str">
        <f t="array" ref="AS19">IFERROR(IF(MAX(($AJ19&gt;=$AF$31:$AF$40)*($AJ19&lt;=$AG$31:$AG$40)*$AA$31:$AA$40)=0,"",INDEX($AB$31:$AB$40,MAX(($AJ19&gt;=$AF$31:$AF$40)*($AJ19&lt;=$AG$31:$AG$40)*$AA$31:$AA$40))),"")</f>
        <v>Serving the order</v>
      </c>
      <c r="AT19" s="93">
        <f>IFERROR(IF(LEN(AS19)=0,"",COUNTIF(AS$7:AS19,AS19)),"")</f>
        <v>2</v>
      </c>
      <c r="AU19" s="93" t="str">
        <f t="shared" si="9"/>
        <v/>
      </c>
      <c r="AV19" s="93" t="str">
        <f>IFERROR(IF(LEN(AU19)=0,"",COUNTIF(AU$7:AU19,AU19)),"")</f>
        <v/>
      </c>
      <c r="AW19" s="93" t="str">
        <f t="array" ref="AW19">IFERROR(IF(MAX(($AJ19&gt;=$AF$43:$AF$52)*($AJ19&lt;=$AG$43:$AG$52)*$AA$43:$AA$52)=0,"",INDEX($AB$43:$AB$52,MAX(($AJ19&gt;=$AF$43:$AF$52)*($AJ19&lt;=$AG$43:$AG$52)*$AA$43:$AA$52))),"")</f>
        <v>Order</v>
      </c>
      <c r="AX19" s="93">
        <f>IFERROR(IF(LEN(AW19)=0,"",COUNTIF(AW$7:AW19,AW19)),"")</f>
        <v>1</v>
      </c>
      <c r="AY19" s="93">
        <f t="shared" si="10"/>
        <v>1</v>
      </c>
      <c r="AZ19" s="93">
        <f>IFERROR(IF(LEN(AY19)=0,"",COUNTIF(AY$7:AY19,AY19)),"")</f>
        <v>4</v>
      </c>
      <c r="BA19" s="93" t="str">
        <f t="array" ref="BA19">IFERROR(IF(MAX(($AJ19&gt;=$AF$55:$AF$64)*($AJ19&lt;=$AG$55:$AG$64)*$AA$55:$AA$64)=0,"",INDEX($AB$55:$AB$64,MAX(($AJ19&gt;=$AF$55:$AF$64)*($AJ19&lt;=$AG$55:$AG$64)*$AA$55:$AA$64))),"")</f>
        <v/>
      </c>
      <c r="BB19" s="93" t="str">
        <f>IFERROR(IF(LEN(BA19)=0,"",COUNTIF(BA$7:BA19,BA19)),"")</f>
        <v/>
      </c>
      <c r="BD19" s="112">
        <v>13</v>
      </c>
      <c r="BE19" s="93" t="str">
        <f t="shared" si="11"/>
        <v/>
      </c>
      <c r="BF19" s="93" t="str">
        <f t="array" ref="BF19">IFERROR(IF(AND(COUNTIF($BE$7:$BE19,"")+1=BF$6,LEN($BE19)&gt;0,$AM19&gt;0),MATCH(INDEX($V$7:$V$16,$AM19)&amp;"-"&amp;$AN19,$BQ$7:$BQ$126,0),""),"")</f>
        <v/>
      </c>
      <c r="BG19" s="93" t="str">
        <f t="array" ref="BG19">IFERROR(IF(AND(COUNTIF($BE$7:$BE19,"")+1=BG$6,LEN($BE19)&gt;0,$AM19&gt;0),MATCH(INDEX($V$7:$V$16,$AM19)&amp;"-"&amp;$AN19,$BQ$7:$BQ$126,0),""),"")</f>
        <v/>
      </c>
      <c r="BH19" s="93" t="str">
        <f t="array" ref="BH19">IFERROR(IF(AND(COUNTIF($BE$7:$BE19,"")+1=BH$6,LEN($BE19)&gt;0,$AM19&gt;0),MATCH(INDEX($V$7:$V$16,$AM19)&amp;"-"&amp;$AN19,$BQ$7:$BQ$126,0),""),"")</f>
        <v/>
      </c>
      <c r="BI19" s="93" t="str">
        <f t="array" ref="BI19">IFERROR(IF(AND(COUNTIF($BE$7:$BE19,"")+1=BI$6,LEN($BE19)&gt;0,$AM19&gt;0),MATCH(INDEX($V$7:$V$16,$AM19)&amp;"-"&amp;$AN19,$BQ$7:$BQ$126,0),""),"")</f>
        <v/>
      </c>
      <c r="BJ19" s="93" t="str">
        <f t="array" ref="BJ19">IFERROR(IF(AND(COUNTIF($BE$7:$BE19,"")+1=BJ$6,LEN($BE19)&gt;0,$AM19&gt;0),MATCH(INDEX($V$7:$V$16,$AM19)&amp;"-"&amp;$AN19,$BQ$7:$BQ$126,0),""),"")</f>
        <v/>
      </c>
      <c r="BK19" s="93" t="str">
        <f t="array" ref="BK19">IFERROR(IF(AND(COUNTIF($BE$7:$BE19,"")+1=BK$6,LEN($BE19)&gt;0,$AM19&gt;0),MATCH(INDEX($V$7:$V$16,$AM19)&amp;"-"&amp;$AN19,$BQ$7:$BQ$126,0),""),"")</f>
        <v/>
      </c>
      <c r="BL19" s="93" t="str">
        <f t="array" ref="BL19">IFERROR(IF(AND(COUNTIF($BE$7:$BE19,"")+1=BL$6,LEN($BE19)&gt;0,$AM19&gt;0),MATCH(INDEX($V$7:$V$16,$AM19)&amp;"-"&amp;$AN19,$BQ$7:$BQ$126,0),""),"")</f>
        <v/>
      </c>
      <c r="BM19" s="93" t="str">
        <f t="array" ref="BM19">IFERROR(IF(AND(COUNTIF($BE$7:$BE19,"")+1=BM$6,LEN($BE19)&gt;0,$AM19&gt;0),MATCH(INDEX($V$7:$V$16,$AM19)&amp;"-"&amp;$AN19,$BQ$7:$BQ$126,0),""),"")</f>
        <v/>
      </c>
      <c r="BN19" s="93" t="str">
        <f t="array" ref="BN19">IFERROR(IF(AND(COUNTIF($BE$7:$BE19,"")+1=BN$6,LEN($BE19)&gt;0,$AM19&gt;0),MATCH(INDEX($V$7:$V$16,$AM19)&amp;"-"&amp;$AN19,$BQ$7:$BQ$126,0),""),"")</f>
        <v/>
      </c>
      <c r="BO19" s="93" t="str">
        <f t="array" ref="BO19">IFERROR(IF(AND(COUNTIF($BE$7:$BE19,"")+1=BO$6,LEN($BE19)&gt;0,$AM19&gt;0),MATCH(INDEX($V$7:$V$16,$AM19)&amp;"-"&amp;$AN19,$BQ$7:$BQ$126,0),""),"")</f>
        <v/>
      </c>
      <c r="BP19" s="93" t="str">
        <f t="array" ref="BP19">IFERROR(IF(AND(COUNTIF($BE$7:$BE19,"")+1=BP$6,LEN($BE19)&gt;0,$AM19&gt;0),MATCH(INDEX($V$7:$V$16,$AM19)&amp;"-"&amp;$AN19,$BQ$7:$BQ$126,0),""),"")</f>
        <v/>
      </c>
      <c r="BQ19" s="93" t="str">
        <f t="shared" si="12"/>
        <v/>
      </c>
      <c r="BR19" s="93" t="str">
        <f t="array" ref="BR19">IFERROR(IF(AND(COUNTIF($BQ$7:$BQ19,"")+1=BR$6,LEN($BQ19)&gt;0,$AQ19&gt;0),MATCH(INDEX($W$7:$W$16,$AQ19)&amp;"-"&amp;$AR19,$CC$7:$CC$126,0),""),"")</f>
        <v/>
      </c>
      <c r="BS19" s="93" t="str">
        <f t="array" ref="BS19">IFERROR(IF(AND(COUNTIF($BQ$7:$BQ19,"")+1=BS$6,LEN($BQ19)&gt;0,$AQ19&gt;0),MATCH(INDEX($W$7:$W$16,$AQ19)&amp;"-"&amp;$AR19,$CC$7:$CC$126,0),""),"")</f>
        <v/>
      </c>
      <c r="BT19" s="93" t="str">
        <f t="array" ref="BT19">IFERROR(IF(AND(COUNTIF($BQ$7:$BQ19,"")+1=BT$6,LEN($BQ19)&gt;0,$AQ19&gt;0),MATCH(INDEX($W$7:$W$16,$AQ19)&amp;"-"&amp;$AR19,$CC$7:$CC$126,0),""),"")</f>
        <v/>
      </c>
      <c r="BU19" s="93" t="str">
        <f t="array" ref="BU19">IFERROR(IF(AND(COUNTIF($BQ$7:$BQ19,"")+1=BU$6,LEN($BQ19)&gt;0,$AQ19&gt;0),MATCH(INDEX($W$7:$W$16,$AQ19)&amp;"-"&amp;$AR19,$CC$7:$CC$126,0),""),"")</f>
        <v/>
      </c>
      <c r="BV19" s="93" t="str">
        <f t="array" ref="BV19">IFERROR(IF(AND(COUNTIF($BQ$7:$BQ19,"")+1=BV$6,LEN($BQ19)&gt;0,$AQ19&gt;0),MATCH(INDEX($W$7:$W$16,$AQ19)&amp;"-"&amp;$AR19,$CC$7:$CC$126,0),""),"")</f>
        <v/>
      </c>
      <c r="BW19" s="93" t="str">
        <f t="array" ref="BW19">IFERROR(IF(AND(COUNTIF($BQ$7:$BQ19,"")+1=BW$6,LEN($BQ19)&gt;0,$AQ19&gt;0),MATCH(INDEX($W$7:$W$16,$AQ19)&amp;"-"&amp;$AR19,$CC$7:$CC$126,0),""),"")</f>
        <v/>
      </c>
      <c r="BX19" s="93" t="str">
        <f t="array" ref="BX19">IFERROR(IF(AND(COUNTIF($BQ$7:$BQ19,"")+1=BX$6,LEN($BQ19)&gt;0,$AQ19&gt;0),MATCH(INDEX($W$7:$W$16,$AQ19)&amp;"-"&amp;$AR19,$CC$7:$CC$126,0),""),"")</f>
        <v/>
      </c>
      <c r="BY19" s="93" t="str">
        <f t="array" ref="BY19">IFERROR(IF(AND(COUNTIF($BQ$7:$BQ19,"")+1=BY$6,LEN($BQ19)&gt;0,$AQ19&gt;0),MATCH(INDEX($W$7:$W$16,$AQ19)&amp;"-"&amp;$AR19,$CC$7:$CC$126,0),""),"")</f>
        <v/>
      </c>
      <c r="BZ19" s="93" t="str">
        <f t="array" ref="BZ19">IFERROR(IF(AND(COUNTIF($BQ$7:$BQ19,"")+1=BZ$6,LEN($BQ19)&gt;0,$AQ19&gt;0),MATCH(INDEX($W$7:$W$16,$AQ19)&amp;"-"&amp;$AR19,$CC$7:$CC$126,0),""),"")</f>
        <v/>
      </c>
      <c r="CA19" s="93" t="str">
        <f t="array" ref="CA19">IFERROR(IF(AND(COUNTIF($BQ$7:$BQ19,"")+1=CA$6,LEN($BQ19)&gt;0,$AQ19&gt;0),MATCH(INDEX($W$7:$W$16,$AQ19)&amp;"-"&amp;$AR19,$CC$7:$CC$126,0),""),"")</f>
        <v/>
      </c>
      <c r="CB19" s="93" t="str">
        <f t="array" ref="CB19">IFERROR(IF(AND(COUNTIF($BQ$7:$BQ19,"")+1=CB$6,LEN($BQ19)&gt;0,$AQ19&gt;0),MATCH(INDEX($W$7:$W$16,$AQ19)&amp;"-"&amp;$AR19,$CC$7:$CC$126,0),""),"")</f>
        <v/>
      </c>
      <c r="CC19" s="93" t="str">
        <f t="shared" si="13"/>
        <v>Serving the order-2</v>
      </c>
      <c r="CD19" s="93" t="str">
        <f t="array" ref="CD19">IFERROR(IF(AND(COUNTIF($CC$7:$CC19,"")+1=CD$6,LEN($CC19)&gt;0,$AU19&gt;0),MATCH(INDEX($X$7:$X$16,$AU19)&amp;"-"&amp;$AV19,$CO$7:$CO$126,0),""),"")</f>
        <v/>
      </c>
      <c r="CE19" s="93" t="str">
        <f t="array" ref="CE19">IFERROR(IF(AND(COUNTIF($CC$7:$CC19,"")+1=CE$6,LEN($CC19)&gt;0,$AU19&gt;0),MATCH(INDEX($X$7:$X$16,$AU19)&amp;"-"&amp;$AV19,$CO$7:$CO$126,0),""),"")</f>
        <v/>
      </c>
      <c r="CF19" s="93" t="str">
        <f t="array" ref="CF19">IFERROR(IF(AND(COUNTIF($CC$7:$CC19,"")+1=CF$6,LEN($CC19)&gt;0,$AU19&gt;0),MATCH(INDEX($X$7:$X$16,$AU19)&amp;"-"&amp;$AV19,$CO$7:$CO$126,0),""),"")</f>
        <v/>
      </c>
      <c r="CG19" s="93" t="str">
        <f t="array" ref="CG19">IFERROR(IF(AND(COUNTIF($CC$7:$CC19,"")+1=CG$6,LEN($CC19)&gt;0,$AU19&gt;0),MATCH(INDEX($X$7:$X$16,$AU19)&amp;"-"&amp;$AV19,$CO$7:$CO$126,0),""),"")</f>
        <v/>
      </c>
      <c r="CH19" s="93" t="str">
        <f t="array" ref="CH19">IFERROR(IF(AND(COUNTIF($CC$7:$CC19,"")+1=CH$6,LEN($CC19)&gt;0,$AU19&gt;0),MATCH(INDEX($X$7:$X$16,$AU19)&amp;"-"&amp;$AV19,$CO$7:$CO$126,0),""),"")</f>
        <v/>
      </c>
      <c r="CI19" s="93" t="str">
        <f t="array" ref="CI19">IFERROR(IF(AND(COUNTIF($CC$7:$CC19,"")+1=CI$6,LEN($CC19)&gt;0,$AU19&gt;0),MATCH(INDEX($X$7:$X$16,$AU19)&amp;"-"&amp;$AV19,$CO$7:$CO$126,0),""),"")</f>
        <v/>
      </c>
      <c r="CJ19" s="93" t="str">
        <f t="array" ref="CJ19">IFERROR(IF(AND(COUNTIF($CC$7:$CC19,"")+1=CJ$6,LEN($CC19)&gt;0,$AU19&gt;0),MATCH(INDEX($X$7:$X$16,$AU19)&amp;"-"&amp;$AV19,$CO$7:$CO$126,0),""),"")</f>
        <v/>
      </c>
      <c r="CK19" s="93" t="str">
        <f t="array" ref="CK19">IFERROR(IF(AND(COUNTIF($CC$7:$CC19,"")+1=CK$6,LEN($CC19)&gt;0,$AU19&gt;0),MATCH(INDEX($X$7:$X$16,$AU19)&amp;"-"&amp;$AV19,$CO$7:$CO$126,0),""),"")</f>
        <v/>
      </c>
      <c r="CL19" s="93" t="str">
        <f t="array" ref="CL19">IFERROR(IF(AND(COUNTIF($CC$7:$CC19,"")+1=CL$6,LEN($CC19)&gt;0,$AU19&gt;0),MATCH(INDEX($X$7:$X$16,$AU19)&amp;"-"&amp;$AV19,$CO$7:$CO$126,0),""),"")</f>
        <v/>
      </c>
      <c r="CM19" s="93" t="str">
        <f t="array" ref="CM19">IFERROR(IF(AND(COUNTIF($CC$7:$CC19,"")+1=CM$6,LEN($CC19)&gt;0,$AU19&gt;0),MATCH(INDEX($X$7:$X$16,$AU19)&amp;"-"&amp;$AV19,$CO$7:$CO$126,0),""),"")</f>
        <v/>
      </c>
      <c r="CN19" s="93" t="str">
        <f t="array" ref="CN19">IFERROR(IF(AND(COUNTIF($CC$7:$CC19,"")+1=CN$6,LEN($CC19)&gt;0,$AU19&gt;0),MATCH(INDEX($X$7:$X$16,$AU19)&amp;"-"&amp;$AV19,$CO$7:$CO$126,0),""),"")</f>
        <v/>
      </c>
      <c r="CO19" s="93" t="str">
        <f t="shared" si="14"/>
        <v>Order-1</v>
      </c>
      <c r="CP19" s="93" t="str">
        <f t="array" ref="CP19">IFERROR(IF(AND(COUNTIF($CO$7:$CO19,"")+1=CP$6,LEN($CO19)&gt;0,$AY19&gt;0),MATCH(INDEX($Y$7:$Y$16,$AY19)&amp;"-"&amp;$AZ19,$DA$7:$DA$126,0),""),"")</f>
        <v/>
      </c>
      <c r="CQ19" s="93" t="str">
        <f t="array" ref="CQ19">IFERROR(IF(AND(COUNTIF($CO$7:$CO19,"")+1=CQ$6,LEN($CO19)&gt;0,$AY19&gt;0),MATCH(INDEX($Y$7:$Y$16,$AY19)&amp;"-"&amp;$AZ19,$DA$7:$DA$126,0),""),"")</f>
        <v/>
      </c>
      <c r="CR19" s="93" t="str">
        <f t="array" ref="CR19">IFERROR(IF(AND(COUNTIF($CO$7:$CO19,"")+1=CR$6,LEN($CO19)&gt;0,$AY19&gt;0),MATCH(INDEX($Y$7:$Y$16,$AY19)&amp;"-"&amp;$AZ19,$DA$7:$DA$126,0),""),"")</f>
        <v/>
      </c>
      <c r="CS19" s="93" t="str">
        <f t="array" ref="CS19">IFERROR(IF(AND(COUNTIF($CO$7:$CO19,"")+1=CS$6,LEN($CO19)&gt;0,$AY19&gt;0),MATCH(INDEX($Y$7:$Y$16,$AY19)&amp;"-"&amp;$AZ19,$DA$7:$DA$126,0),""),"")</f>
        <v/>
      </c>
      <c r="CT19" s="93">
        <f t="array" ref="CT19">IFERROR(IF(AND(COUNTIF($CO$7:$CO19,"")+1=CT$6,LEN($CO19)&gt;0,$AY19&gt;0),MATCH(INDEX($Y$7:$Y$16,$AY19)&amp;"-"&amp;$AZ19,$DA$7:$DA$126,0),""),"")</f>
        <v>4</v>
      </c>
      <c r="CU19" s="93" t="str">
        <f t="array" ref="CU19">IFERROR(IF(AND(COUNTIF($CO$7:$CO19,"")+1=CU$6,LEN($CO19)&gt;0,$AY19&gt;0),MATCH(INDEX($Y$7:$Y$16,$AY19)&amp;"-"&amp;$AZ19,$DA$7:$DA$126,0),""),"")</f>
        <v/>
      </c>
      <c r="CV19" s="93" t="str">
        <f t="array" ref="CV19">IFERROR(IF(AND(COUNTIF($CO$7:$CO19,"")+1=CV$6,LEN($CO19)&gt;0,$AY19&gt;0),MATCH(INDEX($Y$7:$Y$16,$AY19)&amp;"-"&amp;$AZ19,$DA$7:$DA$126,0),""),"")</f>
        <v/>
      </c>
      <c r="CW19" s="93" t="str">
        <f t="array" ref="CW19">IFERROR(IF(AND(COUNTIF($CO$7:$CO19,"")+1=CW$6,LEN($CO19)&gt;0,$AY19&gt;0),MATCH(INDEX($Y$7:$Y$16,$AY19)&amp;"-"&amp;$AZ19,$DA$7:$DA$126,0),""),"")</f>
        <v/>
      </c>
      <c r="CX19" s="93" t="str">
        <f t="array" ref="CX19">IFERROR(IF(AND(COUNTIF($CO$7:$CO19,"")+1=CX$6,LEN($CO19)&gt;0,$AY19&gt;0),MATCH(INDEX($Y$7:$Y$16,$AY19)&amp;"-"&amp;$AZ19,$DA$7:$DA$126,0),""),"")</f>
        <v/>
      </c>
      <c r="CY19" s="93" t="str">
        <f t="array" ref="CY19">IFERROR(IF(AND(COUNTIF($CO$7:$CO19,"")+1=CY$6,LEN($CO19)&gt;0,$AY19&gt;0),MATCH(INDEX($Y$7:$Y$16,$AY19)&amp;"-"&amp;$AZ19,$DA$7:$DA$126,0),""),"")</f>
        <v/>
      </c>
      <c r="CZ19" s="93" t="str">
        <f t="array" ref="CZ19">IFERROR(IF(AND(COUNTIF($CO$7:$CO19,"")+1=CZ$6,LEN($CO19)&gt;0,$AY19&gt;0),MATCH(INDEX($Y$7:$Y$16,$AY19)&amp;"-"&amp;$AZ19,$DA$7:$DA$126,0),""),"")</f>
        <v/>
      </c>
      <c r="DA19" s="93" t="str">
        <f t="shared" si="15"/>
        <v/>
      </c>
      <c r="DC19" s="93" t="str">
        <f t="array" ref="DC19">IFERROR(IF(LEN(BQ19)=0,"",SUM((BF$7:BO$126=$BD19)*(BF$6:BO$6))),"")</f>
        <v/>
      </c>
      <c r="DD19" s="93">
        <f t="array" ref="DD19">IFERROR(IF(LEN(CC19)=0,"",SUM((BR$7:CA$126=$BD19)*(BR$6:CA$6))),"")</f>
        <v>6</v>
      </c>
      <c r="DE19" s="93">
        <f t="array" ref="DE19">IFERROR(IF(LEN(CO19)=0,"",SUM((CD$7:CM$126=$BD19)*(CD$6:CM$6))),"")</f>
        <v>4</v>
      </c>
      <c r="DF19" s="93" t="str">
        <f t="array" ref="DF19">IFERROR(IF(LEN(DA19)=0,"",SUM((CP$7:CY$126=$BD19)*(CP$6:CY$6))),"")</f>
        <v/>
      </c>
    </row>
    <row r="20" spans="2:110" x14ac:dyDescent="0.25">
      <c r="B20" s="17"/>
      <c r="C20" s="17"/>
      <c r="D20" s="17"/>
      <c r="E20" s="17"/>
      <c r="F20" s="17"/>
      <c r="G20" s="17"/>
      <c r="H20" s="17"/>
      <c r="I20" s="17"/>
      <c r="J20" s="17"/>
      <c r="K20" s="17"/>
      <c r="L20" s="17"/>
      <c r="O20" s="112">
        <v>4</v>
      </c>
      <c r="P20" s="112">
        <v>2</v>
      </c>
      <c r="Q20" s="93" t="str">
        <f t="shared" si="2"/>
        <v/>
      </c>
      <c r="R20" s="93" t="str">
        <f t="shared" si="3"/>
        <v/>
      </c>
      <c r="U20" s="111" t="s">
        <v>8</v>
      </c>
      <c r="V20" s="111" t="s">
        <v>6</v>
      </c>
      <c r="W20" s="111" t="s">
        <v>2</v>
      </c>
      <c r="X20" s="111" t="s">
        <v>7</v>
      </c>
      <c r="Y20" s="111" t="s">
        <v>9</v>
      </c>
      <c r="AA20" s="111">
        <v>2</v>
      </c>
      <c r="AB20" s="93" t="str">
        <f t="shared" si="19"/>
        <v>Money</v>
      </c>
      <c r="AC20" s="93">
        <f t="shared" ref="AC20:AC28" si="20">IFERROR(IF(LEN(AB20)=0,"",INDEX($M$8:$M$17,AA20)),"")</f>
        <v>1</v>
      </c>
      <c r="AD20" s="93">
        <f t="shared" ref="AD20:AD28" si="21">IFERROR(IF(LEN(AB20)=0,"",INDEX($C$33:$L$33,AA20)),"")</f>
        <v>2</v>
      </c>
      <c r="AE20" s="93">
        <f t="shared" ref="AE20:AE28" si="22">IF(LEN(AB20)=0,"",MAX(AC20:AD20))</f>
        <v>2</v>
      </c>
      <c r="AF20" s="93">
        <f>IFERROR(IF(LEN(AB20)=0,"",MAX($AG$19:AG19)+2),"")</f>
        <v>4</v>
      </c>
      <c r="AG20" s="93">
        <f t="shared" ref="AG20:AG28" si="23">IFERROR(IF(LEN(AB20)=0,"",AF20+AE20),"")</f>
        <v>6</v>
      </c>
      <c r="AH20" s="93">
        <f t="shared" ref="AH20:AH28" si="24">IFERROR(IF(LEN(AB20)=0,"",ROUNDDOWN((AG20-AF20)/2,0)+AF20),"")</f>
        <v>5</v>
      </c>
      <c r="AJ20" s="112">
        <v>14</v>
      </c>
      <c r="AK20" s="93" t="str">
        <f t="array" ref="AK20">IFERROR(IF(MAX(($AJ20&gt;=$AF$7:$AF$16)*($AJ20&lt;=$AG$7:$AG$16)*$AA$7:$AA$16)=0,"",INDEX($AB$7:$AB$16,MAX(($AJ20&gt;=$AF$7:$AF$16)*($AJ20&lt;=$AG$7:$AG$16)*$AA$7:$AA$16))),"")</f>
        <v/>
      </c>
      <c r="AL20" s="93" t="str">
        <f>IFERROR(IF(LEN(AK20)=0,"",COUNTIF(AK$7:AK20,AK20)),"")</f>
        <v/>
      </c>
      <c r="AM20" s="93" t="str">
        <f t="array" ref="AM20">IFERROR(IF(LEN(AK20)=0,"",LARGE((AK20=$R$7:$R$126)*($P$7:$P$126),COUNTIF(AK20:AK$126,AK20)-1)),"")</f>
        <v/>
      </c>
      <c r="AN20" s="93" t="str">
        <f>IFERROR(IF(LEN(AK20)=0,"",COUNTIF(AM$7:AM20,AM20)),"")</f>
        <v/>
      </c>
      <c r="AO20" s="93" t="str">
        <f t="array" ref="AO20">IFERROR(IF(MAX(($AJ20&gt;=$AF$19:$AF$28)*($AJ20&lt;=$AG$19:$AG$28)*$AA$19:$AA$28)=0,"",INDEX($AB$19:$AB$28,MAX(($AJ20&gt;=$AF$19:$AF$28)*($AJ20&lt;=$AG$19:$AG$28)*$AA$19:$AA$28))),"")</f>
        <v>Cookie</v>
      </c>
      <c r="AP20" s="93">
        <f>IFERROR(IF(LEN(AO20)=0,"",COUNTIF(AO$7:AO20,AO20)),"")</f>
        <v>1</v>
      </c>
      <c r="AQ20" s="93">
        <f t="array" ref="AQ20">IFERROR(IF(LEN(AO20)=0,"",LARGE((AO20=$Q$7:$Q$126)*($P$7:$P$126),COUNTIF(AO20:AO$126,AO20)-1)),"")</f>
        <v>4</v>
      </c>
      <c r="AR20" s="93">
        <f>IFERROR(IF(LEN(AO20)=0,"",COUNTIF(AQ$7:AQ20,AQ20)),"")</f>
        <v>1</v>
      </c>
      <c r="AS20" s="93" t="str">
        <f t="array" ref="AS20">IFERROR(IF(MAX(($AJ20&gt;=$AF$31:$AF$40)*($AJ20&lt;=$AG$31:$AG$40)*$AA$31:$AA$40)=0,"",INDEX($AB$31:$AB$40,MAX(($AJ20&gt;=$AF$31:$AF$40)*($AJ20&lt;=$AG$31:$AG$40)*$AA$31:$AA$40))),"")</f>
        <v>Serving the order</v>
      </c>
      <c r="AT20" s="93">
        <f>IFERROR(IF(LEN(AS20)=0,"",COUNTIF(AS$7:AS20,AS20)),"")</f>
        <v>3</v>
      </c>
      <c r="AU20" s="93" t="str">
        <f t="shared" si="9"/>
        <v/>
      </c>
      <c r="AV20" s="93" t="str">
        <f>IFERROR(IF(LEN(AU20)=0,"",COUNTIF(AU$7:AU20,AU20)),"")</f>
        <v/>
      </c>
      <c r="AW20" s="93" t="str">
        <f t="array" ref="AW20">IFERROR(IF(MAX(($AJ20&gt;=$AF$43:$AF$52)*($AJ20&lt;=$AG$43:$AG$52)*$AA$43:$AA$52)=0,"",INDEX($AB$43:$AB$52,MAX(($AJ20&gt;=$AF$43:$AF$52)*($AJ20&lt;=$AG$43:$AG$52)*$AA$43:$AA$52))),"")</f>
        <v>Order</v>
      </c>
      <c r="AX20" s="93">
        <f>IFERROR(IF(LEN(AW20)=0,"",COUNTIF(AW$7:AW20,AW20)),"")</f>
        <v>2</v>
      </c>
      <c r="AY20" s="93" t="str">
        <f t="shared" si="10"/>
        <v/>
      </c>
      <c r="AZ20" s="93" t="str">
        <f>IFERROR(IF(LEN(AY20)=0,"",COUNTIF(AY$7:AY20,AY20)),"")</f>
        <v/>
      </c>
      <c r="BA20" s="93" t="str">
        <f t="array" ref="BA20">IFERROR(IF(MAX(($AJ20&gt;=$AF$55:$AF$64)*($AJ20&lt;=$AG$55:$AG$64)*$AA$55:$AA$64)=0,"",INDEX($AB$55:$AB$64,MAX(($AJ20&gt;=$AF$55:$AF$64)*($AJ20&lt;=$AG$55:$AG$64)*$AA$55:$AA$64))),"")</f>
        <v/>
      </c>
      <c r="BB20" s="93" t="str">
        <f>IFERROR(IF(LEN(BA20)=0,"",COUNTIF(BA$7:BA20,BA20)),"")</f>
        <v/>
      </c>
      <c r="BD20" s="112">
        <v>14</v>
      </c>
      <c r="BE20" s="93" t="str">
        <f t="shared" si="11"/>
        <v/>
      </c>
      <c r="BF20" s="93" t="str">
        <f t="array" ref="BF20">IFERROR(IF(AND(COUNTIF($BE$7:$BE20,"")+1=BF$6,LEN($BE20)&gt;0,$AM20&gt;0),MATCH(INDEX($V$7:$V$16,$AM20)&amp;"-"&amp;$AN20,$BQ$7:$BQ$126,0),""),"")</f>
        <v/>
      </c>
      <c r="BG20" s="93" t="str">
        <f t="array" ref="BG20">IFERROR(IF(AND(COUNTIF($BE$7:$BE20,"")+1=BG$6,LEN($BE20)&gt;0,$AM20&gt;0),MATCH(INDEX($V$7:$V$16,$AM20)&amp;"-"&amp;$AN20,$BQ$7:$BQ$126,0),""),"")</f>
        <v/>
      </c>
      <c r="BH20" s="93" t="str">
        <f t="array" ref="BH20">IFERROR(IF(AND(COUNTIF($BE$7:$BE20,"")+1=BH$6,LEN($BE20)&gt;0,$AM20&gt;0),MATCH(INDEX($V$7:$V$16,$AM20)&amp;"-"&amp;$AN20,$BQ$7:$BQ$126,0),""),"")</f>
        <v/>
      </c>
      <c r="BI20" s="93" t="str">
        <f t="array" ref="BI20">IFERROR(IF(AND(COUNTIF($BE$7:$BE20,"")+1=BI$6,LEN($BE20)&gt;0,$AM20&gt;0),MATCH(INDEX($V$7:$V$16,$AM20)&amp;"-"&amp;$AN20,$BQ$7:$BQ$126,0),""),"")</f>
        <v/>
      </c>
      <c r="BJ20" s="93" t="str">
        <f t="array" ref="BJ20">IFERROR(IF(AND(COUNTIF($BE$7:$BE20,"")+1=BJ$6,LEN($BE20)&gt;0,$AM20&gt;0),MATCH(INDEX($V$7:$V$16,$AM20)&amp;"-"&amp;$AN20,$BQ$7:$BQ$126,0),""),"")</f>
        <v/>
      </c>
      <c r="BK20" s="93" t="str">
        <f t="array" ref="BK20">IFERROR(IF(AND(COUNTIF($BE$7:$BE20,"")+1=BK$6,LEN($BE20)&gt;0,$AM20&gt;0),MATCH(INDEX($V$7:$V$16,$AM20)&amp;"-"&amp;$AN20,$BQ$7:$BQ$126,0),""),"")</f>
        <v/>
      </c>
      <c r="BL20" s="93" t="str">
        <f t="array" ref="BL20">IFERROR(IF(AND(COUNTIF($BE$7:$BE20,"")+1=BL$6,LEN($BE20)&gt;0,$AM20&gt;0),MATCH(INDEX($V$7:$V$16,$AM20)&amp;"-"&amp;$AN20,$BQ$7:$BQ$126,0),""),"")</f>
        <v/>
      </c>
      <c r="BM20" s="93" t="str">
        <f t="array" ref="BM20">IFERROR(IF(AND(COUNTIF($BE$7:$BE20,"")+1=BM$6,LEN($BE20)&gt;0,$AM20&gt;0),MATCH(INDEX($V$7:$V$16,$AM20)&amp;"-"&amp;$AN20,$BQ$7:$BQ$126,0),""),"")</f>
        <v/>
      </c>
      <c r="BN20" s="93" t="str">
        <f t="array" ref="BN20">IFERROR(IF(AND(COUNTIF($BE$7:$BE20,"")+1=BN$6,LEN($BE20)&gt;0,$AM20&gt;0),MATCH(INDEX($V$7:$V$16,$AM20)&amp;"-"&amp;$AN20,$BQ$7:$BQ$126,0),""),"")</f>
        <v/>
      </c>
      <c r="BO20" s="93" t="str">
        <f t="array" ref="BO20">IFERROR(IF(AND(COUNTIF($BE$7:$BE20,"")+1=BO$6,LEN($BE20)&gt;0,$AM20&gt;0),MATCH(INDEX($V$7:$V$16,$AM20)&amp;"-"&amp;$AN20,$BQ$7:$BQ$126,0),""),"")</f>
        <v/>
      </c>
      <c r="BP20" s="93" t="str">
        <f t="array" ref="BP20">IFERROR(IF(AND(COUNTIF($BE$7:$BE20,"")+1=BP$6,LEN($BE20)&gt;0,$AM20&gt;0),MATCH(INDEX($V$7:$V$16,$AM20)&amp;"-"&amp;$AN20,$BQ$7:$BQ$126,0),""),"")</f>
        <v/>
      </c>
      <c r="BQ20" s="93" t="str">
        <f t="shared" si="12"/>
        <v>Cookie-1</v>
      </c>
      <c r="BR20" s="93" t="str">
        <f t="array" ref="BR20">IFERROR(IF(AND(COUNTIF($BQ$7:$BQ20,"")+1=BR$6,LEN($BQ20)&gt;0,$AQ20&gt;0),MATCH(INDEX($W$7:$W$16,$AQ20)&amp;"-"&amp;$AR20,$CC$7:$CC$126,0),""),"")</f>
        <v/>
      </c>
      <c r="BS20" s="93" t="str">
        <f t="array" ref="BS20">IFERROR(IF(AND(COUNTIF($BQ$7:$BQ20,"")+1=BS$6,LEN($BQ20)&gt;0,$AQ20&gt;0),MATCH(INDEX($W$7:$W$16,$AQ20)&amp;"-"&amp;$AR20,$CC$7:$CC$126,0),""),"")</f>
        <v/>
      </c>
      <c r="BT20" s="93" t="str">
        <f t="array" ref="BT20">IFERROR(IF(AND(COUNTIF($BQ$7:$BQ20,"")+1=BT$6,LEN($BQ20)&gt;0,$AQ20&gt;0),MATCH(INDEX($W$7:$W$16,$AQ20)&amp;"-"&amp;$AR20,$CC$7:$CC$126,0),""),"")</f>
        <v/>
      </c>
      <c r="BU20" s="93" t="str">
        <f t="array" ref="BU20">IFERROR(IF(AND(COUNTIF($BQ$7:$BQ20,"")+1=BU$6,LEN($BQ20)&gt;0,$AQ20&gt;0),MATCH(INDEX($W$7:$W$16,$AQ20)&amp;"-"&amp;$AR20,$CC$7:$CC$126,0),""),"")</f>
        <v/>
      </c>
      <c r="BV20" s="93">
        <f t="array" ref="BV20">IFERROR(IF(AND(COUNTIF($BQ$7:$BQ20,"")+1=BV$6,LEN($BQ20)&gt;0,$AQ20&gt;0),MATCH(INDEX($W$7:$W$16,$AQ20)&amp;"-"&amp;$AR20,$CC$7:$CC$126,0),""),"")</f>
        <v>12</v>
      </c>
      <c r="BW20" s="93" t="str">
        <f t="array" ref="BW20">IFERROR(IF(AND(COUNTIF($BQ$7:$BQ20,"")+1=BW$6,LEN($BQ20)&gt;0,$AQ20&gt;0),MATCH(INDEX($W$7:$W$16,$AQ20)&amp;"-"&amp;$AR20,$CC$7:$CC$126,0),""),"")</f>
        <v/>
      </c>
      <c r="BX20" s="93" t="str">
        <f t="array" ref="BX20">IFERROR(IF(AND(COUNTIF($BQ$7:$BQ20,"")+1=BX$6,LEN($BQ20)&gt;0,$AQ20&gt;0),MATCH(INDEX($W$7:$W$16,$AQ20)&amp;"-"&amp;$AR20,$CC$7:$CC$126,0),""),"")</f>
        <v/>
      </c>
      <c r="BY20" s="93" t="str">
        <f t="array" ref="BY20">IFERROR(IF(AND(COUNTIF($BQ$7:$BQ20,"")+1=BY$6,LEN($BQ20)&gt;0,$AQ20&gt;0),MATCH(INDEX($W$7:$W$16,$AQ20)&amp;"-"&amp;$AR20,$CC$7:$CC$126,0),""),"")</f>
        <v/>
      </c>
      <c r="BZ20" s="93" t="str">
        <f t="array" ref="BZ20">IFERROR(IF(AND(COUNTIF($BQ$7:$BQ20,"")+1=BZ$6,LEN($BQ20)&gt;0,$AQ20&gt;0),MATCH(INDEX($W$7:$W$16,$AQ20)&amp;"-"&amp;$AR20,$CC$7:$CC$126,0),""),"")</f>
        <v/>
      </c>
      <c r="CA20" s="93" t="str">
        <f t="array" ref="CA20">IFERROR(IF(AND(COUNTIF($BQ$7:$BQ20,"")+1=CA$6,LEN($BQ20)&gt;0,$AQ20&gt;0),MATCH(INDEX($W$7:$W$16,$AQ20)&amp;"-"&amp;$AR20,$CC$7:$CC$126,0),""),"")</f>
        <v/>
      </c>
      <c r="CB20" s="93" t="str">
        <f t="array" ref="CB20">IFERROR(IF(AND(COUNTIF($BQ$7:$BQ20,"")+1=CB$6,LEN($BQ20)&gt;0,$AQ20&gt;0),MATCH(INDEX($W$7:$W$16,$AQ20)&amp;"-"&amp;$AR20,$CC$7:$CC$126,0),""),"")</f>
        <v/>
      </c>
      <c r="CC20" s="93" t="str">
        <f t="shared" si="13"/>
        <v>Serving the order-3</v>
      </c>
      <c r="CD20" s="93" t="str">
        <f t="array" ref="CD20">IFERROR(IF(AND(COUNTIF($CC$7:$CC20,"")+1=CD$6,LEN($CC20)&gt;0,$AU20&gt;0),MATCH(INDEX($X$7:$X$16,$AU20)&amp;"-"&amp;$AV20,$CO$7:$CO$126,0),""),"")</f>
        <v/>
      </c>
      <c r="CE20" s="93" t="str">
        <f t="array" ref="CE20">IFERROR(IF(AND(COUNTIF($CC$7:$CC20,"")+1=CE$6,LEN($CC20)&gt;0,$AU20&gt;0),MATCH(INDEX($X$7:$X$16,$AU20)&amp;"-"&amp;$AV20,$CO$7:$CO$126,0),""),"")</f>
        <v/>
      </c>
      <c r="CF20" s="93" t="str">
        <f t="array" ref="CF20">IFERROR(IF(AND(COUNTIF($CC$7:$CC20,"")+1=CF$6,LEN($CC20)&gt;0,$AU20&gt;0),MATCH(INDEX($X$7:$X$16,$AU20)&amp;"-"&amp;$AV20,$CO$7:$CO$126,0),""),"")</f>
        <v/>
      </c>
      <c r="CG20" s="93" t="str">
        <f t="array" ref="CG20">IFERROR(IF(AND(COUNTIF($CC$7:$CC20,"")+1=CG$6,LEN($CC20)&gt;0,$AU20&gt;0),MATCH(INDEX($X$7:$X$16,$AU20)&amp;"-"&amp;$AV20,$CO$7:$CO$126,0),""),"")</f>
        <v/>
      </c>
      <c r="CH20" s="93" t="str">
        <f t="array" ref="CH20">IFERROR(IF(AND(COUNTIF($CC$7:$CC20,"")+1=CH$6,LEN($CC20)&gt;0,$AU20&gt;0),MATCH(INDEX($X$7:$X$16,$AU20)&amp;"-"&amp;$AV20,$CO$7:$CO$126,0),""),"")</f>
        <v/>
      </c>
      <c r="CI20" s="93" t="str">
        <f t="array" ref="CI20">IFERROR(IF(AND(COUNTIF($CC$7:$CC20,"")+1=CI$6,LEN($CC20)&gt;0,$AU20&gt;0),MATCH(INDEX($X$7:$X$16,$AU20)&amp;"-"&amp;$AV20,$CO$7:$CO$126,0),""),"")</f>
        <v/>
      </c>
      <c r="CJ20" s="93" t="str">
        <f t="array" ref="CJ20">IFERROR(IF(AND(COUNTIF($CC$7:$CC20,"")+1=CJ$6,LEN($CC20)&gt;0,$AU20&gt;0),MATCH(INDEX($X$7:$X$16,$AU20)&amp;"-"&amp;$AV20,$CO$7:$CO$126,0),""),"")</f>
        <v/>
      </c>
      <c r="CK20" s="93" t="str">
        <f t="array" ref="CK20">IFERROR(IF(AND(COUNTIF($CC$7:$CC20,"")+1=CK$6,LEN($CC20)&gt;0,$AU20&gt;0),MATCH(INDEX($X$7:$X$16,$AU20)&amp;"-"&amp;$AV20,$CO$7:$CO$126,0),""),"")</f>
        <v/>
      </c>
      <c r="CL20" s="93" t="str">
        <f t="array" ref="CL20">IFERROR(IF(AND(COUNTIF($CC$7:$CC20,"")+1=CL$6,LEN($CC20)&gt;0,$AU20&gt;0),MATCH(INDEX($X$7:$X$16,$AU20)&amp;"-"&amp;$AV20,$CO$7:$CO$126,0),""),"")</f>
        <v/>
      </c>
      <c r="CM20" s="93" t="str">
        <f t="array" ref="CM20">IFERROR(IF(AND(COUNTIF($CC$7:$CC20,"")+1=CM$6,LEN($CC20)&gt;0,$AU20&gt;0),MATCH(INDEX($X$7:$X$16,$AU20)&amp;"-"&amp;$AV20,$CO$7:$CO$126,0),""),"")</f>
        <v/>
      </c>
      <c r="CN20" s="93" t="str">
        <f t="array" ref="CN20">IFERROR(IF(AND(COUNTIF($CC$7:$CC20,"")+1=CN$6,LEN($CC20)&gt;0,$AU20&gt;0),MATCH(INDEX($X$7:$X$16,$AU20)&amp;"-"&amp;$AV20,$CO$7:$CO$126,0),""),"")</f>
        <v/>
      </c>
      <c r="CO20" s="93" t="str">
        <f t="shared" si="14"/>
        <v>Order-2</v>
      </c>
      <c r="CP20" s="93" t="str">
        <f t="array" ref="CP20">IFERROR(IF(AND(COUNTIF($CO$7:$CO20,"")+1=CP$6,LEN($CO20)&gt;0,$AY20&gt;0),MATCH(INDEX($Y$7:$Y$16,$AY20)&amp;"-"&amp;$AZ20,$DA$7:$DA$126,0),""),"")</f>
        <v/>
      </c>
      <c r="CQ20" s="93" t="str">
        <f t="array" ref="CQ20">IFERROR(IF(AND(COUNTIF($CO$7:$CO20,"")+1=CQ$6,LEN($CO20)&gt;0,$AY20&gt;0),MATCH(INDEX($Y$7:$Y$16,$AY20)&amp;"-"&amp;$AZ20,$DA$7:$DA$126,0),""),"")</f>
        <v/>
      </c>
      <c r="CR20" s="93" t="str">
        <f t="array" ref="CR20">IFERROR(IF(AND(COUNTIF($CO$7:$CO20,"")+1=CR$6,LEN($CO20)&gt;0,$AY20&gt;0),MATCH(INDEX($Y$7:$Y$16,$AY20)&amp;"-"&amp;$AZ20,$DA$7:$DA$126,0),""),"")</f>
        <v/>
      </c>
      <c r="CS20" s="93" t="str">
        <f t="array" ref="CS20">IFERROR(IF(AND(COUNTIF($CO$7:$CO20,"")+1=CS$6,LEN($CO20)&gt;0,$AY20&gt;0),MATCH(INDEX($Y$7:$Y$16,$AY20)&amp;"-"&amp;$AZ20,$DA$7:$DA$126,0),""),"")</f>
        <v/>
      </c>
      <c r="CT20" s="93" t="str">
        <f t="array" ref="CT20">IFERROR(IF(AND(COUNTIF($CO$7:$CO20,"")+1=CT$6,LEN($CO20)&gt;0,$AY20&gt;0),MATCH(INDEX($Y$7:$Y$16,$AY20)&amp;"-"&amp;$AZ20,$DA$7:$DA$126,0),""),"")</f>
        <v/>
      </c>
      <c r="CU20" s="93" t="str">
        <f t="array" ref="CU20">IFERROR(IF(AND(COUNTIF($CO$7:$CO20,"")+1=CU$6,LEN($CO20)&gt;0,$AY20&gt;0),MATCH(INDEX($Y$7:$Y$16,$AY20)&amp;"-"&amp;$AZ20,$DA$7:$DA$126,0),""),"")</f>
        <v/>
      </c>
      <c r="CV20" s="93" t="str">
        <f t="array" ref="CV20">IFERROR(IF(AND(COUNTIF($CO$7:$CO20,"")+1=CV$6,LEN($CO20)&gt;0,$AY20&gt;0),MATCH(INDEX($Y$7:$Y$16,$AY20)&amp;"-"&amp;$AZ20,$DA$7:$DA$126,0),""),"")</f>
        <v/>
      </c>
      <c r="CW20" s="93" t="str">
        <f t="array" ref="CW20">IFERROR(IF(AND(COUNTIF($CO$7:$CO20,"")+1=CW$6,LEN($CO20)&gt;0,$AY20&gt;0),MATCH(INDEX($Y$7:$Y$16,$AY20)&amp;"-"&amp;$AZ20,$DA$7:$DA$126,0),""),"")</f>
        <v/>
      </c>
      <c r="CX20" s="93" t="str">
        <f t="array" ref="CX20">IFERROR(IF(AND(COUNTIF($CO$7:$CO20,"")+1=CX$6,LEN($CO20)&gt;0,$AY20&gt;0),MATCH(INDEX($Y$7:$Y$16,$AY20)&amp;"-"&amp;$AZ20,$DA$7:$DA$126,0),""),"")</f>
        <v/>
      </c>
      <c r="CY20" s="93" t="str">
        <f t="array" ref="CY20">IFERROR(IF(AND(COUNTIF($CO$7:$CO20,"")+1=CY$6,LEN($CO20)&gt;0,$AY20&gt;0),MATCH(INDEX($Y$7:$Y$16,$AY20)&amp;"-"&amp;$AZ20,$DA$7:$DA$126,0),""),"")</f>
        <v/>
      </c>
      <c r="CZ20" s="93" t="str">
        <f t="array" ref="CZ20">IFERROR(IF(AND(COUNTIF($CO$7:$CO20,"")+1=CZ$6,LEN($CO20)&gt;0,$AY20&gt;0),MATCH(INDEX($Y$7:$Y$16,$AY20)&amp;"-"&amp;$AZ20,$DA$7:$DA$126,0),""),"")</f>
        <v/>
      </c>
      <c r="DA20" s="93" t="str">
        <f t="shared" si="15"/>
        <v/>
      </c>
      <c r="DC20" s="93">
        <f t="array" ref="DC20">IFERROR(IF(LEN(BQ20)=0,"",SUM((BF$7:BO$126=$BD20)*(BF$6:BO$6))),"")</f>
        <v>3</v>
      </c>
      <c r="DD20" s="93">
        <f t="array" ref="DD20">IFERROR(IF(LEN(CC20)=0,"",SUM((BR$7:CA$126=$BD20)*(BR$6:CA$6))),"")</f>
        <v>0</v>
      </c>
      <c r="DE20" s="93">
        <f t="array" ref="DE20">IFERROR(IF(LEN(CO20)=0,"",SUM((CD$7:CM$126=$BD20)*(CD$6:CM$6))),"")</f>
        <v>0</v>
      </c>
      <c r="DF20" s="93" t="str">
        <f t="array" ref="DF20">IFERROR(IF(LEN(DA20)=0,"",SUM((CP$7:CY$126=$BD20)*(CP$6:CY$6))),"")</f>
        <v/>
      </c>
    </row>
    <row r="21" spans="2:110" x14ac:dyDescent="0.25">
      <c r="B21" s="112" t="s">
        <v>3</v>
      </c>
      <c r="C21" s="125">
        <v>1</v>
      </c>
      <c r="D21" s="125">
        <v>2</v>
      </c>
      <c r="E21" s="125">
        <v>3</v>
      </c>
      <c r="F21" s="125">
        <v>4</v>
      </c>
      <c r="G21" s="125">
        <v>5</v>
      </c>
      <c r="H21" s="125">
        <v>6</v>
      </c>
      <c r="I21" s="125">
        <v>7</v>
      </c>
      <c r="J21" s="125">
        <v>8</v>
      </c>
      <c r="K21" s="125">
        <v>9</v>
      </c>
      <c r="L21" s="125">
        <v>10</v>
      </c>
      <c r="O21" s="112">
        <v>5</v>
      </c>
      <c r="P21" s="112">
        <v>2</v>
      </c>
      <c r="Q21" s="93" t="str">
        <f t="shared" si="2"/>
        <v/>
      </c>
      <c r="R21" s="93" t="str">
        <f t="shared" si="3"/>
        <v/>
      </c>
      <c r="T21" s="112">
        <v>1</v>
      </c>
      <c r="U21" s="93" t="str">
        <f t="array" ref="U21">IFERROR(INDEX(U$7:U$16,SMALL(IF(LEN(U$7:U$16)&gt;0,$T$7:$T$16,""),$T21)),"")</f>
        <v>Customer</v>
      </c>
      <c r="V21" s="122" t="str">
        <f t="array" ref="V21">IFERROR(INDEX(V$7:V$16,SMALL(IF(LEN(V$7:V$16)&gt;0,$T$7:$T$16,""),$T21)),"")</f>
        <v>Queue</v>
      </c>
      <c r="W21" s="93" t="str">
        <f t="array" ref="W21">IFERROR(INDEX(W$7:W$16,SMALL(IF(LEN(W$7:W$16)&gt;0,$T$7:$T$16,""),$T21)),"")</f>
        <v>Customer goes to the queue</v>
      </c>
      <c r="X21" s="93" t="str">
        <f t="array" ref="X21">IFERROR(INDEX(X$7:X$16,SMALL(IF(LEN(X$7:X$16)&gt;0,$T$7:$T$16,""),$T21)),"")</f>
        <v>Giving a queue number</v>
      </c>
      <c r="Y21" s="93" t="str">
        <f t="array" ref="Y21">IFERROR(INDEX(Y$7:Y$16,SMALL(IF(LEN(Y$7:Y$16)&gt;0,$T$7:$T$16,""),$T21)),"")</f>
        <v>Customer</v>
      </c>
      <c r="AA21" s="111">
        <v>3</v>
      </c>
      <c r="AB21" s="93" t="str">
        <f t="shared" si="19"/>
        <v>Coffee beans</v>
      </c>
      <c r="AC21" s="93">
        <f t="shared" si="20"/>
        <v>1</v>
      </c>
      <c r="AD21" s="93">
        <f t="shared" si="21"/>
        <v>1</v>
      </c>
      <c r="AE21" s="93">
        <f t="shared" si="22"/>
        <v>1</v>
      </c>
      <c r="AF21" s="93">
        <f>IFERROR(IF(LEN(AB21)=0,"",MAX($AG$19:AG20)+2),"")</f>
        <v>8</v>
      </c>
      <c r="AG21" s="93">
        <f t="shared" si="23"/>
        <v>9</v>
      </c>
      <c r="AH21" s="93">
        <f t="shared" si="24"/>
        <v>8</v>
      </c>
      <c r="AJ21" s="112">
        <v>15</v>
      </c>
      <c r="AK21" s="93" t="str">
        <f t="array" ref="AK21">IFERROR(IF(MAX(($AJ21&gt;=$AF$7:$AF$16)*($AJ21&lt;=$AG$7:$AG$16)*$AA$7:$AA$16)=0,"",INDEX($AB$7:$AB$16,MAX(($AJ21&gt;=$AF$7:$AF$16)*($AJ21&lt;=$AG$7:$AG$16)*$AA$7:$AA$16))),"")</f>
        <v/>
      </c>
      <c r="AL21" s="93" t="str">
        <f>IFERROR(IF(LEN(AK21)=0,"",COUNTIF(AK$7:AK21,AK21)),"")</f>
        <v/>
      </c>
      <c r="AM21" s="93" t="str">
        <f t="array" ref="AM21">IFERROR(IF(LEN(AK21)=0,"",LARGE((AK21=$R$7:$R$126)*($P$7:$P$126),COUNTIF(AK21:AK$126,AK21)-1)),"")</f>
        <v/>
      </c>
      <c r="AN21" s="93" t="str">
        <f>IFERROR(IF(LEN(AK21)=0,"",COUNTIF(AM$7:AM21,AM21)),"")</f>
        <v/>
      </c>
      <c r="AO21" s="93" t="str">
        <f t="array" ref="AO21">IFERROR(IF(MAX(($AJ21&gt;=$AF$19:$AF$28)*($AJ21&lt;=$AG$19:$AG$28)*$AA$19:$AA$28)=0,"",INDEX($AB$19:$AB$28,MAX(($AJ21&gt;=$AF$19:$AF$28)*($AJ21&lt;=$AG$19:$AG$28)*$AA$19:$AA$28))),"")</f>
        <v>Cookie</v>
      </c>
      <c r="AP21" s="93">
        <f>IFERROR(IF(LEN(AO21)=0,"",COUNTIF(AO$7:AO21,AO21)),"")</f>
        <v>2</v>
      </c>
      <c r="AQ21" s="93" t="str">
        <f t="array" ref="AQ21">IFERROR(IF(LEN(AO21)=0,"",LARGE((AO21=$Q$7:$Q$126)*($P$7:$P$126),COUNTIF(AO21:AO$126,AO21)-1)),"")</f>
        <v/>
      </c>
      <c r="AR21" s="93">
        <f>IFERROR(IF(LEN(AO21)=0,"",COUNTIF(AQ$7:AQ21,AQ21)),"")</f>
        <v>9</v>
      </c>
      <c r="AS21" s="93" t="str">
        <f t="array" ref="AS21">IFERROR(IF(MAX(($AJ21&gt;=$AF$31:$AF$40)*($AJ21&lt;=$AG$31:$AG$40)*$AA$31:$AA$40)=0,"",INDEX($AB$31:$AB$40,MAX(($AJ21&gt;=$AF$31:$AF$40)*($AJ21&lt;=$AG$31:$AG$40)*$AA$31:$AA$40))),"")</f>
        <v/>
      </c>
      <c r="AT21" s="93" t="str">
        <f>IFERROR(IF(LEN(AS21)=0,"",COUNTIF(AS$7:AS21,AS21)),"")</f>
        <v/>
      </c>
      <c r="AU21" s="93" t="str">
        <f t="shared" si="9"/>
        <v/>
      </c>
      <c r="AV21" s="93" t="str">
        <f>IFERROR(IF(LEN(AU21)=0,"",COUNTIF(AU$7:AU21,AU21)),"")</f>
        <v/>
      </c>
      <c r="AW21" s="93" t="str">
        <f t="array" ref="AW21">IFERROR(IF(MAX(($AJ21&gt;=$AF$43:$AF$52)*($AJ21&lt;=$AG$43:$AG$52)*$AA$43:$AA$52)=0,"",INDEX($AB$43:$AB$52,MAX(($AJ21&gt;=$AF$43:$AF$52)*($AJ21&lt;=$AG$43:$AG$52)*$AA$43:$AA$52))),"")</f>
        <v/>
      </c>
      <c r="AX21" s="93" t="str">
        <f>IFERROR(IF(LEN(AW21)=0,"",COUNTIF(AW$7:AW21,AW21)),"")</f>
        <v/>
      </c>
      <c r="AY21" s="93" t="str">
        <f t="shared" si="10"/>
        <v/>
      </c>
      <c r="AZ21" s="93" t="str">
        <f>IFERROR(IF(LEN(AY21)=0,"",COUNTIF(AY$7:AY21,AY21)),"")</f>
        <v/>
      </c>
      <c r="BA21" s="93" t="str">
        <f t="array" ref="BA21">IFERROR(IF(MAX(($AJ21&gt;=$AF$55:$AF$64)*($AJ21&lt;=$AG$55:$AG$64)*$AA$55:$AA$64)=0,"",INDEX($AB$55:$AB$64,MAX(($AJ21&gt;=$AF$55:$AF$64)*($AJ21&lt;=$AG$55:$AG$64)*$AA$55:$AA$64))),"")</f>
        <v/>
      </c>
      <c r="BB21" s="93" t="str">
        <f>IFERROR(IF(LEN(BA21)=0,"",COUNTIF(BA$7:BA21,BA21)),"")</f>
        <v/>
      </c>
      <c r="BD21" s="112">
        <v>15</v>
      </c>
      <c r="BE21" s="93" t="str">
        <f t="shared" si="11"/>
        <v/>
      </c>
      <c r="BF21" s="93" t="str">
        <f t="array" ref="BF21">IFERROR(IF(AND(COUNTIF($BE$7:$BE21,"")+1=BF$6,LEN($BE21)&gt;0,$AM21&gt;0),MATCH(INDEX($V$7:$V$16,$AM21)&amp;"-"&amp;$AN21,$BQ$7:$BQ$126,0),""),"")</f>
        <v/>
      </c>
      <c r="BG21" s="93" t="str">
        <f t="array" ref="BG21">IFERROR(IF(AND(COUNTIF($BE$7:$BE21,"")+1=BG$6,LEN($BE21)&gt;0,$AM21&gt;0),MATCH(INDEX($V$7:$V$16,$AM21)&amp;"-"&amp;$AN21,$BQ$7:$BQ$126,0),""),"")</f>
        <v/>
      </c>
      <c r="BH21" s="93" t="str">
        <f t="array" ref="BH21">IFERROR(IF(AND(COUNTIF($BE$7:$BE21,"")+1=BH$6,LEN($BE21)&gt;0,$AM21&gt;0),MATCH(INDEX($V$7:$V$16,$AM21)&amp;"-"&amp;$AN21,$BQ$7:$BQ$126,0),""),"")</f>
        <v/>
      </c>
      <c r="BI21" s="93" t="str">
        <f t="array" ref="BI21">IFERROR(IF(AND(COUNTIF($BE$7:$BE21,"")+1=BI$6,LEN($BE21)&gt;0,$AM21&gt;0),MATCH(INDEX($V$7:$V$16,$AM21)&amp;"-"&amp;$AN21,$BQ$7:$BQ$126,0),""),"")</f>
        <v/>
      </c>
      <c r="BJ21" s="93" t="str">
        <f t="array" ref="BJ21">IFERROR(IF(AND(COUNTIF($BE$7:$BE21,"")+1=BJ$6,LEN($BE21)&gt;0,$AM21&gt;0),MATCH(INDEX($V$7:$V$16,$AM21)&amp;"-"&amp;$AN21,$BQ$7:$BQ$126,0),""),"")</f>
        <v/>
      </c>
      <c r="BK21" s="93" t="str">
        <f t="array" ref="BK21">IFERROR(IF(AND(COUNTIF($BE$7:$BE21,"")+1=BK$6,LEN($BE21)&gt;0,$AM21&gt;0),MATCH(INDEX($V$7:$V$16,$AM21)&amp;"-"&amp;$AN21,$BQ$7:$BQ$126,0),""),"")</f>
        <v/>
      </c>
      <c r="BL21" s="93" t="str">
        <f t="array" ref="BL21">IFERROR(IF(AND(COUNTIF($BE$7:$BE21,"")+1=BL$6,LEN($BE21)&gt;0,$AM21&gt;0),MATCH(INDEX($V$7:$V$16,$AM21)&amp;"-"&amp;$AN21,$BQ$7:$BQ$126,0),""),"")</f>
        <v/>
      </c>
      <c r="BM21" s="93" t="str">
        <f t="array" ref="BM21">IFERROR(IF(AND(COUNTIF($BE$7:$BE21,"")+1=BM$6,LEN($BE21)&gt;0,$AM21&gt;0),MATCH(INDEX($V$7:$V$16,$AM21)&amp;"-"&amp;$AN21,$BQ$7:$BQ$126,0),""),"")</f>
        <v/>
      </c>
      <c r="BN21" s="93" t="str">
        <f t="array" ref="BN21">IFERROR(IF(AND(COUNTIF($BE$7:$BE21,"")+1=BN$6,LEN($BE21)&gt;0,$AM21&gt;0),MATCH(INDEX($V$7:$V$16,$AM21)&amp;"-"&amp;$AN21,$BQ$7:$BQ$126,0),""),"")</f>
        <v/>
      </c>
      <c r="BO21" s="93" t="str">
        <f t="array" ref="BO21">IFERROR(IF(AND(COUNTIF($BE$7:$BE21,"")+1=BO$6,LEN($BE21)&gt;0,$AM21&gt;0),MATCH(INDEX($V$7:$V$16,$AM21)&amp;"-"&amp;$AN21,$BQ$7:$BQ$126,0),""),"")</f>
        <v/>
      </c>
      <c r="BP21" s="93" t="str">
        <f t="array" ref="BP21">IFERROR(IF(AND(COUNTIF($BE$7:$BE21,"")+1=BP$6,LEN($BE21)&gt;0,$AM21&gt;0),MATCH(INDEX($V$7:$V$16,$AM21)&amp;"-"&amp;$AN21,$BQ$7:$BQ$126,0),""),"")</f>
        <v/>
      </c>
      <c r="BQ21" s="93" t="str">
        <f t="shared" si="12"/>
        <v>Cookie-2</v>
      </c>
      <c r="BR21" s="93" t="str">
        <f t="array" ref="BR21">IFERROR(IF(AND(COUNTIF($BQ$7:$BQ21,"")+1=BR$6,LEN($BQ21)&gt;0,$AQ21&gt;0),MATCH(INDEX($W$7:$W$16,$AQ21)&amp;"-"&amp;$AR21,$CC$7:$CC$126,0),""),"")</f>
        <v/>
      </c>
      <c r="BS21" s="93" t="str">
        <f t="array" ref="BS21">IFERROR(IF(AND(COUNTIF($BQ$7:$BQ21,"")+1=BS$6,LEN($BQ21)&gt;0,$AQ21&gt;0),MATCH(INDEX($W$7:$W$16,$AQ21)&amp;"-"&amp;$AR21,$CC$7:$CC$126,0),""),"")</f>
        <v/>
      </c>
      <c r="BT21" s="93" t="str">
        <f t="array" ref="BT21">IFERROR(IF(AND(COUNTIF($BQ$7:$BQ21,"")+1=BT$6,LEN($BQ21)&gt;0,$AQ21&gt;0),MATCH(INDEX($W$7:$W$16,$AQ21)&amp;"-"&amp;$AR21,$CC$7:$CC$126,0),""),"")</f>
        <v/>
      </c>
      <c r="BU21" s="93" t="str">
        <f t="array" ref="BU21">IFERROR(IF(AND(COUNTIF($BQ$7:$BQ21,"")+1=BU$6,LEN($BQ21)&gt;0,$AQ21&gt;0),MATCH(INDEX($W$7:$W$16,$AQ21)&amp;"-"&amp;$AR21,$CC$7:$CC$126,0),""),"")</f>
        <v/>
      </c>
      <c r="BV21" s="93" t="str">
        <f t="array" ref="BV21">IFERROR(IF(AND(COUNTIF($BQ$7:$BQ21,"")+1=BV$6,LEN($BQ21)&gt;0,$AQ21&gt;0),MATCH(INDEX($W$7:$W$16,$AQ21)&amp;"-"&amp;$AR21,$CC$7:$CC$126,0),""),"")</f>
        <v/>
      </c>
      <c r="BW21" s="93" t="str">
        <f t="array" ref="BW21">IFERROR(IF(AND(COUNTIF($BQ$7:$BQ21,"")+1=BW$6,LEN($BQ21)&gt;0,$AQ21&gt;0),MATCH(INDEX($W$7:$W$16,$AQ21)&amp;"-"&amp;$AR21,$CC$7:$CC$126,0),""),"")</f>
        <v/>
      </c>
      <c r="BX21" s="93" t="str">
        <f t="array" ref="BX21">IFERROR(IF(AND(COUNTIF($BQ$7:$BQ21,"")+1=BX$6,LEN($BQ21)&gt;0,$AQ21&gt;0),MATCH(INDEX($W$7:$W$16,$AQ21)&amp;"-"&amp;$AR21,$CC$7:$CC$126,0),""),"")</f>
        <v/>
      </c>
      <c r="BY21" s="93" t="str">
        <f t="array" ref="BY21">IFERROR(IF(AND(COUNTIF($BQ$7:$BQ21,"")+1=BY$6,LEN($BQ21)&gt;0,$AQ21&gt;0),MATCH(INDEX($W$7:$W$16,$AQ21)&amp;"-"&amp;$AR21,$CC$7:$CC$126,0),""),"")</f>
        <v/>
      </c>
      <c r="BZ21" s="93" t="str">
        <f t="array" ref="BZ21">IFERROR(IF(AND(COUNTIF($BQ$7:$BQ21,"")+1=BZ$6,LEN($BQ21)&gt;0,$AQ21&gt;0),MATCH(INDEX($W$7:$W$16,$AQ21)&amp;"-"&amp;$AR21,$CC$7:$CC$126,0),""),"")</f>
        <v/>
      </c>
      <c r="CA21" s="93" t="str">
        <f t="array" ref="CA21">IFERROR(IF(AND(COUNTIF($BQ$7:$BQ21,"")+1=CA$6,LEN($BQ21)&gt;0,$AQ21&gt;0),MATCH(INDEX($W$7:$W$16,$AQ21)&amp;"-"&amp;$AR21,$CC$7:$CC$126,0),""),"")</f>
        <v/>
      </c>
      <c r="CB21" s="93" t="str">
        <f t="array" ref="CB21">IFERROR(IF(AND(COUNTIF($BQ$7:$BQ21,"")+1=CB$6,LEN($BQ21)&gt;0,$AQ21&gt;0),MATCH(INDEX($W$7:$W$16,$AQ21)&amp;"-"&amp;$AR21,$CC$7:$CC$126,0),""),"")</f>
        <v/>
      </c>
      <c r="CC21" s="93" t="str">
        <f t="shared" si="13"/>
        <v/>
      </c>
      <c r="CD21" s="93" t="str">
        <f t="array" ref="CD21">IFERROR(IF(AND(COUNTIF($CC$7:$CC21,"")+1=CD$6,LEN($CC21)&gt;0,$AU21&gt;0),MATCH(INDEX($X$7:$X$16,$AU21)&amp;"-"&amp;$AV21,$CO$7:$CO$126,0),""),"")</f>
        <v/>
      </c>
      <c r="CE21" s="93" t="str">
        <f t="array" ref="CE21">IFERROR(IF(AND(COUNTIF($CC$7:$CC21,"")+1=CE$6,LEN($CC21)&gt;0,$AU21&gt;0),MATCH(INDEX($X$7:$X$16,$AU21)&amp;"-"&amp;$AV21,$CO$7:$CO$126,0),""),"")</f>
        <v/>
      </c>
      <c r="CF21" s="93" t="str">
        <f t="array" ref="CF21">IFERROR(IF(AND(COUNTIF($CC$7:$CC21,"")+1=CF$6,LEN($CC21)&gt;0,$AU21&gt;0),MATCH(INDEX($X$7:$X$16,$AU21)&amp;"-"&amp;$AV21,$CO$7:$CO$126,0),""),"")</f>
        <v/>
      </c>
      <c r="CG21" s="93" t="str">
        <f t="array" ref="CG21">IFERROR(IF(AND(COUNTIF($CC$7:$CC21,"")+1=CG$6,LEN($CC21)&gt;0,$AU21&gt;0),MATCH(INDEX($X$7:$X$16,$AU21)&amp;"-"&amp;$AV21,$CO$7:$CO$126,0),""),"")</f>
        <v/>
      </c>
      <c r="CH21" s="93" t="str">
        <f t="array" ref="CH21">IFERROR(IF(AND(COUNTIF($CC$7:$CC21,"")+1=CH$6,LEN($CC21)&gt;0,$AU21&gt;0),MATCH(INDEX($X$7:$X$16,$AU21)&amp;"-"&amp;$AV21,$CO$7:$CO$126,0),""),"")</f>
        <v/>
      </c>
      <c r="CI21" s="93" t="str">
        <f t="array" ref="CI21">IFERROR(IF(AND(COUNTIF($CC$7:$CC21,"")+1=CI$6,LEN($CC21)&gt;0,$AU21&gt;0),MATCH(INDEX($X$7:$X$16,$AU21)&amp;"-"&amp;$AV21,$CO$7:$CO$126,0),""),"")</f>
        <v/>
      </c>
      <c r="CJ21" s="93" t="str">
        <f t="array" ref="CJ21">IFERROR(IF(AND(COUNTIF($CC$7:$CC21,"")+1=CJ$6,LEN($CC21)&gt;0,$AU21&gt;0),MATCH(INDEX($X$7:$X$16,$AU21)&amp;"-"&amp;$AV21,$CO$7:$CO$126,0),""),"")</f>
        <v/>
      </c>
      <c r="CK21" s="93" t="str">
        <f t="array" ref="CK21">IFERROR(IF(AND(COUNTIF($CC$7:$CC21,"")+1=CK$6,LEN($CC21)&gt;0,$AU21&gt;0),MATCH(INDEX($X$7:$X$16,$AU21)&amp;"-"&amp;$AV21,$CO$7:$CO$126,0),""),"")</f>
        <v/>
      </c>
      <c r="CL21" s="93" t="str">
        <f t="array" ref="CL21">IFERROR(IF(AND(COUNTIF($CC$7:$CC21,"")+1=CL$6,LEN($CC21)&gt;0,$AU21&gt;0),MATCH(INDEX($X$7:$X$16,$AU21)&amp;"-"&amp;$AV21,$CO$7:$CO$126,0),""),"")</f>
        <v/>
      </c>
      <c r="CM21" s="93" t="str">
        <f t="array" ref="CM21">IFERROR(IF(AND(COUNTIF($CC$7:$CC21,"")+1=CM$6,LEN($CC21)&gt;0,$AU21&gt;0),MATCH(INDEX($X$7:$X$16,$AU21)&amp;"-"&amp;$AV21,$CO$7:$CO$126,0),""),"")</f>
        <v/>
      </c>
      <c r="CN21" s="93" t="str">
        <f t="array" ref="CN21">IFERROR(IF(AND(COUNTIF($CC$7:$CC21,"")+1=CN$6,LEN($CC21)&gt;0,$AU21&gt;0),MATCH(INDEX($X$7:$X$16,$AU21)&amp;"-"&amp;$AV21,$CO$7:$CO$126,0),""),"")</f>
        <v/>
      </c>
      <c r="CO21" s="93" t="str">
        <f t="shared" si="14"/>
        <v/>
      </c>
      <c r="CP21" s="93" t="str">
        <f t="array" ref="CP21">IFERROR(IF(AND(COUNTIF($CO$7:$CO21,"")+1=CP$6,LEN($CO21)&gt;0,$AY21&gt;0),MATCH(INDEX($Y$7:$Y$16,$AY21)&amp;"-"&amp;$AZ21,$DA$7:$DA$126,0),""),"")</f>
        <v/>
      </c>
      <c r="CQ21" s="93" t="str">
        <f t="array" ref="CQ21">IFERROR(IF(AND(COUNTIF($CO$7:$CO21,"")+1=CQ$6,LEN($CO21)&gt;0,$AY21&gt;0),MATCH(INDEX($Y$7:$Y$16,$AY21)&amp;"-"&amp;$AZ21,$DA$7:$DA$126,0),""),"")</f>
        <v/>
      </c>
      <c r="CR21" s="93" t="str">
        <f t="array" ref="CR21">IFERROR(IF(AND(COUNTIF($CO$7:$CO21,"")+1=CR$6,LEN($CO21)&gt;0,$AY21&gt;0),MATCH(INDEX($Y$7:$Y$16,$AY21)&amp;"-"&amp;$AZ21,$DA$7:$DA$126,0),""),"")</f>
        <v/>
      </c>
      <c r="CS21" s="93" t="str">
        <f t="array" ref="CS21">IFERROR(IF(AND(COUNTIF($CO$7:$CO21,"")+1=CS$6,LEN($CO21)&gt;0,$AY21&gt;0),MATCH(INDEX($Y$7:$Y$16,$AY21)&amp;"-"&amp;$AZ21,$DA$7:$DA$126,0),""),"")</f>
        <v/>
      </c>
      <c r="CT21" s="93" t="str">
        <f t="array" ref="CT21">IFERROR(IF(AND(COUNTIF($CO$7:$CO21,"")+1=CT$6,LEN($CO21)&gt;0,$AY21&gt;0),MATCH(INDEX($Y$7:$Y$16,$AY21)&amp;"-"&amp;$AZ21,$DA$7:$DA$126,0),""),"")</f>
        <v/>
      </c>
      <c r="CU21" s="93" t="str">
        <f t="array" ref="CU21">IFERROR(IF(AND(COUNTIF($CO$7:$CO21,"")+1=CU$6,LEN($CO21)&gt;0,$AY21&gt;0),MATCH(INDEX($Y$7:$Y$16,$AY21)&amp;"-"&amp;$AZ21,$DA$7:$DA$126,0),""),"")</f>
        <v/>
      </c>
      <c r="CV21" s="93" t="str">
        <f t="array" ref="CV21">IFERROR(IF(AND(COUNTIF($CO$7:$CO21,"")+1=CV$6,LEN($CO21)&gt;0,$AY21&gt;0),MATCH(INDEX($Y$7:$Y$16,$AY21)&amp;"-"&amp;$AZ21,$DA$7:$DA$126,0),""),"")</f>
        <v/>
      </c>
      <c r="CW21" s="93" t="str">
        <f t="array" ref="CW21">IFERROR(IF(AND(COUNTIF($CO$7:$CO21,"")+1=CW$6,LEN($CO21)&gt;0,$AY21&gt;0),MATCH(INDEX($Y$7:$Y$16,$AY21)&amp;"-"&amp;$AZ21,$DA$7:$DA$126,0),""),"")</f>
        <v/>
      </c>
      <c r="CX21" s="93" t="str">
        <f t="array" ref="CX21">IFERROR(IF(AND(COUNTIF($CO$7:$CO21,"")+1=CX$6,LEN($CO21)&gt;0,$AY21&gt;0),MATCH(INDEX($Y$7:$Y$16,$AY21)&amp;"-"&amp;$AZ21,$DA$7:$DA$126,0),""),"")</f>
        <v/>
      </c>
      <c r="CY21" s="93" t="str">
        <f t="array" ref="CY21">IFERROR(IF(AND(COUNTIF($CO$7:$CO21,"")+1=CY$6,LEN($CO21)&gt;0,$AY21&gt;0),MATCH(INDEX($Y$7:$Y$16,$AY21)&amp;"-"&amp;$AZ21,$DA$7:$DA$126,0),""),"")</f>
        <v/>
      </c>
      <c r="CZ21" s="93" t="str">
        <f t="array" ref="CZ21">IFERROR(IF(AND(COUNTIF($CO$7:$CO21,"")+1=CZ$6,LEN($CO21)&gt;0,$AY21&gt;0),MATCH(INDEX($Y$7:$Y$16,$AY21)&amp;"-"&amp;$AZ21,$DA$7:$DA$126,0),""),"")</f>
        <v/>
      </c>
      <c r="DA21" s="93" t="str">
        <f t="shared" si="15"/>
        <v/>
      </c>
      <c r="DC21" s="93">
        <f t="array" ref="DC21">IFERROR(IF(LEN(BQ21)=0,"",SUM((BF$7:BO$126=$BD21)*(BF$6:BO$6))),"")</f>
        <v>0</v>
      </c>
      <c r="DD21" s="93" t="str">
        <f t="array" ref="DD21">IFERROR(IF(LEN(CC21)=0,"",SUM((BR$7:CA$126=$BD21)*(BR$6:CA$6))),"")</f>
        <v/>
      </c>
      <c r="DE21" s="93" t="str">
        <f t="array" ref="DE21">IFERROR(IF(LEN(CO21)=0,"",SUM((CD$7:CM$126=$BD21)*(CD$6:CM$6))),"")</f>
        <v/>
      </c>
      <c r="DF21" s="93" t="str">
        <f t="array" ref="DF21">IFERROR(IF(LEN(DA21)=0,"",SUM((CP$7:CY$126=$BD21)*(CP$6:CY$6))),"")</f>
        <v/>
      </c>
    </row>
    <row r="22" spans="2:110" x14ac:dyDescent="0.25">
      <c r="B22" s="16"/>
      <c r="C22" s="93" t="str">
        <f>IF(LEN(INDEX($V$7:$V$16,C21))=0,"",INDEX($V$7:$V$16,C21))</f>
        <v>Queue</v>
      </c>
      <c r="D22" s="93" t="str">
        <f t="shared" ref="D22:L22" si="25">IF(LEN(INDEX($V$7:$V$16,D21))=0,"",INDEX($V$7:$V$16,D21))</f>
        <v>Money</v>
      </c>
      <c r="E22" s="93" t="str">
        <f t="shared" si="25"/>
        <v>Coffee beans</v>
      </c>
      <c r="F22" s="93" t="str">
        <f t="shared" si="25"/>
        <v>Ingredients ( Milk, Sugar, Chocolate etc.)</v>
      </c>
      <c r="G22" s="93" t="str">
        <f t="shared" si="25"/>
        <v>Cookie</v>
      </c>
      <c r="H22" s="93" t="str">
        <f t="shared" si="25"/>
        <v>Supplies(Cup, tissue, straw etc.)</v>
      </c>
      <c r="I22" s="93" t="str">
        <f t="shared" si="25"/>
        <v/>
      </c>
      <c r="J22" s="93" t="str">
        <f t="shared" si="25"/>
        <v/>
      </c>
      <c r="K22" s="93" t="str">
        <f t="shared" si="25"/>
        <v/>
      </c>
      <c r="L22" s="93" t="str">
        <f t="shared" si="25"/>
        <v/>
      </c>
      <c r="M22" s="127" t="s">
        <v>13</v>
      </c>
      <c r="O22" s="112">
        <v>6</v>
      </c>
      <c r="P22" s="112">
        <v>2</v>
      </c>
      <c r="Q22" s="93" t="str">
        <f t="shared" si="2"/>
        <v/>
      </c>
      <c r="R22" s="93" t="str">
        <f t="shared" si="3"/>
        <v/>
      </c>
      <c r="T22" s="112">
        <v>2</v>
      </c>
      <c r="U22" s="93" t="str">
        <f t="array" ref="U22">IFERROR(INDEX(U$7:U$16,SMALL(IF(LEN(U$7:U$16)&gt;0,$T$7:$T$16,""),$T22)),"")</f>
        <v>Cashier</v>
      </c>
      <c r="V22" s="122" t="str">
        <f t="array" ref="V22">IFERROR(INDEX(V$7:V$16,SMALL(IF(LEN(V$7:V$16)&gt;0,$T$7:$T$16,""),$T22)),"")</f>
        <v>Money</v>
      </c>
      <c r="W22" s="93" t="str">
        <f t="array" ref="W22">IFERROR(INDEX(W$7:W$16,SMALL(IF(LEN(W$7:W$16)&gt;0,$T$7:$T$16,""),$T22)),"")</f>
        <v>Customer orders the coffee</v>
      </c>
      <c r="X22" s="93" t="str">
        <f t="array" ref="X22">IFERROR(INDEX(X$7:X$16,SMALL(IF(LEN(X$7:X$16)&gt;0,$T$7:$T$16,""),$T22)),"")</f>
        <v>Bill</v>
      </c>
      <c r="Y22" s="93" t="str">
        <f t="array" ref="Y22">IFERROR(INDEX(Y$7:Y$16,SMALL(IF(LEN(Y$7:Y$16)&gt;0,$T$7:$T$16,""),$T22)),"")</f>
        <v>Barista</v>
      </c>
      <c r="AA22" s="111">
        <v>4</v>
      </c>
      <c r="AB22" s="93" t="str">
        <f t="shared" si="19"/>
        <v>Ingredients ( Milk, Sugar, Chocolate etc.)</v>
      </c>
      <c r="AC22" s="93">
        <f t="shared" si="20"/>
        <v>1</v>
      </c>
      <c r="AD22" s="93">
        <f t="shared" si="21"/>
        <v>1</v>
      </c>
      <c r="AE22" s="93">
        <f t="shared" si="22"/>
        <v>1</v>
      </c>
      <c r="AF22" s="93">
        <f>IFERROR(IF(LEN(AB22)=0,"",MAX($AG$19:AG21)+2),"")</f>
        <v>11</v>
      </c>
      <c r="AG22" s="93">
        <f t="shared" si="23"/>
        <v>12</v>
      </c>
      <c r="AH22" s="93">
        <f t="shared" si="24"/>
        <v>11</v>
      </c>
      <c r="AJ22" s="112">
        <v>16</v>
      </c>
      <c r="AK22" s="93" t="str">
        <f t="array" ref="AK22">IFERROR(IF(MAX(($AJ22&gt;=$AF$7:$AF$16)*($AJ22&lt;=$AG$7:$AG$16)*$AA$7:$AA$16)=0,"",INDEX($AB$7:$AB$16,MAX(($AJ22&gt;=$AF$7:$AF$16)*($AJ22&lt;=$AG$7:$AG$16)*$AA$7:$AA$16))),"")</f>
        <v/>
      </c>
      <c r="AL22" s="93" t="str">
        <f>IFERROR(IF(LEN(AK22)=0,"",COUNTIF(AK$7:AK22,AK22)),"")</f>
        <v/>
      </c>
      <c r="AM22" s="93" t="str">
        <f t="array" ref="AM22">IFERROR(IF(LEN(AK22)=0,"",LARGE((AK22=$R$7:$R$126)*($P$7:$P$126),COUNTIF(AK22:AK$126,AK22)-1)),"")</f>
        <v/>
      </c>
      <c r="AN22" s="93" t="str">
        <f>IFERROR(IF(LEN(AK22)=0,"",COUNTIF(AM$7:AM22,AM22)),"")</f>
        <v/>
      </c>
      <c r="AO22" s="93" t="str">
        <f t="array" ref="AO22">IFERROR(IF(MAX(($AJ22&gt;=$AF$19:$AF$28)*($AJ22&lt;=$AG$19:$AG$28)*$AA$19:$AA$28)=0,"",INDEX($AB$19:$AB$28,MAX(($AJ22&gt;=$AF$19:$AF$28)*($AJ22&lt;=$AG$19:$AG$28)*$AA$19:$AA$28))),"")</f>
        <v/>
      </c>
      <c r="AP22" s="93" t="str">
        <f>IFERROR(IF(LEN(AO22)=0,"",COUNTIF(AO$7:AO22,AO22)),"")</f>
        <v/>
      </c>
      <c r="AQ22" s="93" t="str">
        <f t="array" ref="AQ22">IFERROR(IF(LEN(AO22)=0,"",LARGE((AO22=$Q$7:$Q$126)*($P$7:$P$126),COUNTIF(AO22:AO$126,AO22)-1)),"")</f>
        <v/>
      </c>
      <c r="AR22" s="93" t="str">
        <f>IFERROR(IF(LEN(AO22)=0,"",COUNTIF(AQ$7:AQ22,AQ22)),"")</f>
        <v/>
      </c>
      <c r="AS22" s="93" t="str">
        <f t="array" ref="AS22">IFERROR(IF(MAX(($AJ22&gt;=$AF$31:$AF$40)*($AJ22&lt;=$AG$31:$AG$40)*$AA$31:$AA$40)=0,"",INDEX($AB$31:$AB$40,MAX(($AJ22&gt;=$AF$31:$AF$40)*($AJ22&lt;=$AG$31:$AG$40)*$AA$31:$AA$40))),"")</f>
        <v/>
      </c>
      <c r="AT22" s="93" t="str">
        <f>IFERROR(IF(LEN(AS22)=0,"",COUNTIF(AS$7:AS22,AS22)),"")</f>
        <v/>
      </c>
      <c r="AU22" s="93" t="str">
        <f t="shared" si="9"/>
        <v/>
      </c>
      <c r="AV22" s="93" t="str">
        <f>IFERROR(IF(LEN(AU22)=0,"",COUNTIF(AU$7:AU22,AU22)),"")</f>
        <v/>
      </c>
      <c r="AW22" s="93" t="str">
        <f t="array" ref="AW22">IFERROR(IF(MAX(($AJ22&gt;=$AF$43:$AF$52)*($AJ22&lt;=$AG$43:$AG$52)*$AA$43:$AA$52)=0,"",INDEX($AB$43:$AB$52,MAX(($AJ22&gt;=$AF$43:$AF$52)*($AJ22&lt;=$AG$43:$AG$52)*$AA$43:$AA$52))),"")</f>
        <v/>
      </c>
      <c r="AX22" s="93" t="str">
        <f>IFERROR(IF(LEN(AW22)=0,"",COUNTIF(AW$7:AW22,AW22)),"")</f>
        <v/>
      </c>
      <c r="AY22" s="93" t="str">
        <f t="shared" si="10"/>
        <v/>
      </c>
      <c r="AZ22" s="93" t="str">
        <f>IFERROR(IF(LEN(AY22)=0,"",COUNTIF(AY$7:AY22,AY22)),"")</f>
        <v/>
      </c>
      <c r="BA22" s="93" t="str">
        <f t="array" ref="BA22">IFERROR(IF(MAX(($AJ22&gt;=$AF$55:$AF$64)*($AJ22&lt;=$AG$55:$AG$64)*$AA$55:$AA$64)=0,"",INDEX($AB$55:$AB$64,MAX(($AJ22&gt;=$AF$55:$AF$64)*($AJ22&lt;=$AG$55:$AG$64)*$AA$55:$AA$64))),"")</f>
        <v/>
      </c>
      <c r="BB22" s="93" t="str">
        <f>IFERROR(IF(LEN(BA22)=0,"",COUNTIF(BA$7:BA22,BA22)),"")</f>
        <v/>
      </c>
      <c r="BD22" s="112">
        <v>16</v>
      </c>
      <c r="BE22" s="93" t="str">
        <f t="shared" si="11"/>
        <v/>
      </c>
      <c r="BF22" s="93" t="str">
        <f t="array" ref="BF22">IFERROR(IF(AND(COUNTIF($BE$7:$BE22,"")+1=BF$6,LEN($BE22)&gt;0,$AM22&gt;0),MATCH(INDEX($V$7:$V$16,$AM22)&amp;"-"&amp;$AN22,$BQ$7:$BQ$126,0),""),"")</f>
        <v/>
      </c>
      <c r="BG22" s="93" t="str">
        <f t="array" ref="BG22">IFERROR(IF(AND(COUNTIF($BE$7:$BE22,"")+1=BG$6,LEN($BE22)&gt;0,$AM22&gt;0),MATCH(INDEX($V$7:$V$16,$AM22)&amp;"-"&amp;$AN22,$BQ$7:$BQ$126,0),""),"")</f>
        <v/>
      </c>
      <c r="BH22" s="93" t="str">
        <f t="array" ref="BH22">IFERROR(IF(AND(COUNTIF($BE$7:$BE22,"")+1=BH$6,LEN($BE22)&gt;0,$AM22&gt;0),MATCH(INDEX($V$7:$V$16,$AM22)&amp;"-"&amp;$AN22,$BQ$7:$BQ$126,0),""),"")</f>
        <v/>
      </c>
      <c r="BI22" s="93" t="str">
        <f t="array" ref="BI22">IFERROR(IF(AND(COUNTIF($BE$7:$BE22,"")+1=BI$6,LEN($BE22)&gt;0,$AM22&gt;0),MATCH(INDEX($V$7:$V$16,$AM22)&amp;"-"&amp;$AN22,$BQ$7:$BQ$126,0),""),"")</f>
        <v/>
      </c>
      <c r="BJ22" s="93" t="str">
        <f t="array" ref="BJ22">IFERROR(IF(AND(COUNTIF($BE$7:$BE22,"")+1=BJ$6,LEN($BE22)&gt;0,$AM22&gt;0),MATCH(INDEX($V$7:$V$16,$AM22)&amp;"-"&amp;$AN22,$BQ$7:$BQ$126,0),""),"")</f>
        <v/>
      </c>
      <c r="BK22" s="93" t="str">
        <f t="array" ref="BK22">IFERROR(IF(AND(COUNTIF($BE$7:$BE22,"")+1=BK$6,LEN($BE22)&gt;0,$AM22&gt;0),MATCH(INDEX($V$7:$V$16,$AM22)&amp;"-"&amp;$AN22,$BQ$7:$BQ$126,0),""),"")</f>
        <v/>
      </c>
      <c r="BL22" s="93" t="str">
        <f t="array" ref="BL22">IFERROR(IF(AND(COUNTIF($BE$7:$BE22,"")+1=BL$6,LEN($BE22)&gt;0,$AM22&gt;0),MATCH(INDEX($V$7:$V$16,$AM22)&amp;"-"&amp;$AN22,$BQ$7:$BQ$126,0),""),"")</f>
        <v/>
      </c>
      <c r="BM22" s="93" t="str">
        <f t="array" ref="BM22">IFERROR(IF(AND(COUNTIF($BE$7:$BE22,"")+1=BM$6,LEN($BE22)&gt;0,$AM22&gt;0),MATCH(INDEX($V$7:$V$16,$AM22)&amp;"-"&amp;$AN22,$BQ$7:$BQ$126,0),""),"")</f>
        <v/>
      </c>
      <c r="BN22" s="93" t="str">
        <f t="array" ref="BN22">IFERROR(IF(AND(COUNTIF($BE$7:$BE22,"")+1=BN$6,LEN($BE22)&gt;0,$AM22&gt;0),MATCH(INDEX($V$7:$V$16,$AM22)&amp;"-"&amp;$AN22,$BQ$7:$BQ$126,0),""),"")</f>
        <v/>
      </c>
      <c r="BO22" s="93" t="str">
        <f t="array" ref="BO22">IFERROR(IF(AND(COUNTIF($BE$7:$BE22,"")+1=BO$6,LEN($BE22)&gt;0,$AM22&gt;0),MATCH(INDEX($V$7:$V$16,$AM22)&amp;"-"&amp;$AN22,$BQ$7:$BQ$126,0),""),"")</f>
        <v/>
      </c>
      <c r="BP22" s="93" t="str">
        <f t="array" ref="BP22">IFERROR(IF(AND(COUNTIF($BE$7:$BE22,"")+1=BP$6,LEN($BE22)&gt;0,$AM22&gt;0),MATCH(INDEX($V$7:$V$16,$AM22)&amp;"-"&amp;$AN22,$BQ$7:$BQ$126,0),""),"")</f>
        <v/>
      </c>
      <c r="BQ22" s="93" t="str">
        <f t="shared" si="12"/>
        <v/>
      </c>
      <c r="BR22" s="93" t="str">
        <f t="array" ref="BR22">IFERROR(IF(AND(COUNTIF($BQ$7:$BQ22,"")+1=BR$6,LEN($BQ22)&gt;0,$AQ22&gt;0),MATCH(INDEX($W$7:$W$16,$AQ22)&amp;"-"&amp;$AR22,$CC$7:$CC$126,0),""),"")</f>
        <v/>
      </c>
      <c r="BS22" s="93" t="str">
        <f t="array" ref="BS22">IFERROR(IF(AND(COUNTIF($BQ$7:$BQ22,"")+1=BS$6,LEN($BQ22)&gt;0,$AQ22&gt;0),MATCH(INDEX($W$7:$W$16,$AQ22)&amp;"-"&amp;$AR22,$CC$7:$CC$126,0),""),"")</f>
        <v/>
      </c>
      <c r="BT22" s="93" t="str">
        <f t="array" ref="BT22">IFERROR(IF(AND(COUNTIF($BQ$7:$BQ22,"")+1=BT$6,LEN($BQ22)&gt;0,$AQ22&gt;0),MATCH(INDEX($W$7:$W$16,$AQ22)&amp;"-"&amp;$AR22,$CC$7:$CC$126,0),""),"")</f>
        <v/>
      </c>
      <c r="BU22" s="93" t="str">
        <f t="array" ref="BU22">IFERROR(IF(AND(COUNTIF($BQ$7:$BQ22,"")+1=BU$6,LEN($BQ22)&gt;0,$AQ22&gt;0),MATCH(INDEX($W$7:$W$16,$AQ22)&amp;"-"&amp;$AR22,$CC$7:$CC$126,0),""),"")</f>
        <v/>
      </c>
      <c r="BV22" s="93" t="str">
        <f t="array" ref="BV22">IFERROR(IF(AND(COUNTIF($BQ$7:$BQ22,"")+1=BV$6,LEN($BQ22)&gt;0,$AQ22&gt;0),MATCH(INDEX($W$7:$W$16,$AQ22)&amp;"-"&amp;$AR22,$CC$7:$CC$126,0),""),"")</f>
        <v/>
      </c>
      <c r="BW22" s="93" t="str">
        <f t="array" ref="BW22">IFERROR(IF(AND(COUNTIF($BQ$7:$BQ22,"")+1=BW$6,LEN($BQ22)&gt;0,$AQ22&gt;0),MATCH(INDEX($W$7:$W$16,$AQ22)&amp;"-"&amp;$AR22,$CC$7:$CC$126,0),""),"")</f>
        <v/>
      </c>
      <c r="BX22" s="93" t="str">
        <f t="array" ref="BX22">IFERROR(IF(AND(COUNTIF($BQ$7:$BQ22,"")+1=BX$6,LEN($BQ22)&gt;0,$AQ22&gt;0),MATCH(INDEX($W$7:$W$16,$AQ22)&amp;"-"&amp;$AR22,$CC$7:$CC$126,0),""),"")</f>
        <v/>
      </c>
      <c r="BY22" s="93" t="str">
        <f t="array" ref="BY22">IFERROR(IF(AND(COUNTIF($BQ$7:$BQ22,"")+1=BY$6,LEN($BQ22)&gt;0,$AQ22&gt;0),MATCH(INDEX($W$7:$W$16,$AQ22)&amp;"-"&amp;$AR22,$CC$7:$CC$126,0),""),"")</f>
        <v/>
      </c>
      <c r="BZ22" s="93" t="str">
        <f t="array" ref="BZ22">IFERROR(IF(AND(COUNTIF($BQ$7:$BQ22,"")+1=BZ$6,LEN($BQ22)&gt;0,$AQ22&gt;0),MATCH(INDEX($W$7:$W$16,$AQ22)&amp;"-"&amp;$AR22,$CC$7:$CC$126,0),""),"")</f>
        <v/>
      </c>
      <c r="CA22" s="93" t="str">
        <f t="array" ref="CA22">IFERROR(IF(AND(COUNTIF($BQ$7:$BQ22,"")+1=CA$6,LEN($BQ22)&gt;0,$AQ22&gt;0),MATCH(INDEX($W$7:$W$16,$AQ22)&amp;"-"&amp;$AR22,$CC$7:$CC$126,0),""),"")</f>
        <v/>
      </c>
      <c r="CB22" s="93" t="str">
        <f t="array" ref="CB22">IFERROR(IF(AND(COUNTIF($BQ$7:$BQ22,"")+1=CB$6,LEN($BQ22)&gt;0,$AQ22&gt;0),MATCH(INDEX($W$7:$W$16,$AQ22)&amp;"-"&amp;$AR22,$CC$7:$CC$126,0),""),"")</f>
        <v/>
      </c>
      <c r="CC22" s="93" t="str">
        <f t="shared" si="13"/>
        <v/>
      </c>
      <c r="CD22" s="93" t="str">
        <f t="array" ref="CD22">IFERROR(IF(AND(COUNTIF($CC$7:$CC22,"")+1=CD$6,LEN($CC22)&gt;0,$AU22&gt;0),MATCH(INDEX($X$7:$X$16,$AU22)&amp;"-"&amp;$AV22,$CO$7:$CO$126,0),""),"")</f>
        <v/>
      </c>
      <c r="CE22" s="93" t="str">
        <f t="array" ref="CE22">IFERROR(IF(AND(COUNTIF($CC$7:$CC22,"")+1=CE$6,LEN($CC22)&gt;0,$AU22&gt;0),MATCH(INDEX($X$7:$X$16,$AU22)&amp;"-"&amp;$AV22,$CO$7:$CO$126,0),""),"")</f>
        <v/>
      </c>
      <c r="CF22" s="93" t="str">
        <f t="array" ref="CF22">IFERROR(IF(AND(COUNTIF($CC$7:$CC22,"")+1=CF$6,LEN($CC22)&gt;0,$AU22&gt;0),MATCH(INDEX($X$7:$X$16,$AU22)&amp;"-"&amp;$AV22,$CO$7:$CO$126,0),""),"")</f>
        <v/>
      </c>
      <c r="CG22" s="93" t="str">
        <f t="array" ref="CG22">IFERROR(IF(AND(COUNTIF($CC$7:$CC22,"")+1=CG$6,LEN($CC22)&gt;0,$AU22&gt;0),MATCH(INDEX($X$7:$X$16,$AU22)&amp;"-"&amp;$AV22,$CO$7:$CO$126,0),""),"")</f>
        <v/>
      </c>
      <c r="CH22" s="93" t="str">
        <f t="array" ref="CH22">IFERROR(IF(AND(COUNTIF($CC$7:$CC22,"")+1=CH$6,LEN($CC22)&gt;0,$AU22&gt;0),MATCH(INDEX($X$7:$X$16,$AU22)&amp;"-"&amp;$AV22,$CO$7:$CO$126,0),""),"")</f>
        <v/>
      </c>
      <c r="CI22" s="93" t="str">
        <f t="array" ref="CI22">IFERROR(IF(AND(COUNTIF($CC$7:$CC22,"")+1=CI$6,LEN($CC22)&gt;0,$AU22&gt;0),MATCH(INDEX($X$7:$X$16,$AU22)&amp;"-"&amp;$AV22,$CO$7:$CO$126,0),""),"")</f>
        <v/>
      </c>
      <c r="CJ22" s="93" t="str">
        <f t="array" ref="CJ22">IFERROR(IF(AND(COUNTIF($CC$7:$CC22,"")+1=CJ$6,LEN($CC22)&gt;0,$AU22&gt;0),MATCH(INDEX($X$7:$X$16,$AU22)&amp;"-"&amp;$AV22,$CO$7:$CO$126,0),""),"")</f>
        <v/>
      </c>
      <c r="CK22" s="93" t="str">
        <f t="array" ref="CK22">IFERROR(IF(AND(COUNTIF($CC$7:$CC22,"")+1=CK$6,LEN($CC22)&gt;0,$AU22&gt;0),MATCH(INDEX($X$7:$X$16,$AU22)&amp;"-"&amp;$AV22,$CO$7:$CO$126,0),""),"")</f>
        <v/>
      </c>
      <c r="CL22" s="93" t="str">
        <f t="array" ref="CL22">IFERROR(IF(AND(COUNTIF($CC$7:$CC22,"")+1=CL$6,LEN($CC22)&gt;0,$AU22&gt;0),MATCH(INDEX($X$7:$X$16,$AU22)&amp;"-"&amp;$AV22,$CO$7:$CO$126,0),""),"")</f>
        <v/>
      </c>
      <c r="CM22" s="93" t="str">
        <f t="array" ref="CM22">IFERROR(IF(AND(COUNTIF($CC$7:$CC22,"")+1=CM$6,LEN($CC22)&gt;0,$AU22&gt;0),MATCH(INDEX($X$7:$X$16,$AU22)&amp;"-"&amp;$AV22,$CO$7:$CO$126,0),""),"")</f>
        <v/>
      </c>
      <c r="CN22" s="93" t="str">
        <f t="array" ref="CN22">IFERROR(IF(AND(COUNTIF($CC$7:$CC22,"")+1=CN$6,LEN($CC22)&gt;0,$AU22&gt;0),MATCH(INDEX($X$7:$X$16,$AU22)&amp;"-"&amp;$AV22,$CO$7:$CO$126,0),""),"")</f>
        <v/>
      </c>
      <c r="CO22" s="93" t="str">
        <f t="shared" si="14"/>
        <v/>
      </c>
      <c r="CP22" s="93" t="str">
        <f t="array" ref="CP22">IFERROR(IF(AND(COUNTIF($CO$7:$CO22,"")+1=CP$6,LEN($CO22)&gt;0,$AY22&gt;0),MATCH(INDEX($Y$7:$Y$16,$AY22)&amp;"-"&amp;$AZ22,$DA$7:$DA$126,0),""),"")</f>
        <v/>
      </c>
      <c r="CQ22" s="93" t="str">
        <f t="array" ref="CQ22">IFERROR(IF(AND(COUNTIF($CO$7:$CO22,"")+1=CQ$6,LEN($CO22)&gt;0,$AY22&gt;0),MATCH(INDEX($Y$7:$Y$16,$AY22)&amp;"-"&amp;$AZ22,$DA$7:$DA$126,0),""),"")</f>
        <v/>
      </c>
      <c r="CR22" s="93" t="str">
        <f t="array" ref="CR22">IFERROR(IF(AND(COUNTIF($CO$7:$CO22,"")+1=CR$6,LEN($CO22)&gt;0,$AY22&gt;0),MATCH(INDEX($Y$7:$Y$16,$AY22)&amp;"-"&amp;$AZ22,$DA$7:$DA$126,0),""),"")</f>
        <v/>
      </c>
      <c r="CS22" s="93" t="str">
        <f t="array" ref="CS22">IFERROR(IF(AND(COUNTIF($CO$7:$CO22,"")+1=CS$6,LEN($CO22)&gt;0,$AY22&gt;0),MATCH(INDEX($Y$7:$Y$16,$AY22)&amp;"-"&amp;$AZ22,$DA$7:$DA$126,0),""),"")</f>
        <v/>
      </c>
      <c r="CT22" s="93" t="str">
        <f t="array" ref="CT22">IFERROR(IF(AND(COUNTIF($CO$7:$CO22,"")+1=CT$6,LEN($CO22)&gt;0,$AY22&gt;0),MATCH(INDEX($Y$7:$Y$16,$AY22)&amp;"-"&amp;$AZ22,$DA$7:$DA$126,0),""),"")</f>
        <v/>
      </c>
      <c r="CU22" s="93" t="str">
        <f t="array" ref="CU22">IFERROR(IF(AND(COUNTIF($CO$7:$CO22,"")+1=CU$6,LEN($CO22)&gt;0,$AY22&gt;0),MATCH(INDEX($Y$7:$Y$16,$AY22)&amp;"-"&amp;$AZ22,$DA$7:$DA$126,0),""),"")</f>
        <v/>
      </c>
      <c r="CV22" s="93" t="str">
        <f t="array" ref="CV22">IFERROR(IF(AND(COUNTIF($CO$7:$CO22,"")+1=CV$6,LEN($CO22)&gt;0,$AY22&gt;0),MATCH(INDEX($Y$7:$Y$16,$AY22)&amp;"-"&amp;$AZ22,$DA$7:$DA$126,0),""),"")</f>
        <v/>
      </c>
      <c r="CW22" s="93" t="str">
        <f t="array" ref="CW22">IFERROR(IF(AND(COUNTIF($CO$7:$CO22,"")+1=CW$6,LEN($CO22)&gt;0,$AY22&gt;0),MATCH(INDEX($Y$7:$Y$16,$AY22)&amp;"-"&amp;$AZ22,$DA$7:$DA$126,0),""),"")</f>
        <v/>
      </c>
      <c r="CX22" s="93" t="str">
        <f t="array" ref="CX22">IFERROR(IF(AND(COUNTIF($CO$7:$CO22,"")+1=CX$6,LEN($CO22)&gt;0,$AY22&gt;0),MATCH(INDEX($Y$7:$Y$16,$AY22)&amp;"-"&amp;$AZ22,$DA$7:$DA$126,0),""),"")</f>
        <v/>
      </c>
      <c r="CY22" s="93" t="str">
        <f t="array" ref="CY22">IFERROR(IF(AND(COUNTIF($CO$7:$CO22,"")+1=CY$6,LEN($CO22)&gt;0,$AY22&gt;0),MATCH(INDEX($Y$7:$Y$16,$AY22)&amp;"-"&amp;$AZ22,$DA$7:$DA$126,0),""),"")</f>
        <v/>
      </c>
      <c r="CZ22" s="93" t="str">
        <f t="array" ref="CZ22">IFERROR(IF(AND(COUNTIF($CO$7:$CO22,"")+1=CZ$6,LEN($CO22)&gt;0,$AY22&gt;0),MATCH(INDEX($Y$7:$Y$16,$AY22)&amp;"-"&amp;$AZ22,$DA$7:$DA$126,0),""),"")</f>
        <v/>
      </c>
      <c r="DA22" s="93" t="str">
        <f t="shared" si="15"/>
        <v/>
      </c>
      <c r="DC22" s="93" t="str">
        <f t="array" ref="DC22">IFERROR(IF(LEN(BQ22)=0,"",SUM((BF$7:BO$126=$BD22)*(BF$6:BO$6))),"")</f>
        <v/>
      </c>
      <c r="DD22" s="93" t="str">
        <f t="array" ref="DD22">IFERROR(IF(LEN(CC22)=0,"",SUM((BR$7:CA$126=$BD22)*(BR$6:CA$6))),"")</f>
        <v/>
      </c>
      <c r="DE22" s="93" t="str">
        <f t="array" ref="DE22">IFERROR(IF(LEN(CO22)=0,"",SUM((CD$7:CM$126=$BD22)*(CD$6:CM$6))),"")</f>
        <v/>
      </c>
      <c r="DF22" s="93" t="str">
        <f t="array" ref="DF22">IFERROR(IF(LEN(DA22)=0,"",SUM((CP$7:CY$126=$BD22)*(CP$6:CY$6))),"")</f>
        <v/>
      </c>
    </row>
    <row r="23" spans="2:110" x14ac:dyDescent="0.25">
      <c r="B23" s="112">
        <v>1</v>
      </c>
      <c r="C23" s="93" t="str">
        <f t="array" ref="C23">IFERROR(IF(AND(LEN(C$22)&gt;0,SUM((InputList!$C25:$H25=Cond!C$22)*1)&gt;0),InputList!$B25,""),"")</f>
        <v>Customer</v>
      </c>
      <c r="D23" s="93" t="str">
        <f t="array" ref="D23">IFERROR(IF(AND(LEN(D$22)&gt;0,SUM((InputList!$C25:$H25=Cond!D$22)*1)&gt;0),InputList!$B25,""),"")</f>
        <v>Customer</v>
      </c>
      <c r="E23" s="93" t="str">
        <f t="array" ref="E23">IFERROR(IF(AND(LEN(E$22)&gt;0,SUM((InputList!$C25:$H25=Cond!E$22)*1)&gt;0),InputList!$B25,""),"")</f>
        <v/>
      </c>
      <c r="F23" s="93" t="str">
        <f t="array" ref="F23">IFERROR(IF(AND(LEN(F$22)&gt;0,SUM((InputList!$C25:$H25=Cond!F$22)*1)&gt;0),InputList!$B25,""),"")</f>
        <v/>
      </c>
      <c r="G23" s="93" t="str">
        <f t="array" ref="G23">IFERROR(IF(AND(LEN(G$22)&gt;0,SUM((InputList!$C25:$H25=Cond!G$22)*1)&gt;0),InputList!$B25,""),"")</f>
        <v/>
      </c>
      <c r="H23" s="93" t="str">
        <f t="array" ref="H23">IFERROR(IF(AND(LEN(H$22)&gt;0,SUM((InputList!$C25:$H25=Cond!H$22)*1)&gt;0),InputList!$B25,""),"")</f>
        <v/>
      </c>
      <c r="I23" s="93" t="str">
        <f t="array" ref="I23">IFERROR(IF(AND(LEN(I$22)&gt;0,SUM((InputList!$C25:$H25=Cond!I$22)*1)&gt;0),InputList!$B25,""),"")</f>
        <v/>
      </c>
      <c r="J23" s="93" t="str">
        <f t="array" ref="J23">IFERROR(IF(AND(LEN(J$22)&gt;0,SUM((InputList!$C25:$H25=Cond!J$22)*1)&gt;0),InputList!$B25,""),"")</f>
        <v/>
      </c>
      <c r="K23" s="93" t="str">
        <f t="array" ref="K23">IFERROR(IF(AND(LEN(K$22)&gt;0,SUM((InputList!$C25:$H25=Cond!K$22)*1)&gt;0),InputList!$B25,""),"")</f>
        <v/>
      </c>
      <c r="L23" s="93" t="str">
        <f t="array" ref="L23">IFERROR(IF(AND(LEN(L$22)&gt;0,SUM((InputList!$C25:$H25=Cond!L$22)*1)&gt;0),InputList!$B25,""),"")</f>
        <v/>
      </c>
      <c r="M23" s="93">
        <f>COUNTA(C23:L23)-COUNTBLANK(C23:L23)</f>
        <v>2</v>
      </c>
      <c r="O23" s="112">
        <v>7</v>
      </c>
      <c r="P23" s="112">
        <v>2</v>
      </c>
      <c r="Q23" s="93" t="str">
        <f t="shared" si="2"/>
        <v/>
      </c>
      <c r="R23" s="93" t="str">
        <f t="shared" si="3"/>
        <v/>
      </c>
      <c r="T23" s="112">
        <v>3</v>
      </c>
      <c r="U23" s="93" t="str">
        <f t="array" ref="U23">IFERROR(INDEX(U$7:U$16,SMALL(IF(LEN(U$7:U$16)&gt;0,$T$7:$T$16,""),$T23)),"")</f>
        <v>Manufacturer</v>
      </c>
      <c r="V23" s="122" t="str">
        <f t="array" ref="V23">IFERROR(INDEX(V$7:V$16,SMALL(IF(LEN(V$7:V$16)&gt;0,$T$7:$T$16,""),$T23)),"")</f>
        <v>Coffee beans</v>
      </c>
      <c r="W23" s="93" t="str">
        <f t="array" ref="W23">IFERROR(INDEX(W$7:W$16,SMALL(IF(LEN(W$7:W$16)&gt;0,$T$7:$T$16,""),$T23)),"")</f>
        <v>Preparation of coffee</v>
      </c>
      <c r="X23" s="93" t="str">
        <f t="array" ref="X23">IFERROR(INDEX(X$7:X$16,SMALL(IF(LEN(X$7:X$16)&gt;0,$T$7:$T$16,""),$T23)),"")</f>
        <v>Order details</v>
      </c>
      <c r="Y23" s="93" t="str">
        <f t="array" ref="Y23">IFERROR(INDEX(Y$7:Y$16,SMALL(IF(LEN(Y$7:Y$16)&gt;0,$T$7:$T$16,""),$T23)),"")</f>
        <v/>
      </c>
      <c r="AA23" s="111">
        <v>5</v>
      </c>
      <c r="AB23" s="93" t="str">
        <f t="shared" si="19"/>
        <v>Cookie</v>
      </c>
      <c r="AC23" s="93">
        <f t="shared" si="20"/>
        <v>1</v>
      </c>
      <c r="AD23" s="93">
        <f t="shared" si="21"/>
        <v>1</v>
      </c>
      <c r="AE23" s="93">
        <f t="shared" si="22"/>
        <v>1</v>
      </c>
      <c r="AF23" s="93">
        <f>IFERROR(IF(LEN(AB23)=0,"",MAX($AG$19:AG22)+2),"")</f>
        <v>14</v>
      </c>
      <c r="AG23" s="93">
        <f t="shared" si="23"/>
        <v>15</v>
      </c>
      <c r="AH23" s="93">
        <f t="shared" si="24"/>
        <v>14</v>
      </c>
      <c r="AJ23" s="112">
        <v>17</v>
      </c>
      <c r="AK23" s="93" t="str">
        <f t="array" ref="AK23">IFERROR(IF(MAX(($AJ23&gt;=$AF$7:$AF$16)*($AJ23&lt;=$AG$7:$AG$16)*$AA$7:$AA$16)=0,"",INDEX($AB$7:$AB$16,MAX(($AJ23&gt;=$AF$7:$AF$16)*($AJ23&lt;=$AG$7:$AG$16)*$AA$7:$AA$16))),"")</f>
        <v/>
      </c>
      <c r="AL23" s="93" t="str">
        <f>IFERROR(IF(LEN(AK23)=0,"",COUNTIF(AK$7:AK23,AK23)),"")</f>
        <v/>
      </c>
      <c r="AM23" s="93" t="str">
        <f t="array" ref="AM23">IFERROR(IF(LEN(AK23)=0,"",LARGE((AK23=$R$7:$R$126)*($P$7:$P$126),COUNTIF(AK23:AK$126,AK23)-1)),"")</f>
        <v/>
      </c>
      <c r="AN23" s="93" t="str">
        <f>IFERROR(IF(LEN(AK23)=0,"",COUNTIF(AM$7:AM23,AM23)),"")</f>
        <v/>
      </c>
      <c r="AO23" s="93" t="str">
        <f t="array" ref="AO23">IFERROR(IF(MAX(($AJ23&gt;=$AF$19:$AF$28)*($AJ23&lt;=$AG$19:$AG$28)*$AA$19:$AA$28)=0,"",INDEX($AB$19:$AB$28,MAX(($AJ23&gt;=$AF$19:$AF$28)*($AJ23&lt;=$AG$19:$AG$28)*$AA$19:$AA$28))),"")</f>
        <v>Supplies(Cup, tissue, straw etc.)</v>
      </c>
      <c r="AP23" s="93">
        <f>IFERROR(IF(LEN(AO23)=0,"",COUNTIF(AO$7:AO23,AO23)),"")</f>
        <v>1</v>
      </c>
      <c r="AQ23" s="93">
        <f t="array" ref="AQ23">IFERROR(IF(LEN(AO23)=0,"",LARGE((AO23=$Q$7:$Q$126)*($P$7:$P$126),COUNTIF(AO23:AO$126,AO23)-1)),"")</f>
        <v>4</v>
      </c>
      <c r="AR23" s="93">
        <f>IFERROR(IF(LEN(AO23)=0,"",COUNTIF(AQ$7:AQ23,AQ23)),"")</f>
        <v>2</v>
      </c>
      <c r="AS23" s="93" t="str">
        <f t="array" ref="AS23">IFERROR(IF(MAX(($AJ23&gt;=$AF$31:$AF$40)*($AJ23&lt;=$AG$31:$AG$40)*$AA$31:$AA$40)=0,"",INDEX($AB$31:$AB$40,MAX(($AJ23&gt;=$AF$31:$AF$40)*($AJ23&lt;=$AG$31:$AG$40)*$AA$31:$AA$40))),"")</f>
        <v/>
      </c>
      <c r="AT23" s="93" t="str">
        <f>IFERROR(IF(LEN(AS23)=0,"",COUNTIF(AS$7:AS23,AS23)),"")</f>
        <v/>
      </c>
      <c r="AU23" s="93" t="str">
        <f t="shared" si="9"/>
        <v/>
      </c>
      <c r="AV23" s="93" t="str">
        <f>IFERROR(IF(LEN(AU23)=0,"",COUNTIF(AU$7:AU23,AU23)),"")</f>
        <v/>
      </c>
      <c r="AW23" s="93" t="str">
        <f t="array" ref="AW23">IFERROR(IF(MAX(($AJ23&gt;=$AF$43:$AF$52)*($AJ23&lt;=$AG$43:$AG$52)*$AA$43:$AA$52)=0,"",INDEX($AB$43:$AB$52,MAX(($AJ23&gt;=$AF$43:$AF$52)*($AJ23&lt;=$AG$43:$AG$52)*$AA$43:$AA$52))),"")</f>
        <v/>
      </c>
      <c r="AX23" s="93" t="str">
        <f>IFERROR(IF(LEN(AW23)=0,"",COUNTIF(AW$7:AW23,AW23)),"")</f>
        <v/>
      </c>
      <c r="AY23" s="93" t="str">
        <f t="shared" si="10"/>
        <v/>
      </c>
      <c r="AZ23" s="93" t="str">
        <f>IFERROR(IF(LEN(AY23)=0,"",COUNTIF(AY$7:AY23,AY23)),"")</f>
        <v/>
      </c>
      <c r="BA23" s="93" t="str">
        <f t="array" ref="BA23">IFERROR(IF(MAX(($AJ23&gt;=$AF$55:$AF$64)*($AJ23&lt;=$AG$55:$AG$64)*$AA$55:$AA$64)=0,"",INDEX($AB$55:$AB$64,MAX(($AJ23&gt;=$AF$55:$AF$64)*($AJ23&lt;=$AG$55:$AG$64)*$AA$55:$AA$64))),"")</f>
        <v/>
      </c>
      <c r="BB23" s="93" t="str">
        <f>IFERROR(IF(LEN(BA23)=0,"",COUNTIF(BA$7:BA23,BA23)),"")</f>
        <v/>
      </c>
      <c r="BD23" s="112">
        <v>17</v>
      </c>
      <c r="BE23" s="93" t="str">
        <f t="shared" si="11"/>
        <v/>
      </c>
      <c r="BF23" s="93" t="str">
        <f t="array" ref="BF23">IFERROR(IF(AND(COUNTIF($BE$7:$BE23,"")+1=BF$6,LEN($BE23)&gt;0,$AM23&gt;0),MATCH(INDEX($V$7:$V$16,$AM23)&amp;"-"&amp;$AN23,$BQ$7:$BQ$126,0),""),"")</f>
        <v/>
      </c>
      <c r="BG23" s="93" t="str">
        <f t="array" ref="BG23">IFERROR(IF(AND(COUNTIF($BE$7:$BE23,"")+1=BG$6,LEN($BE23)&gt;0,$AM23&gt;0),MATCH(INDEX($V$7:$V$16,$AM23)&amp;"-"&amp;$AN23,$BQ$7:$BQ$126,0),""),"")</f>
        <v/>
      </c>
      <c r="BH23" s="93" t="str">
        <f t="array" ref="BH23">IFERROR(IF(AND(COUNTIF($BE$7:$BE23,"")+1=BH$6,LEN($BE23)&gt;0,$AM23&gt;0),MATCH(INDEX($V$7:$V$16,$AM23)&amp;"-"&amp;$AN23,$BQ$7:$BQ$126,0),""),"")</f>
        <v/>
      </c>
      <c r="BI23" s="93" t="str">
        <f t="array" ref="BI23">IFERROR(IF(AND(COUNTIF($BE$7:$BE23,"")+1=BI$6,LEN($BE23)&gt;0,$AM23&gt;0),MATCH(INDEX($V$7:$V$16,$AM23)&amp;"-"&amp;$AN23,$BQ$7:$BQ$126,0),""),"")</f>
        <v/>
      </c>
      <c r="BJ23" s="93" t="str">
        <f t="array" ref="BJ23">IFERROR(IF(AND(COUNTIF($BE$7:$BE23,"")+1=BJ$6,LEN($BE23)&gt;0,$AM23&gt;0),MATCH(INDEX($V$7:$V$16,$AM23)&amp;"-"&amp;$AN23,$BQ$7:$BQ$126,0),""),"")</f>
        <v/>
      </c>
      <c r="BK23" s="93" t="str">
        <f t="array" ref="BK23">IFERROR(IF(AND(COUNTIF($BE$7:$BE23,"")+1=BK$6,LEN($BE23)&gt;0,$AM23&gt;0),MATCH(INDEX($V$7:$V$16,$AM23)&amp;"-"&amp;$AN23,$BQ$7:$BQ$126,0),""),"")</f>
        <v/>
      </c>
      <c r="BL23" s="93" t="str">
        <f t="array" ref="BL23">IFERROR(IF(AND(COUNTIF($BE$7:$BE23,"")+1=BL$6,LEN($BE23)&gt;0,$AM23&gt;0),MATCH(INDEX($V$7:$V$16,$AM23)&amp;"-"&amp;$AN23,$BQ$7:$BQ$126,0),""),"")</f>
        <v/>
      </c>
      <c r="BM23" s="93" t="str">
        <f t="array" ref="BM23">IFERROR(IF(AND(COUNTIF($BE$7:$BE23,"")+1=BM$6,LEN($BE23)&gt;0,$AM23&gt;0),MATCH(INDEX($V$7:$V$16,$AM23)&amp;"-"&amp;$AN23,$BQ$7:$BQ$126,0),""),"")</f>
        <v/>
      </c>
      <c r="BN23" s="93" t="str">
        <f t="array" ref="BN23">IFERROR(IF(AND(COUNTIF($BE$7:$BE23,"")+1=BN$6,LEN($BE23)&gt;0,$AM23&gt;0),MATCH(INDEX($V$7:$V$16,$AM23)&amp;"-"&amp;$AN23,$BQ$7:$BQ$126,0),""),"")</f>
        <v/>
      </c>
      <c r="BO23" s="93" t="str">
        <f t="array" ref="BO23">IFERROR(IF(AND(COUNTIF($BE$7:$BE23,"")+1=BO$6,LEN($BE23)&gt;0,$AM23&gt;0),MATCH(INDEX($V$7:$V$16,$AM23)&amp;"-"&amp;$AN23,$BQ$7:$BQ$126,0),""),"")</f>
        <v/>
      </c>
      <c r="BP23" s="93" t="str">
        <f t="array" ref="BP23">IFERROR(IF(AND(COUNTIF($BE$7:$BE23,"")+1=BP$6,LEN($BE23)&gt;0,$AM23&gt;0),MATCH(INDEX($V$7:$V$16,$AM23)&amp;"-"&amp;$AN23,$BQ$7:$BQ$126,0),""),"")</f>
        <v/>
      </c>
      <c r="BQ23" s="93" t="str">
        <f t="shared" si="12"/>
        <v>Supplies(Cup, tissue, straw etc.)-1</v>
      </c>
      <c r="BR23" s="93" t="str">
        <f t="array" ref="BR23">IFERROR(IF(AND(COUNTIF($BQ$7:$BQ23,"")+1=BR$6,LEN($BQ23)&gt;0,$AQ23&gt;0),MATCH(INDEX($W$7:$W$16,$AQ23)&amp;"-"&amp;$AR23,$CC$7:$CC$126,0),""),"")</f>
        <v/>
      </c>
      <c r="BS23" s="93" t="str">
        <f t="array" ref="BS23">IFERROR(IF(AND(COUNTIF($BQ$7:$BQ23,"")+1=BS$6,LEN($BQ23)&gt;0,$AQ23&gt;0),MATCH(INDEX($W$7:$W$16,$AQ23)&amp;"-"&amp;$AR23,$CC$7:$CC$126,0),""),"")</f>
        <v/>
      </c>
      <c r="BT23" s="93" t="str">
        <f t="array" ref="BT23">IFERROR(IF(AND(COUNTIF($BQ$7:$BQ23,"")+1=BT$6,LEN($BQ23)&gt;0,$AQ23&gt;0),MATCH(INDEX($W$7:$W$16,$AQ23)&amp;"-"&amp;$AR23,$CC$7:$CC$126,0),""),"")</f>
        <v/>
      </c>
      <c r="BU23" s="93" t="str">
        <f t="array" ref="BU23">IFERROR(IF(AND(COUNTIF($BQ$7:$BQ23,"")+1=BU$6,LEN($BQ23)&gt;0,$AQ23&gt;0),MATCH(INDEX($W$7:$W$16,$AQ23)&amp;"-"&amp;$AR23,$CC$7:$CC$126,0),""),"")</f>
        <v/>
      </c>
      <c r="BV23" s="93" t="str">
        <f t="array" ref="BV23">IFERROR(IF(AND(COUNTIF($BQ$7:$BQ23,"")+1=BV$6,LEN($BQ23)&gt;0,$AQ23&gt;0),MATCH(INDEX($W$7:$W$16,$AQ23)&amp;"-"&amp;$AR23,$CC$7:$CC$126,0),""),"")</f>
        <v/>
      </c>
      <c r="BW23" s="93">
        <f t="array" ref="BW23">IFERROR(IF(AND(COUNTIF($BQ$7:$BQ23,"")+1=BW$6,LEN($BQ23)&gt;0,$AQ23&gt;0),MATCH(INDEX($W$7:$W$16,$AQ23)&amp;"-"&amp;$AR23,$CC$7:$CC$126,0),""),"")</f>
        <v>13</v>
      </c>
      <c r="BX23" s="93" t="str">
        <f t="array" ref="BX23">IFERROR(IF(AND(COUNTIF($BQ$7:$BQ23,"")+1=BX$6,LEN($BQ23)&gt;0,$AQ23&gt;0),MATCH(INDEX($W$7:$W$16,$AQ23)&amp;"-"&amp;$AR23,$CC$7:$CC$126,0),""),"")</f>
        <v/>
      </c>
      <c r="BY23" s="93" t="str">
        <f t="array" ref="BY23">IFERROR(IF(AND(COUNTIF($BQ$7:$BQ23,"")+1=BY$6,LEN($BQ23)&gt;0,$AQ23&gt;0),MATCH(INDEX($W$7:$W$16,$AQ23)&amp;"-"&amp;$AR23,$CC$7:$CC$126,0),""),"")</f>
        <v/>
      </c>
      <c r="BZ23" s="93" t="str">
        <f t="array" ref="BZ23">IFERROR(IF(AND(COUNTIF($BQ$7:$BQ23,"")+1=BZ$6,LEN($BQ23)&gt;0,$AQ23&gt;0),MATCH(INDEX($W$7:$W$16,$AQ23)&amp;"-"&amp;$AR23,$CC$7:$CC$126,0),""),"")</f>
        <v/>
      </c>
      <c r="CA23" s="93" t="str">
        <f t="array" ref="CA23">IFERROR(IF(AND(COUNTIF($BQ$7:$BQ23,"")+1=CA$6,LEN($BQ23)&gt;0,$AQ23&gt;0),MATCH(INDEX($W$7:$W$16,$AQ23)&amp;"-"&amp;$AR23,$CC$7:$CC$126,0),""),"")</f>
        <v/>
      </c>
      <c r="CB23" s="93" t="str">
        <f t="array" ref="CB23">IFERROR(IF(AND(COUNTIF($BQ$7:$BQ23,"")+1=CB$6,LEN($BQ23)&gt;0,$AQ23&gt;0),MATCH(INDEX($W$7:$W$16,$AQ23)&amp;"-"&amp;$AR23,$CC$7:$CC$126,0),""),"")</f>
        <v/>
      </c>
      <c r="CC23" s="93" t="str">
        <f t="shared" si="13"/>
        <v/>
      </c>
      <c r="CD23" s="93" t="str">
        <f t="array" ref="CD23">IFERROR(IF(AND(COUNTIF($CC$7:$CC23,"")+1=CD$6,LEN($CC23)&gt;0,$AU23&gt;0),MATCH(INDEX($X$7:$X$16,$AU23)&amp;"-"&amp;$AV23,$CO$7:$CO$126,0),""),"")</f>
        <v/>
      </c>
      <c r="CE23" s="93" t="str">
        <f t="array" ref="CE23">IFERROR(IF(AND(COUNTIF($CC$7:$CC23,"")+1=CE$6,LEN($CC23)&gt;0,$AU23&gt;0),MATCH(INDEX($X$7:$X$16,$AU23)&amp;"-"&amp;$AV23,$CO$7:$CO$126,0),""),"")</f>
        <v/>
      </c>
      <c r="CF23" s="93" t="str">
        <f t="array" ref="CF23">IFERROR(IF(AND(COUNTIF($CC$7:$CC23,"")+1=CF$6,LEN($CC23)&gt;0,$AU23&gt;0),MATCH(INDEX($X$7:$X$16,$AU23)&amp;"-"&amp;$AV23,$CO$7:$CO$126,0),""),"")</f>
        <v/>
      </c>
      <c r="CG23" s="93" t="str">
        <f t="array" ref="CG23">IFERROR(IF(AND(COUNTIF($CC$7:$CC23,"")+1=CG$6,LEN($CC23)&gt;0,$AU23&gt;0),MATCH(INDEX($X$7:$X$16,$AU23)&amp;"-"&amp;$AV23,$CO$7:$CO$126,0),""),"")</f>
        <v/>
      </c>
      <c r="CH23" s="93" t="str">
        <f t="array" ref="CH23">IFERROR(IF(AND(COUNTIF($CC$7:$CC23,"")+1=CH$6,LEN($CC23)&gt;0,$AU23&gt;0),MATCH(INDEX($X$7:$X$16,$AU23)&amp;"-"&amp;$AV23,$CO$7:$CO$126,0),""),"")</f>
        <v/>
      </c>
      <c r="CI23" s="93" t="str">
        <f t="array" ref="CI23">IFERROR(IF(AND(COUNTIF($CC$7:$CC23,"")+1=CI$6,LEN($CC23)&gt;0,$AU23&gt;0),MATCH(INDEX($X$7:$X$16,$AU23)&amp;"-"&amp;$AV23,$CO$7:$CO$126,0),""),"")</f>
        <v/>
      </c>
      <c r="CJ23" s="93" t="str">
        <f t="array" ref="CJ23">IFERROR(IF(AND(COUNTIF($CC$7:$CC23,"")+1=CJ$6,LEN($CC23)&gt;0,$AU23&gt;0),MATCH(INDEX($X$7:$X$16,$AU23)&amp;"-"&amp;$AV23,$CO$7:$CO$126,0),""),"")</f>
        <v/>
      </c>
      <c r="CK23" s="93" t="str">
        <f t="array" ref="CK23">IFERROR(IF(AND(COUNTIF($CC$7:$CC23,"")+1=CK$6,LEN($CC23)&gt;0,$AU23&gt;0),MATCH(INDEX($X$7:$X$16,$AU23)&amp;"-"&amp;$AV23,$CO$7:$CO$126,0),""),"")</f>
        <v/>
      </c>
      <c r="CL23" s="93" t="str">
        <f t="array" ref="CL23">IFERROR(IF(AND(COUNTIF($CC$7:$CC23,"")+1=CL$6,LEN($CC23)&gt;0,$AU23&gt;0),MATCH(INDEX($X$7:$X$16,$AU23)&amp;"-"&amp;$AV23,$CO$7:$CO$126,0),""),"")</f>
        <v/>
      </c>
      <c r="CM23" s="93" t="str">
        <f t="array" ref="CM23">IFERROR(IF(AND(COUNTIF($CC$7:$CC23,"")+1=CM$6,LEN($CC23)&gt;0,$AU23&gt;0),MATCH(INDEX($X$7:$X$16,$AU23)&amp;"-"&amp;$AV23,$CO$7:$CO$126,0),""),"")</f>
        <v/>
      </c>
      <c r="CN23" s="93" t="str">
        <f t="array" ref="CN23">IFERROR(IF(AND(COUNTIF($CC$7:$CC23,"")+1=CN$6,LEN($CC23)&gt;0,$AU23&gt;0),MATCH(INDEX($X$7:$X$16,$AU23)&amp;"-"&amp;$AV23,$CO$7:$CO$126,0),""),"")</f>
        <v/>
      </c>
      <c r="CO23" s="93" t="str">
        <f t="shared" si="14"/>
        <v/>
      </c>
      <c r="CP23" s="93" t="str">
        <f t="array" ref="CP23">IFERROR(IF(AND(COUNTIF($CO$7:$CO23,"")+1=CP$6,LEN($CO23)&gt;0,$AY23&gt;0),MATCH(INDEX($Y$7:$Y$16,$AY23)&amp;"-"&amp;$AZ23,$DA$7:$DA$126,0),""),"")</f>
        <v/>
      </c>
      <c r="CQ23" s="93" t="str">
        <f t="array" ref="CQ23">IFERROR(IF(AND(COUNTIF($CO$7:$CO23,"")+1=CQ$6,LEN($CO23)&gt;0,$AY23&gt;0),MATCH(INDEX($Y$7:$Y$16,$AY23)&amp;"-"&amp;$AZ23,$DA$7:$DA$126,0),""),"")</f>
        <v/>
      </c>
      <c r="CR23" s="93" t="str">
        <f t="array" ref="CR23">IFERROR(IF(AND(COUNTIF($CO$7:$CO23,"")+1=CR$6,LEN($CO23)&gt;0,$AY23&gt;0),MATCH(INDEX($Y$7:$Y$16,$AY23)&amp;"-"&amp;$AZ23,$DA$7:$DA$126,0),""),"")</f>
        <v/>
      </c>
      <c r="CS23" s="93" t="str">
        <f t="array" ref="CS23">IFERROR(IF(AND(COUNTIF($CO$7:$CO23,"")+1=CS$6,LEN($CO23)&gt;0,$AY23&gt;0),MATCH(INDEX($Y$7:$Y$16,$AY23)&amp;"-"&amp;$AZ23,$DA$7:$DA$126,0),""),"")</f>
        <v/>
      </c>
      <c r="CT23" s="93" t="str">
        <f t="array" ref="CT23">IFERROR(IF(AND(COUNTIF($CO$7:$CO23,"")+1=CT$6,LEN($CO23)&gt;0,$AY23&gt;0),MATCH(INDEX($Y$7:$Y$16,$AY23)&amp;"-"&amp;$AZ23,$DA$7:$DA$126,0),""),"")</f>
        <v/>
      </c>
      <c r="CU23" s="93" t="str">
        <f t="array" ref="CU23">IFERROR(IF(AND(COUNTIF($CO$7:$CO23,"")+1=CU$6,LEN($CO23)&gt;0,$AY23&gt;0),MATCH(INDEX($Y$7:$Y$16,$AY23)&amp;"-"&amp;$AZ23,$DA$7:$DA$126,0),""),"")</f>
        <v/>
      </c>
      <c r="CV23" s="93" t="str">
        <f t="array" ref="CV23">IFERROR(IF(AND(COUNTIF($CO$7:$CO23,"")+1=CV$6,LEN($CO23)&gt;0,$AY23&gt;0),MATCH(INDEX($Y$7:$Y$16,$AY23)&amp;"-"&amp;$AZ23,$DA$7:$DA$126,0),""),"")</f>
        <v/>
      </c>
      <c r="CW23" s="93" t="str">
        <f t="array" ref="CW23">IFERROR(IF(AND(COUNTIF($CO$7:$CO23,"")+1=CW$6,LEN($CO23)&gt;0,$AY23&gt;0),MATCH(INDEX($Y$7:$Y$16,$AY23)&amp;"-"&amp;$AZ23,$DA$7:$DA$126,0),""),"")</f>
        <v/>
      </c>
      <c r="CX23" s="93" t="str">
        <f t="array" ref="CX23">IFERROR(IF(AND(COUNTIF($CO$7:$CO23,"")+1=CX$6,LEN($CO23)&gt;0,$AY23&gt;0),MATCH(INDEX($Y$7:$Y$16,$AY23)&amp;"-"&amp;$AZ23,$DA$7:$DA$126,0),""),"")</f>
        <v/>
      </c>
      <c r="CY23" s="93" t="str">
        <f t="array" ref="CY23">IFERROR(IF(AND(COUNTIF($CO$7:$CO23,"")+1=CY$6,LEN($CO23)&gt;0,$AY23&gt;0),MATCH(INDEX($Y$7:$Y$16,$AY23)&amp;"-"&amp;$AZ23,$DA$7:$DA$126,0),""),"")</f>
        <v/>
      </c>
      <c r="CZ23" s="93" t="str">
        <f t="array" ref="CZ23">IFERROR(IF(AND(COUNTIF($CO$7:$CO23,"")+1=CZ$6,LEN($CO23)&gt;0,$AY23&gt;0),MATCH(INDEX($Y$7:$Y$16,$AY23)&amp;"-"&amp;$AZ23,$DA$7:$DA$126,0),""),"")</f>
        <v/>
      </c>
      <c r="DA23" s="93" t="str">
        <f t="shared" si="15"/>
        <v/>
      </c>
      <c r="DC23" s="93">
        <f t="array" ref="DC23">IFERROR(IF(LEN(BQ23)=0,"",SUM((BF$7:BO$126=$BD23)*(BF$6:BO$6))),"")</f>
        <v>3</v>
      </c>
      <c r="DD23" s="93" t="str">
        <f t="array" ref="DD23">IFERROR(IF(LEN(CC23)=0,"",SUM((BR$7:CA$126=$BD23)*(BR$6:CA$6))),"")</f>
        <v/>
      </c>
      <c r="DE23" s="93" t="str">
        <f t="array" ref="DE23">IFERROR(IF(LEN(CO23)=0,"",SUM((CD$7:CM$126=$BD23)*(CD$6:CM$6))),"")</f>
        <v/>
      </c>
      <c r="DF23" s="93" t="str">
        <f t="array" ref="DF23">IFERROR(IF(LEN(DA23)=0,"",SUM((CP$7:CY$126=$BD23)*(CP$6:CY$6))),"")</f>
        <v/>
      </c>
    </row>
    <row r="24" spans="2:110" x14ac:dyDescent="0.25">
      <c r="B24" s="112">
        <v>2</v>
      </c>
      <c r="C24" s="93" t="str">
        <f t="array" ref="C24">IFERROR(IF(AND(LEN(C$22)&gt;0,SUM((InputList!$C26:$H26=Cond!C$22)*1)&gt;0),InputList!$B26,""),"")</f>
        <v/>
      </c>
      <c r="D24" s="93" t="str">
        <f t="array" ref="D24">IFERROR(IF(AND(LEN(D$22)&gt;0,SUM((InputList!$C26:$H26=Cond!D$22)*1)&gt;0),InputList!$B26,""),"")</f>
        <v>Cashier</v>
      </c>
      <c r="E24" s="93" t="str">
        <f t="array" ref="E24">IFERROR(IF(AND(LEN(E$22)&gt;0,SUM((InputList!$C26:$H26=Cond!E$22)*1)&gt;0),InputList!$B26,""),"")</f>
        <v/>
      </c>
      <c r="F24" s="93" t="str">
        <f t="array" ref="F24">IFERROR(IF(AND(LEN(F$22)&gt;0,SUM((InputList!$C26:$H26=Cond!F$22)*1)&gt;0),InputList!$B26,""),"")</f>
        <v/>
      </c>
      <c r="G24" s="93" t="str">
        <f t="array" ref="G24">IFERROR(IF(AND(LEN(G$22)&gt;0,SUM((InputList!$C26:$H26=Cond!G$22)*1)&gt;0),InputList!$B26,""),"")</f>
        <v/>
      </c>
      <c r="H24" s="93" t="str">
        <f t="array" ref="H24">IFERROR(IF(AND(LEN(H$22)&gt;0,SUM((InputList!$C26:$H26=Cond!H$22)*1)&gt;0),InputList!$B26,""),"")</f>
        <v/>
      </c>
      <c r="I24" s="93" t="str">
        <f t="array" ref="I24">IFERROR(IF(AND(LEN(I$22)&gt;0,SUM((InputList!$C26:$H26=Cond!I$22)*1)&gt;0),InputList!$B26,""),"")</f>
        <v/>
      </c>
      <c r="J24" s="93" t="str">
        <f t="array" ref="J24">IFERROR(IF(AND(LEN(J$22)&gt;0,SUM((InputList!$C26:$H26=Cond!J$22)*1)&gt;0),InputList!$B26,""),"")</f>
        <v/>
      </c>
      <c r="K24" s="93" t="str">
        <f t="array" ref="K24">IFERROR(IF(AND(LEN(K$22)&gt;0,SUM((InputList!$C26:$H26=Cond!K$22)*1)&gt;0),InputList!$B26,""),"")</f>
        <v/>
      </c>
      <c r="L24" s="93" t="str">
        <f t="array" ref="L24">IFERROR(IF(AND(LEN(L$22)&gt;0,SUM((InputList!$C26:$H26=Cond!L$22)*1)&gt;0),InputList!$B26,""),"")</f>
        <v/>
      </c>
      <c r="M24" s="93">
        <f t="shared" ref="M24:M32" si="26">COUNTA(C24:L24)-COUNTBLANK(C24:L24)</f>
        <v>1</v>
      </c>
      <c r="O24" s="112">
        <v>8</v>
      </c>
      <c r="P24" s="112">
        <v>2</v>
      </c>
      <c r="Q24" s="93" t="str">
        <f t="shared" si="2"/>
        <v/>
      </c>
      <c r="R24" s="93" t="str">
        <f t="shared" si="3"/>
        <v/>
      </c>
      <c r="T24" s="112">
        <v>4</v>
      </c>
      <c r="U24" s="93" t="str">
        <f t="array" ref="U24">IFERROR(INDEX(U$7:U$16,SMALL(IF(LEN(U$7:U$16)&gt;0,$T$7:$T$16,""),$T24)),"")</f>
        <v/>
      </c>
      <c r="V24" s="122" t="str">
        <f t="array" ref="V24">IFERROR(INDEX(V$7:V$16,SMALL(IF(LEN(V$7:V$16)&gt;0,$T$7:$T$16,""),$T24)),"")</f>
        <v>Ingredients ( Milk, Sugar, Chocolate etc.)</v>
      </c>
      <c r="W24" s="93" t="str">
        <f t="array" ref="W24">IFERROR(INDEX(W$7:W$16,SMALL(IF(LEN(W$7:W$16)&gt;0,$T$7:$T$16,""),$T24)),"")</f>
        <v>Serving the order</v>
      </c>
      <c r="X24" s="93" t="str">
        <f t="array" ref="X24">IFERROR(INDEX(X$7:X$16,SMALL(IF(LEN(X$7:X$16)&gt;0,$T$7:$T$16,""),$T24)),"")</f>
        <v>Coffee</v>
      </c>
      <c r="Y24" s="93" t="str">
        <f t="array" ref="Y24">IFERROR(INDEX(Y$7:Y$16,SMALL(IF(LEN(Y$7:Y$16)&gt;0,$T$7:$T$16,""),$T24)),"")</f>
        <v/>
      </c>
      <c r="AA24" s="111">
        <v>6</v>
      </c>
      <c r="AB24" s="93" t="str">
        <f t="shared" si="19"/>
        <v>Supplies(Cup, tissue, straw etc.)</v>
      </c>
      <c r="AC24" s="93">
        <f t="shared" si="20"/>
        <v>1</v>
      </c>
      <c r="AD24" s="93">
        <f t="shared" si="21"/>
        <v>1</v>
      </c>
      <c r="AE24" s="93">
        <f t="shared" si="22"/>
        <v>1</v>
      </c>
      <c r="AF24" s="93">
        <f>IFERROR(IF(LEN(AB24)=0,"",MAX($AG$19:AG23)+2),"")</f>
        <v>17</v>
      </c>
      <c r="AG24" s="93">
        <f t="shared" si="23"/>
        <v>18</v>
      </c>
      <c r="AH24" s="93">
        <f t="shared" si="24"/>
        <v>17</v>
      </c>
      <c r="AJ24" s="112">
        <v>18</v>
      </c>
      <c r="AK24" s="93" t="str">
        <f t="array" ref="AK24">IFERROR(IF(MAX(($AJ24&gt;=$AF$7:$AF$16)*($AJ24&lt;=$AG$7:$AG$16)*$AA$7:$AA$16)=0,"",INDEX($AB$7:$AB$16,MAX(($AJ24&gt;=$AF$7:$AF$16)*($AJ24&lt;=$AG$7:$AG$16)*$AA$7:$AA$16))),"")</f>
        <v/>
      </c>
      <c r="AL24" s="93" t="str">
        <f>IFERROR(IF(LEN(AK24)=0,"",COUNTIF(AK$7:AK24,AK24)),"")</f>
        <v/>
      </c>
      <c r="AM24" s="93" t="str">
        <f t="array" ref="AM24">IFERROR(IF(LEN(AK24)=0,"",LARGE((AK24=$R$7:$R$126)*($P$7:$P$126),COUNTIF(AK24:AK$126,AK24)-1)),"")</f>
        <v/>
      </c>
      <c r="AN24" s="93" t="str">
        <f>IFERROR(IF(LEN(AK24)=0,"",COUNTIF(AM$7:AM24,AM24)),"")</f>
        <v/>
      </c>
      <c r="AO24" s="93" t="str">
        <f t="array" ref="AO24">IFERROR(IF(MAX(($AJ24&gt;=$AF$19:$AF$28)*($AJ24&lt;=$AG$19:$AG$28)*$AA$19:$AA$28)=0,"",INDEX($AB$19:$AB$28,MAX(($AJ24&gt;=$AF$19:$AF$28)*($AJ24&lt;=$AG$19:$AG$28)*$AA$19:$AA$28))),"")</f>
        <v>Supplies(Cup, tissue, straw etc.)</v>
      </c>
      <c r="AP24" s="93">
        <f>IFERROR(IF(LEN(AO24)=0,"",COUNTIF(AO$7:AO24,AO24)),"")</f>
        <v>2</v>
      </c>
      <c r="AQ24" s="93" t="str">
        <f t="array" ref="AQ24">IFERROR(IF(LEN(AO24)=0,"",LARGE((AO24=$Q$7:$Q$126)*($P$7:$P$126),COUNTIF(AO24:AO$126,AO24)-1)),"")</f>
        <v/>
      </c>
      <c r="AR24" s="93">
        <f>IFERROR(IF(LEN(AO24)=0,"",COUNTIF(AQ$7:AQ24,AQ24)),"")</f>
        <v>11</v>
      </c>
      <c r="AS24" s="93" t="str">
        <f t="array" ref="AS24">IFERROR(IF(MAX(($AJ24&gt;=$AF$31:$AF$40)*($AJ24&lt;=$AG$31:$AG$40)*$AA$31:$AA$40)=0,"",INDEX($AB$31:$AB$40,MAX(($AJ24&gt;=$AF$31:$AF$40)*($AJ24&lt;=$AG$31:$AG$40)*$AA$31:$AA$40))),"")</f>
        <v/>
      </c>
      <c r="AT24" s="93" t="str">
        <f>IFERROR(IF(LEN(AS24)=0,"",COUNTIF(AS$7:AS24,AS24)),"")</f>
        <v/>
      </c>
      <c r="AU24" s="93" t="str">
        <f t="shared" si="9"/>
        <v/>
      </c>
      <c r="AV24" s="93" t="str">
        <f>IFERROR(IF(LEN(AU24)=0,"",COUNTIF(AU$7:AU24,AU24)),"")</f>
        <v/>
      </c>
      <c r="AW24" s="93" t="str">
        <f t="array" ref="AW24">IFERROR(IF(MAX(($AJ24&gt;=$AF$43:$AF$52)*($AJ24&lt;=$AG$43:$AG$52)*$AA$43:$AA$52)=0,"",INDEX($AB$43:$AB$52,MAX(($AJ24&gt;=$AF$43:$AF$52)*($AJ24&lt;=$AG$43:$AG$52)*$AA$43:$AA$52))),"")</f>
        <v/>
      </c>
      <c r="AX24" s="93" t="str">
        <f>IFERROR(IF(LEN(AW24)=0,"",COUNTIF(AW$7:AW24,AW24)),"")</f>
        <v/>
      </c>
      <c r="AY24" s="93" t="str">
        <f t="shared" si="10"/>
        <v/>
      </c>
      <c r="AZ24" s="93" t="str">
        <f>IFERROR(IF(LEN(AY24)=0,"",COUNTIF(AY$7:AY24,AY24)),"")</f>
        <v/>
      </c>
      <c r="BA24" s="93" t="str">
        <f t="array" ref="BA24">IFERROR(IF(MAX(($AJ24&gt;=$AF$55:$AF$64)*($AJ24&lt;=$AG$55:$AG$64)*$AA$55:$AA$64)=0,"",INDEX($AB$55:$AB$64,MAX(($AJ24&gt;=$AF$55:$AF$64)*($AJ24&lt;=$AG$55:$AG$64)*$AA$55:$AA$64))),"")</f>
        <v/>
      </c>
      <c r="BB24" s="93" t="str">
        <f>IFERROR(IF(LEN(BA24)=0,"",COUNTIF(BA$7:BA24,BA24)),"")</f>
        <v/>
      </c>
      <c r="BD24" s="112">
        <v>18</v>
      </c>
      <c r="BE24" s="93" t="str">
        <f t="shared" si="11"/>
        <v/>
      </c>
      <c r="BF24" s="93" t="str">
        <f t="array" ref="BF24">IFERROR(IF(AND(COUNTIF($BE$7:$BE24,"")+1=BF$6,LEN($BE24)&gt;0,$AM24&gt;0),MATCH(INDEX($V$7:$V$16,$AM24)&amp;"-"&amp;$AN24,$BQ$7:$BQ$126,0),""),"")</f>
        <v/>
      </c>
      <c r="BG24" s="93" t="str">
        <f t="array" ref="BG24">IFERROR(IF(AND(COUNTIF($BE$7:$BE24,"")+1=BG$6,LEN($BE24)&gt;0,$AM24&gt;0),MATCH(INDEX($V$7:$V$16,$AM24)&amp;"-"&amp;$AN24,$BQ$7:$BQ$126,0),""),"")</f>
        <v/>
      </c>
      <c r="BH24" s="93" t="str">
        <f t="array" ref="BH24">IFERROR(IF(AND(COUNTIF($BE$7:$BE24,"")+1=BH$6,LEN($BE24)&gt;0,$AM24&gt;0),MATCH(INDEX($V$7:$V$16,$AM24)&amp;"-"&amp;$AN24,$BQ$7:$BQ$126,0),""),"")</f>
        <v/>
      </c>
      <c r="BI24" s="93" t="str">
        <f t="array" ref="BI24">IFERROR(IF(AND(COUNTIF($BE$7:$BE24,"")+1=BI$6,LEN($BE24)&gt;0,$AM24&gt;0),MATCH(INDEX($V$7:$V$16,$AM24)&amp;"-"&amp;$AN24,$BQ$7:$BQ$126,0),""),"")</f>
        <v/>
      </c>
      <c r="BJ24" s="93" t="str">
        <f t="array" ref="BJ24">IFERROR(IF(AND(COUNTIF($BE$7:$BE24,"")+1=BJ$6,LEN($BE24)&gt;0,$AM24&gt;0),MATCH(INDEX($V$7:$V$16,$AM24)&amp;"-"&amp;$AN24,$BQ$7:$BQ$126,0),""),"")</f>
        <v/>
      </c>
      <c r="BK24" s="93" t="str">
        <f t="array" ref="BK24">IFERROR(IF(AND(COUNTIF($BE$7:$BE24,"")+1=BK$6,LEN($BE24)&gt;0,$AM24&gt;0),MATCH(INDEX($V$7:$V$16,$AM24)&amp;"-"&amp;$AN24,$BQ$7:$BQ$126,0),""),"")</f>
        <v/>
      </c>
      <c r="BL24" s="93" t="str">
        <f t="array" ref="BL24">IFERROR(IF(AND(COUNTIF($BE$7:$BE24,"")+1=BL$6,LEN($BE24)&gt;0,$AM24&gt;0),MATCH(INDEX($V$7:$V$16,$AM24)&amp;"-"&amp;$AN24,$BQ$7:$BQ$126,0),""),"")</f>
        <v/>
      </c>
      <c r="BM24" s="93" t="str">
        <f t="array" ref="BM24">IFERROR(IF(AND(COUNTIF($BE$7:$BE24,"")+1=BM$6,LEN($BE24)&gt;0,$AM24&gt;0),MATCH(INDEX($V$7:$V$16,$AM24)&amp;"-"&amp;$AN24,$BQ$7:$BQ$126,0),""),"")</f>
        <v/>
      </c>
      <c r="BN24" s="93" t="str">
        <f t="array" ref="BN24">IFERROR(IF(AND(COUNTIF($BE$7:$BE24,"")+1=BN$6,LEN($BE24)&gt;0,$AM24&gt;0),MATCH(INDEX($V$7:$V$16,$AM24)&amp;"-"&amp;$AN24,$BQ$7:$BQ$126,0),""),"")</f>
        <v/>
      </c>
      <c r="BO24" s="93" t="str">
        <f t="array" ref="BO24">IFERROR(IF(AND(COUNTIF($BE$7:$BE24,"")+1=BO$6,LEN($BE24)&gt;0,$AM24&gt;0),MATCH(INDEX($V$7:$V$16,$AM24)&amp;"-"&amp;$AN24,$BQ$7:$BQ$126,0),""),"")</f>
        <v/>
      </c>
      <c r="BP24" s="93" t="str">
        <f t="array" ref="BP24">IFERROR(IF(AND(COUNTIF($BE$7:$BE24,"")+1=BP$6,LEN($BE24)&gt;0,$AM24&gt;0),MATCH(INDEX($V$7:$V$16,$AM24)&amp;"-"&amp;$AN24,$BQ$7:$BQ$126,0),""),"")</f>
        <v/>
      </c>
      <c r="BQ24" s="93" t="str">
        <f t="shared" si="12"/>
        <v>Supplies(Cup, tissue, straw etc.)-2</v>
      </c>
      <c r="BR24" s="93" t="str">
        <f t="array" ref="BR24">IFERROR(IF(AND(COUNTIF($BQ$7:$BQ24,"")+1=BR$6,LEN($BQ24)&gt;0,$AQ24&gt;0),MATCH(INDEX($W$7:$W$16,$AQ24)&amp;"-"&amp;$AR24,$CC$7:$CC$126,0),""),"")</f>
        <v/>
      </c>
      <c r="BS24" s="93" t="str">
        <f t="array" ref="BS24">IFERROR(IF(AND(COUNTIF($BQ$7:$BQ24,"")+1=BS$6,LEN($BQ24)&gt;0,$AQ24&gt;0),MATCH(INDEX($W$7:$W$16,$AQ24)&amp;"-"&amp;$AR24,$CC$7:$CC$126,0),""),"")</f>
        <v/>
      </c>
      <c r="BT24" s="93" t="str">
        <f t="array" ref="BT24">IFERROR(IF(AND(COUNTIF($BQ$7:$BQ24,"")+1=BT$6,LEN($BQ24)&gt;0,$AQ24&gt;0),MATCH(INDEX($W$7:$W$16,$AQ24)&amp;"-"&amp;$AR24,$CC$7:$CC$126,0),""),"")</f>
        <v/>
      </c>
      <c r="BU24" s="93" t="str">
        <f t="array" ref="BU24">IFERROR(IF(AND(COUNTIF($BQ$7:$BQ24,"")+1=BU$6,LEN($BQ24)&gt;0,$AQ24&gt;0),MATCH(INDEX($W$7:$W$16,$AQ24)&amp;"-"&amp;$AR24,$CC$7:$CC$126,0),""),"")</f>
        <v/>
      </c>
      <c r="BV24" s="93" t="str">
        <f t="array" ref="BV24">IFERROR(IF(AND(COUNTIF($BQ$7:$BQ24,"")+1=BV$6,LEN($BQ24)&gt;0,$AQ24&gt;0),MATCH(INDEX($W$7:$W$16,$AQ24)&amp;"-"&amp;$AR24,$CC$7:$CC$126,0),""),"")</f>
        <v/>
      </c>
      <c r="BW24" s="93" t="str">
        <f t="array" ref="BW24">IFERROR(IF(AND(COUNTIF($BQ$7:$BQ24,"")+1=BW$6,LEN($BQ24)&gt;0,$AQ24&gt;0),MATCH(INDEX($W$7:$W$16,$AQ24)&amp;"-"&amp;$AR24,$CC$7:$CC$126,0),""),"")</f>
        <v/>
      </c>
      <c r="BX24" s="93" t="str">
        <f t="array" ref="BX24">IFERROR(IF(AND(COUNTIF($BQ$7:$BQ24,"")+1=BX$6,LEN($BQ24)&gt;0,$AQ24&gt;0),MATCH(INDEX($W$7:$W$16,$AQ24)&amp;"-"&amp;$AR24,$CC$7:$CC$126,0),""),"")</f>
        <v/>
      </c>
      <c r="BY24" s="93" t="str">
        <f t="array" ref="BY24">IFERROR(IF(AND(COUNTIF($BQ$7:$BQ24,"")+1=BY$6,LEN($BQ24)&gt;0,$AQ24&gt;0),MATCH(INDEX($W$7:$W$16,$AQ24)&amp;"-"&amp;$AR24,$CC$7:$CC$126,0),""),"")</f>
        <v/>
      </c>
      <c r="BZ24" s="93" t="str">
        <f t="array" ref="BZ24">IFERROR(IF(AND(COUNTIF($BQ$7:$BQ24,"")+1=BZ$6,LEN($BQ24)&gt;0,$AQ24&gt;0),MATCH(INDEX($W$7:$W$16,$AQ24)&amp;"-"&amp;$AR24,$CC$7:$CC$126,0),""),"")</f>
        <v/>
      </c>
      <c r="CA24" s="93" t="str">
        <f t="array" ref="CA24">IFERROR(IF(AND(COUNTIF($BQ$7:$BQ24,"")+1=CA$6,LEN($BQ24)&gt;0,$AQ24&gt;0),MATCH(INDEX($W$7:$W$16,$AQ24)&amp;"-"&amp;$AR24,$CC$7:$CC$126,0),""),"")</f>
        <v/>
      </c>
      <c r="CB24" s="93" t="str">
        <f t="array" ref="CB24">IFERROR(IF(AND(COUNTIF($BQ$7:$BQ24,"")+1=CB$6,LEN($BQ24)&gt;0,$AQ24&gt;0),MATCH(INDEX($W$7:$W$16,$AQ24)&amp;"-"&amp;$AR24,$CC$7:$CC$126,0),""),"")</f>
        <v/>
      </c>
      <c r="CC24" s="93" t="str">
        <f t="shared" si="13"/>
        <v/>
      </c>
      <c r="CD24" s="93" t="str">
        <f t="array" ref="CD24">IFERROR(IF(AND(COUNTIF($CC$7:$CC24,"")+1=CD$6,LEN($CC24)&gt;0,$AU24&gt;0),MATCH(INDEX($X$7:$X$16,$AU24)&amp;"-"&amp;$AV24,$CO$7:$CO$126,0),""),"")</f>
        <v/>
      </c>
      <c r="CE24" s="93" t="str">
        <f t="array" ref="CE24">IFERROR(IF(AND(COUNTIF($CC$7:$CC24,"")+1=CE$6,LEN($CC24)&gt;0,$AU24&gt;0),MATCH(INDEX($X$7:$X$16,$AU24)&amp;"-"&amp;$AV24,$CO$7:$CO$126,0),""),"")</f>
        <v/>
      </c>
      <c r="CF24" s="93" t="str">
        <f t="array" ref="CF24">IFERROR(IF(AND(COUNTIF($CC$7:$CC24,"")+1=CF$6,LEN($CC24)&gt;0,$AU24&gt;0),MATCH(INDEX($X$7:$X$16,$AU24)&amp;"-"&amp;$AV24,$CO$7:$CO$126,0),""),"")</f>
        <v/>
      </c>
      <c r="CG24" s="93" t="str">
        <f t="array" ref="CG24">IFERROR(IF(AND(COUNTIF($CC$7:$CC24,"")+1=CG$6,LEN($CC24)&gt;0,$AU24&gt;0),MATCH(INDEX($X$7:$X$16,$AU24)&amp;"-"&amp;$AV24,$CO$7:$CO$126,0),""),"")</f>
        <v/>
      </c>
      <c r="CH24" s="93" t="str">
        <f t="array" ref="CH24">IFERROR(IF(AND(COUNTIF($CC$7:$CC24,"")+1=CH$6,LEN($CC24)&gt;0,$AU24&gt;0),MATCH(INDEX($X$7:$X$16,$AU24)&amp;"-"&amp;$AV24,$CO$7:$CO$126,0),""),"")</f>
        <v/>
      </c>
      <c r="CI24" s="93" t="str">
        <f t="array" ref="CI24">IFERROR(IF(AND(COUNTIF($CC$7:$CC24,"")+1=CI$6,LEN($CC24)&gt;0,$AU24&gt;0),MATCH(INDEX($X$7:$X$16,$AU24)&amp;"-"&amp;$AV24,$CO$7:$CO$126,0),""),"")</f>
        <v/>
      </c>
      <c r="CJ24" s="93" t="str">
        <f t="array" ref="CJ24">IFERROR(IF(AND(COUNTIF($CC$7:$CC24,"")+1=CJ$6,LEN($CC24)&gt;0,$AU24&gt;0),MATCH(INDEX($X$7:$X$16,$AU24)&amp;"-"&amp;$AV24,$CO$7:$CO$126,0),""),"")</f>
        <v/>
      </c>
      <c r="CK24" s="93" t="str">
        <f t="array" ref="CK24">IFERROR(IF(AND(COUNTIF($CC$7:$CC24,"")+1=CK$6,LEN($CC24)&gt;0,$AU24&gt;0),MATCH(INDEX($X$7:$X$16,$AU24)&amp;"-"&amp;$AV24,$CO$7:$CO$126,0),""),"")</f>
        <v/>
      </c>
      <c r="CL24" s="93" t="str">
        <f t="array" ref="CL24">IFERROR(IF(AND(COUNTIF($CC$7:$CC24,"")+1=CL$6,LEN($CC24)&gt;0,$AU24&gt;0),MATCH(INDEX($X$7:$X$16,$AU24)&amp;"-"&amp;$AV24,$CO$7:$CO$126,0),""),"")</f>
        <v/>
      </c>
      <c r="CM24" s="93" t="str">
        <f t="array" ref="CM24">IFERROR(IF(AND(COUNTIF($CC$7:$CC24,"")+1=CM$6,LEN($CC24)&gt;0,$AU24&gt;0),MATCH(INDEX($X$7:$X$16,$AU24)&amp;"-"&amp;$AV24,$CO$7:$CO$126,0),""),"")</f>
        <v/>
      </c>
      <c r="CN24" s="93" t="str">
        <f t="array" ref="CN24">IFERROR(IF(AND(COUNTIF($CC$7:$CC24,"")+1=CN$6,LEN($CC24)&gt;0,$AU24&gt;0),MATCH(INDEX($X$7:$X$16,$AU24)&amp;"-"&amp;$AV24,$CO$7:$CO$126,0),""),"")</f>
        <v/>
      </c>
      <c r="CO24" s="93" t="str">
        <f t="shared" si="14"/>
        <v/>
      </c>
      <c r="CP24" s="93" t="str">
        <f t="array" ref="CP24">IFERROR(IF(AND(COUNTIF($CO$7:$CO24,"")+1=CP$6,LEN($CO24)&gt;0,$AY24&gt;0),MATCH(INDEX($Y$7:$Y$16,$AY24)&amp;"-"&amp;$AZ24,$DA$7:$DA$126,0),""),"")</f>
        <v/>
      </c>
      <c r="CQ24" s="93" t="str">
        <f t="array" ref="CQ24">IFERROR(IF(AND(COUNTIF($CO$7:$CO24,"")+1=CQ$6,LEN($CO24)&gt;0,$AY24&gt;0),MATCH(INDEX($Y$7:$Y$16,$AY24)&amp;"-"&amp;$AZ24,$DA$7:$DA$126,0),""),"")</f>
        <v/>
      </c>
      <c r="CR24" s="93" t="str">
        <f t="array" ref="CR24">IFERROR(IF(AND(COUNTIF($CO$7:$CO24,"")+1=CR$6,LEN($CO24)&gt;0,$AY24&gt;0),MATCH(INDEX($Y$7:$Y$16,$AY24)&amp;"-"&amp;$AZ24,$DA$7:$DA$126,0),""),"")</f>
        <v/>
      </c>
      <c r="CS24" s="93" t="str">
        <f t="array" ref="CS24">IFERROR(IF(AND(COUNTIF($CO$7:$CO24,"")+1=CS$6,LEN($CO24)&gt;0,$AY24&gt;0),MATCH(INDEX($Y$7:$Y$16,$AY24)&amp;"-"&amp;$AZ24,$DA$7:$DA$126,0),""),"")</f>
        <v/>
      </c>
      <c r="CT24" s="93" t="str">
        <f t="array" ref="CT24">IFERROR(IF(AND(COUNTIF($CO$7:$CO24,"")+1=CT$6,LEN($CO24)&gt;0,$AY24&gt;0),MATCH(INDEX($Y$7:$Y$16,$AY24)&amp;"-"&amp;$AZ24,$DA$7:$DA$126,0),""),"")</f>
        <v/>
      </c>
      <c r="CU24" s="93" t="str">
        <f t="array" ref="CU24">IFERROR(IF(AND(COUNTIF($CO$7:$CO24,"")+1=CU$6,LEN($CO24)&gt;0,$AY24&gt;0),MATCH(INDEX($Y$7:$Y$16,$AY24)&amp;"-"&amp;$AZ24,$DA$7:$DA$126,0),""),"")</f>
        <v/>
      </c>
      <c r="CV24" s="93" t="str">
        <f t="array" ref="CV24">IFERROR(IF(AND(COUNTIF($CO$7:$CO24,"")+1=CV$6,LEN($CO24)&gt;0,$AY24&gt;0),MATCH(INDEX($Y$7:$Y$16,$AY24)&amp;"-"&amp;$AZ24,$DA$7:$DA$126,0),""),"")</f>
        <v/>
      </c>
      <c r="CW24" s="93" t="str">
        <f t="array" ref="CW24">IFERROR(IF(AND(COUNTIF($CO$7:$CO24,"")+1=CW$6,LEN($CO24)&gt;0,$AY24&gt;0),MATCH(INDEX($Y$7:$Y$16,$AY24)&amp;"-"&amp;$AZ24,$DA$7:$DA$126,0),""),"")</f>
        <v/>
      </c>
      <c r="CX24" s="93" t="str">
        <f t="array" ref="CX24">IFERROR(IF(AND(COUNTIF($CO$7:$CO24,"")+1=CX$6,LEN($CO24)&gt;0,$AY24&gt;0),MATCH(INDEX($Y$7:$Y$16,$AY24)&amp;"-"&amp;$AZ24,$DA$7:$DA$126,0),""),"")</f>
        <v/>
      </c>
      <c r="CY24" s="93" t="str">
        <f t="array" ref="CY24">IFERROR(IF(AND(COUNTIF($CO$7:$CO24,"")+1=CY$6,LEN($CO24)&gt;0,$AY24&gt;0),MATCH(INDEX($Y$7:$Y$16,$AY24)&amp;"-"&amp;$AZ24,$DA$7:$DA$126,0),""),"")</f>
        <v/>
      </c>
      <c r="CZ24" s="93" t="str">
        <f t="array" ref="CZ24">IFERROR(IF(AND(COUNTIF($CO$7:$CO24,"")+1=CZ$6,LEN($CO24)&gt;0,$AY24&gt;0),MATCH(INDEX($Y$7:$Y$16,$AY24)&amp;"-"&amp;$AZ24,$DA$7:$DA$126,0),""),"")</f>
        <v/>
      </c>
      <c r="DA24" s="93" t="str">
        <f t="shared" si="15"/>
        <v/>
      </c>
      <c r="DC24" s="93">
        <f t="array" ref="DC24">IFERROR(IF(LEN(BQ24)=0,"",SUM((BF$7:BO$126=$BD24)*(BF$6:BO$6))),"")</f>
        <v>0</v>
      </c>
      <c r="DD24" s="93" t="str">
        <f t="array" ref="DD24">IFERROR(IF(LEN(CC24)=0,"",SUM((BR$7:CA$126=$BD24)*(BR$6:CA$6))),"")</f>
        <v/>
      </c>
      <c r="DE24" s="93" t="str">
        <f t="array" ref="DE24">IFERROR(IF(LEN(CO24)=0,"",SUM((CD$7:CM$126=$BD24)*(CD$6:CM$6))),"")</f>
        <v/>
      </c>
      <c r="DF24" s="93" t="str">
        <f t="array" ref="DF24">IFERROR(IF(LEN(DA24)=0,"",SUM((CP$7:CY$126=$BD24)*(CP$6:CY$6))),"")</f>
        <v/>
      </c>
    </row>
    <row r="25" spans="2:110" x14ac:dyDescent="0.25">
      <c r="B25" s="112">
        <v>3</v>
      </c>
      <c r="C25" s="93" t="str">
        <f t="array" ref="C25">IFERROR(IF(AND(LEN(C$22)&gt;0,SUM((InputList!$C27:$H27=Cond!C$22)*1)&gt;0),InputList!$B27,""),"")</f>
        <v/>
      </c>
      <c r="D25" s="93" t="str">
        <f t="array" ref="D25">IFERROR(IF(AND(LEN(D$22)&gt;0,SUM((InputList!$C27:$H27=Cond!D$22)*1)&gt;0),InputList!$B27,""),"")</f>
        <v/>
      </c>
      <c r="E25" s="93" t="str">
        <f t="array" ref="E25">IFERROR(IF(AND(LEN(E$22)&gt;0,SUM((InputList!$C27:$H27=Cond!E$22)*1)&gt;0),InputList!$B27,""),"")</f>
        <v>Manufacturer</v>
      </c>
      <c r="F25" s="93" t="str">
        <f t="array" ref="F25">IFERROR(IF(AND(LEN(F$22)&gt;0,SUM((InputList!$C27:$H27=Cond!F$22)*1)&gt;0),InputList!$B27,""),"")</f>
        <v>Manufacturer</v>
      </c>
      <c r="G25" s="93" t="str">
        <f t="array" ref="G25">IFERROR(IF(AND(LEN(G$22)&gt;0,SUM((InputList!$C27:$H27=Cond!G$22)*1)&gt;0),InputList!$B27,""),"")</f>
        <v>Manufacturer</v>
      </c>
      <c r="H25" s="93" t="str">
        <f t="array" ref="H25">IFERROR(IF(AND(LEN(H$22)&gt;0,SUM((InputList!$C27:$H27=Cond!H$22)*1)&gt;0),InputList!$B27,""),"")</f>
        <v>Manufacturer</v>
      </c>
      <c r="I25" s="93" t="str">
        <f t="array" ref="I25">IFERROR(IF(AND(LEN(I$22)&gt;0,SUM((InputList!$C27:$H27=Cond!I$22)*1)&gt;0),InputList!$B27,""),"")</f>
        <v/>
      </c>
      <c r="J25" s="93" t="str">
        <f t="array" ref="J25">IFERROR(IF(AND(LEN(J$22)&gt;0,SUM((InputList!$C27:$H27=Cond!J$22)*1)&gt;0),InputList!$B27,""),"")</f>
        <v/>
      </c>
      <c r="K25" s="93" t="str">
        <f t="array" ref="K25">IFERROR(IF(AND(LEN(K$22)&gt;0,SUM((InputList!$C27:$H27=Cond!K$22)*1)&gt;0),InputList!$B27,""),"")</f>
        <v/>
      </c>
      <c r="L25" s="93" t="str">
        <f t="array" ref="L25">IFERROR(IF(AND(LEN(L$22)&gt;0,SUM((InputList!$C27:$H27=Cond!L$22)*1)&gt;0),InputList!$B27,""),"")</f>
        <v/>
      </c>
      <c r="M25" s="93">
        <f t="shared" si="26"/>
        <v>4</v>
      </c>
      <c r="O25" s="112">
        <v>9</v>
      </c>
      <c r="P25" s="112">
        <v>2</v>
      </c>
      <c r="Q25" s="93" t="str">
        <f t="shared" si="2"/>
        <v/>
      </c>
      <c r="R25" s="93" t="str">
        <f t="shared" si="3"/>
        <v/>
      </c>
      <c r="T25" s="112">
        <v>5</v>
      </c>
      <c r="U25" s="93" t="str">
        <f t="array" ref="U25">IFERROR(INDEX(U$7:U$16,SMALL(IF(LEN(U$7:U$16)&gt;0,$T$7:$T$16,""),$T25)),"")</f>
        <v/>
      </c>
      <c r="V25" s="122" t="str">
        <f t="array" ref="V25">IFERROR(INDEX(V$7:V$16,SMALL(IF(LEN(V$7:V$16)&gt;0,$T$7:$T$16,""),$T25)),"")</f>
        <v>Cookie</v>
      </c>
      <c r="W25" s="93" t="str">
        <f t="array" ref="W25">IFERROR(INDEX(W$7:W$16,SMALL(IF(LEN(W$7:W$16)&gt;0,$T$7:$T$16,""),$T25)),"")</f>
        <v/>
      </c>
      <c r="X25" s="93" t="str">
        <f t="array" ref="X25">IFERROR(INDEX(X$7:X$16,SMALL(IF(LEN(X$7:X$16)&gt;0,$T$7:$T$16,""),$T25)),"")</f>
        <v>Order</v>
      </c>
      <c r="Y25" s="93" t="str">
        <f t="array" ref="Y25">IFERROR(INDEX(Y$7:Y$16,SMALL(IF(LEN(Y$7:Y$16)&gt;0,$T$7:$T$16,""),$T25)),"")</f>
        <v/>
      </c>
      <c r="AA25" s="111">
        <v>7</v>
      </c>
      <c r="AB25" s="93" t="str">
        <f t="shared" si="19"/>
        <v/>
      </c>
      <c r="AC25" s="93" t="str">
        <f t="shared" si="20"/>
        <v/>
      </c>
      <c r="AD25" s="93" t="str">
        <f t="shared" si="21"/>
        <v/>
      </c>
      <c r="AE25" s="93" t="str">
        <f t="shared" si="22"/>
        <v/>
      </c>
      <c r="AF25" s="93" t="str">
        <f>IFERROR(IF(LEN(AB25)=0,"",MAX($AG$19:AG24)+2),"")</f>
        <v/>
      </c>
      <c r="AG25" s="93" t="str">
        <f t="shared" si="23"/>
        <v/>
      </c>
      <c r="AH25" s="93" t="str">
        <f t="shared" si="24"/>
        <v/>
      </c>
      <c r="AJ25" s="112">
        <v>19</v>
      </c>
      <c r="AK25" s="93" t="str">
        <f t="array" ref="AK25">IFERROR(IF(MAX(($AJ25&gt;=$AF$7:$AF$16)*($AJ25&lt;=$AG$7:$AG$16)*$AA$7:$AA$16)=0,"",INDEX($AB$7:$AB$16,MAX(($AJ25&gt;=$AF$7:$AF$16)*($AJ25&lt;=$AG$7:$AG$16)*$AA$7:$AA$16))),"")</f>
        <v/>
      </c>
      <c r="AL25" s="93" t="str">
        <f>IFERROR(IF(LEN(AK25)=0,"",COUNTIF(AK$7:AK25,AK25)),"")</f>
        <v/>
      </c>
      <c r="AM25" s="93" t="str">
        <f t="array" ref="AM25">IFERROR(IF(LEN(AK25)=0,"",LARGE((AK25=$R$7:$R$126)*($P$7:$P$126),COUNTIF(AK25:AK$126,AK25)-1)),"")</f>
        <v/>
      </c>
      <c r="AN25" s="93" t="str">
        <f>IFERROR(IF(LEN(AK25)=0,"",COUNTIF(AM$7:AM25,AM25)),"")</f>
        <v/>
      </c>
      <c r="AO25" s="93" t="str">
        <f t="array" ref="AO25">IFERROR(IF(MAX(($AJ25&gt;=$AF$19:$AF$28)*($AJ25&lt;=$AG$19:$AG$28)*$AA$19:$AA$28)=0,"",INDEX($AB$19:$AB$28,MAX(($AJ25&gt;=$AF$19:$AF$28)*($AJ25&lt;=$AG$19:$AG$28)*$AA$19:$AA$28))),"")</f>
        <v/>
      </c>
      <c r="AP25" s="93" t="str">
        <f>IFERROR(IF(LEN(AO25)=0,"",COUNTIF(AO$7:AO25,AO25)),"")</f>
        <v/>
      </c>
      <c r="AQ25" s="93" t="str">
        <f t="array" ref="AQ25">IFERROR(IF(LEN(AO25)=0,"",LARGE((AO25=$Q$7:$Q$126)*($P$7:$P$126),COUNTIF(AO25:AO$126,AO25)-1)),"")</f>
        <v/>
      </c>
      <c r="AR25" s="93" t="str">
        <f>IFERROR(IF(LEN(AO25)=0,"",COUNTIF(AQ$7:AQ25,AQ25)),"")</f>
        <v/>
      </c>
      <c r="AS25" s="93" t="str">
        <f t="array" ref="AS25">IFERROR(IF(MAX(($AJ25&gt;=$AF$31:$AF$40)*($AJ25&lt;=$AG$31:$AG$40)*$AA$31:$AA$40)=0,"",INDEX($AB$31:$AB$40,MAX(($AJ25&gt;=$AF$31:$AF$40)*($AJ25&lt;=$AG$31:$AG$40)*$AA$31:$AA$40))),"")</f>
        <v/>
      </c>
      <c r="AT25" s="93" t="str">
        <f>IFERROR(IF(LEN(AS25)=0,"",COUNTIF(AS$7:AS25,AS25)),"")</f>
        <v/>
      </c>
      <c r="AU25" s="93" t="str">
        <f t="shared" si="9"/>
        <v/>
      </c>
      <c r="AV25" s="93" t="str">
        <f>IFERROR(IF(LEN(AU25)=0,"",COUNTIF(AU$7:AU25,AU25)),"")</f>
        <v/>
      </c>
      <c r="AW25" s="93" t="str">
        <f t="array" ref="AW25">IFERROR(IF(MAX(($AJ25&gt;=$AF$43:$AF$52)*($AJ25&lt;=$AG$43:$AG$52)*$AA$43:$AA$52)=0,"",INDEX($AB$43:$AB$52,MAX(($AJ25&gt;=$AF$43:$AF$52)*($AJ25&lt;=$AG$43:$AG$52)*$AA$43:$AA$52))),"")</f>
        <v/>
      </c>
      <c r="AX25" s="93" t="str">
        <f>IFERROR(IF(LEN(AW25)=0,"",COUNTIF(AW$7:AW25,AW25)),"")</f>
        <v/>
      </c>
      <c r="AY25" s="93" t="str">
        <f t="shared" si="10"/>
        <v/>
      </c>
      <c r="AZ25" s="93" t="str">
        <f>IFERROR(IF(LEN(AY25)=0,"",COUNTIF(AY$7:AY25,AY25)),"")</f>
        <v/>
      </c>
      <c r="BA25" s="93" t="str">
        <f t="array" ref="BA25">IFERROR(IF(MAX(($AJ25&gt;=$AF$55:$AF$64)*($AJ25&lt;=$AG$55:$AG$64)*$AA$55:$AA$64)=0,"",INDEX($AB$55:$AB$64,MAX(($AJ25&gt;=$AF$55:$AF$64)*($AJ25&lt;=$AG$55:$AG$64)*$AA$55:$AA$64))),"")</f>
        <v/>
      </c>
      <c r="BB25" s="93" t="str">
        <f>IFERROR(IF(LEN(BA25)=0,"",COUNTIF(BA$7:BA25,BA25)),"")</f>
        <v/>
      </c>
      <c r="BD25" s="112">
        <v>19</v>
      </c>
      <c r="BE25" s="93" t="str">
        <f t="shared" si="11"/>
        <v/>
      </c>
      <c r="BF25" s="93" t="str">
        <f t="array" ref="BF25">IFERROR(IF(AND(COUNTIF($BE$7:$BE25,"")+1=BF$6,LEN($BE25)&gt;0,$AM25&gt;0),MATCH(INDEX($V$7:$V$16,$AM25)&amp;"-"&amp;$AN25,$BQ$7:$BQ$126,0),""),"")</f>
        <v/>
      </c>
      <c r="BG25" s="93" t="str">
        <f t="array" ref="BG25">IFERROR(IF(AND(COUNTIF($BE$7:$BE25,"")+1=BG$6,LEN($BE25)&gt;0,$AM25&gt;0),MATCH(INDEX($V$7:$V$16,$AM25)&amp;"-"&amp;$AN25,$BQ$7:$BQ$126,0),""),"")</f>
        <v/>
      </c>
      <c r="BH25" s="93" t="str">
        <f t="array" ref="BH25">IFERROR(IF(AND(COUNTIF($BE$7:$BE25,"")+1=BH$6,LEN($BE25)&gt;0,$AM25&gt;0),MATCH(INDEX($V$7:$V$16,$AM25)&amp;"-"&amp;$AN25,$BQ$7:$BQ$126,0),""),"")</f>
        <v/>
      </c>
      <c r="BI25" s="93" t="str">
        <f t="array" ref="BI25">IFERROR(IF(AND(COUNTIF($BE$7:$BE25,"")+1=BI$6,LEN($BE25)&gt;0,$AM25&gt;0),MATCH(INDEX($V$7:$V$16,$AM25)&amp;"-"&amp;$AN25,$BQ$7:$BQ$126,0),""),"")</f>
        <v/>
      </c>
      <c r="BJ25" s="93" t="str">
        <f t="array" ref="BJ25">IFERROR(IF(AND(COUNTIF($BE$7:$BE25,"")+1=BJ$6,LEN($BE25)&gt;0,$AM25&gt;0),MATCH(INDEX($V$7:$V$16,$AM25)&amp;"-"&amp;$AN25,$BQ$7:$BQ$126,0),""),"")</f>
        <v/>
      </c>
      <c r="BK25" s="93" t="str">
        <f t="array" ref="BK25">IFERROR(IF(AND(COUNTIF($BE$7:$BE25,"")+1=BK$6,LEN($BE25)&gt;0,$AM25&gt;0),MATCH(INDEX($V$7:$V$16,$AM25)&amp;"-"&amp;$AN25,$BQ$7:$BQ$126,0),""),"")</f>
        <v/>
      </c>
      <c r="BL25" s="93" t="str">
        <f t="array" ref="BL25">IFERROR(IF(AND(COUNTIF($BE$7:$BE25,"")+1=BL$6,LEN($BE25)&gt;0,$AM25&gt;0),MATCH(INDEX($V$7:$V$16,$AM25)&amp;"-"&amp;$AN25,$BQ$7:$BQ$126,0),""),"")</f>
        <v/>
      </c>
      <c r="BM25" s="93" t="str">
        <f t="array" ref="BM25">IFERROR(IF(AND(COUNTIF($BE$7:$BE25,"")+1=BM$6,LEN($BE25)&gt;0,$AM25&gt;0),MATCH(INDEX($V$7:$V$16,$AM25)&amp;"-"&amp;$AN25,$BQ$7:$BQ$126,0),""),"")</f>
        <v/>
      </c>
      <c r="BN25" s="93" t="str">
        <f t="array" ref="BN25">IFERROR(IF(AND(COUNTIF($BE$7:$BE25,"")+1=BN$6,LEN($BE25)&gt;0,$AM25&gt;0),MATCH(INDEX($V$7:$V$16,$AM25)&amp;"-"&amp;$AN25,$BQ$7:$BQ$126,0),""),"")</f>
        <v/>
      </c>
      <c r="BO25" s="93" t="str">
        <f t="array" ref="BO25">IFERROR(IF(AND(COUNTIF($BE$7:$BE25,"")+1=BO$6,LEN($BE25)&gt;0,$AM25&gt;0),MATCH(INDEX($V$7:$V$16,$AM25)&amp;"-"&amp;$AN25,$BQ$7:$BQ$126,0),""),"")</f>
        <v/>
      </c>
      <c r="BP25" s="93" t="str">
        <f t="array" ref="BP25">IFERROR(IF(AND(COUNTIF($BE$7:$BE25,"")+1=BP$6,LEN($BE25)&gt;0,$AM25&gt;0),MATCH(INDEX($V$7:$V$16,$AM25)&amp;"-"&amp;$AN25,$BQ$7:$BQ$126,0),""),"")</f>
        <v/>
      </c>
      <c r="BQ25" s="93" t="str">
        <f t="shared" si="12"/>
        <v/>
      </c>
      <c r="BR25" s="93" t="str">
        <f t="array" ref="BR25">IFERROR(IF(AND(COUNTIF($BQ$7:$BQ25,"")+1=BR$6,LEN($BQ25)&gt;0,$AQ25&gt;0),MATCH(INDEX($W$7:$W$16,$AQ25)&amp;"-"&amp;$AR25,$CC$7:$CC$126,0),""),"")</f>
        <v/>
      </c>
      <c r="BS25" s="93" t="str">
        <f t="array" ref="BS25">IFERROR(IF(AND(COUNTIF($BQ$7:$BQ25,"")+1=BS$6,LEN($BQ25)&gt;0,$AQ25&gt;0),MATCH(INDEX($W$7:$W$16,$AQ25)&amp;"-"&amp;$AR25,$CC$7:$CC$126,0),""),"")</f>
        <v/>
      </c>
      <c r="BT25" s="93" t="str">
        <f t="array" ref="BT25">IFERROR(IF(AND(COUNTIF($BQ$7:$BQ25,"")+1=BT$6,LEN($BQ25)&gt;0,$AQ25&gt;0),MATCH(INDEX($W$7:$W$16,$AQ25)&amp;"-"&amp;$AR25,$CC$7:$CC$126,0),""),"")</f>
        <v/>
      </c>
      <c r="BU25" s="93" t="str">
        <f t="array" ref="BU25">IFERROR(IF(AND(COUNTIF($BQ$7:$BQ25,"")+1=BU$6,LEN($BQ25)&gt;0,$AQ25&gt;0),MATCH(INDEX($W$7:$W$16,$AQ25)&amp;"-"&amp;$AR25,$CC$7:$CC$126,0),""),"")</f>
        <v/>
      </c>
      <c r="BV25" s="93" t="str">
        <f t="array" ref="BV25">IFERROR(IF(AND(COUNTIF($BQ$7:$BQ25,"")+1=BV$6,LEN($BQ25)&gt;0,$AQ25&gt;0),MATCH(INDEX($W$7:$W$16,$AQ25)&amp;"-"&amp;$AR25,$CC$7:$CC$126,0),""),"")</f>
        <v/>
      </c>
      <c r="BW25" s="93" t="str">
        <f t="array" ref="BW25">IFERROR(IF(AND(COUNTIF($BQ$7:$BQ25,"")+1=BW$6,LEN($BQ25)&gt;0,$AQ25&gt;0),MATCH(INDEX($W$7:$W$16,$AQ25)&amp;"-"&amp;$AR25,$CC$7:$CC$126,0),""),"")</f>
        <v/>
      </c>
      <c r="BX25" s="93" t="str">
        <f t="array" ref="BX25">IFERROR(IF(AND(COUNTIF($BQ$7:$BQ25,"")+1=BX$6,LEN($BQ25)&gt;0,$AQ25&gt;0),MATCH(INDEX($W$7:$W$16,$AQ25)&amp;"-"&amp;$AR25,$CC$7:$CC$126,0),""),"")</f>
        <v/>
      </c>
      <c r="BY25" s="93" t="str">
        <f t="array" ref="BY25">IFERROR(IF(AND(COUNTIF($BQ$7:$BQ25,"")+1=BY$6,LEN($BQ25)&gt;0,$AQ25&gt;0),MATCH(INDEX($W$7:$W$16,$AQ25)&amp;"-"&amp;$AR25,$CC$7:$CC$126,0),""),"")</f>
        <v/>
      </c>
      <c r="BZ25" s="93" t="str">
        <f t="array" ref="BZ25">IFERROR(IF(AND(COUNTIF($BQ$7:$BQ25,"")+1=BZ$6,LEN($BQ25)&gt;0,$AQ25&gt;0),MATCH(INDEX($W$7:$W$16,$AQ25)&amp;"-"&amp;$AR25,$CC$7:$CC$126,0),""),"")</f>
        <v/>
      </c>
      <c r="CA25" s="93" t="str">
        <f t="array" ref="CA25">IFERROR(IF(AND(COUNTIF($BQ$7:$BQ25,"")+1=CA$6,LEN($BQ25)&gt;0,$AQ25&gt;0),MATCH(INDEX($W$7:$W$16,$AQ25)&amp;"-"&amp;$AR25,$CC$7:$CC$126,0),""),"")</f>
        <v/>
      </c>
      <c r="CB25" s="93" t="str">
        <f t="array" ref="CB25">IFERROR(IF(AND(COUNTIF($BQ$7:$BQ25,"")+1=CB$6,LEN($BQ25)&gt;0,$AQ25&gt;0),MATCH(INDEX($W$7:$W$16,$AQ25)&amp;"-"&amp;$AR25,$CC$7:$CC$126,0),""),"")</f>
        <v/>
      </c>
      <c r="CC25" s="93" t="str">
        <f t="shared" si="13"/>
        <v/>
      </c>
      <c r="CD25" s="93" t="str">
        <f t="array" ref="CD25">IFERROR(IF(AND(COUNTIF($CC$7:$CC25,"")+1=CD$6,LEN($CC25)&gt;0,$AU25&gt;0),MATCH(INDEX($X$7:$X$16,$AU25)&amp;"-"&amp;$AV25,$CO$7:$CO$126,0),""),"")</f>
        <v/>
      </c>
      <c r="CE25" s="93" t="str">
        <f t="array" ref="CE25">IFERROR(IF(AND(COUNTIF($CC$7:$CC25,"")+1=CE$6,LEN($CC25)&gt;0,$AU25&gt;0),MATCH(INDEX($X$7:$X$16,$AU25)&amp;"-"&amp;$AV25,$CO$7:$CO$126,0),""),"")</f>
        <v/>
      </c>
      <c r="CF25" s="93" t="str">
        <f t="array" ref="CF25">IFERROR(IF(AND(COUNTIF($CC$7:$CC25,"")+1=CF$6,LEN($CC25)&gt;0,$AU25&gt;0),MATCH(INDEX($X$7:$X$16,$AU25)&amp;"-"&amp;$AV25,$CO$7:$CO$126,0),""),"")</f>
        <v/>
      </c>
      <c r="CG25" s="93" t="str">
        <f t="array" ref="CG25">IFERROR(IF(AND(COUNTIF($CC$7:$CC25,"")+1=CG$6,LEN($CC25)&gt;0,$AU25&gt;0),MATCH(INDEX($X$7:$X$16,$AU25)&amp;"-"&amp;$AV25,$CO$7:$CO$126,0),""),"")</f>
        <v/>
      </c>
      <c r="CH25" s="93" t="str">
        <f t="array" ref="CH25">IFERROR(IF(AND(COUNTIF($CC$7:$CC25,"")+1=CH$6,LEN($CC25)&gt;0,$AU25&gt;0),MATCH(INDEX($X$7:$X$16,$AU25)&amp;"-"&amp;$AV25,$CO$7:$CO$126,0),""),"")</f>
        <v/>
      </c>
      <c r="CI25" s="93" t="str">
        <f t="array" ref="CI25">IFERROR(IF(AND(COUNTIF($CC$7:$CC25,"")+1=CI$6,LEN($CC25)&gt;0,$AU25&gt;0),MATCH(INDEX($X$7:$X$16,$AU25)&amp;"-"&amp;$AV25,$CO$7:$CO$126,0),""),"")</f>
        <v/>
      </c>
      <c r="CJ25" s="93" t="str">
        <f t="array" ref="CJ25">IFERROR(IF(AND(COUNTIF($CC$7:$CC25,"")+1=CJ$6,LEN($CC25)&gt;0,$AU25&gt;0),MATCH(INDEX($X$7:$X$16,$AU25)&amp;"-"&amp;$AV25,$CO$7:$CO$126,0),""),"")</f>
        <v/>
      </c>
      <c r="CK25" s="93" t="str">
        <f t="array" ref="CK25">IFERROR(IF(AND(COUNTIF($CC$7:$CC25,"")+1=CK$6,LEN($CC25)&gt;0,$AU25&gt;0),MATCH(INDEX($X$7:$X$16,$AU25)&amp;"-"&amp;$AV25,$CO$7:$CO$126,0),""),"")</f>
        <v/>
      </c>
      <c r="CL25" s="93" t="str">
        <f t="array" ref="CL25">IFERROR(IF(AND(COUNTIF($CC$7:$CC25,"")+1=CL$6,LEN($CC25)&gt;0,$AU25&gt;0),MATCH(INDEX($X$7:$X$16,$AU25)&amp;"-"&amp;$AV25,$CO$7:$CO$126,0),""),"")</f>
        <v/>
      </c>
      <c r="CM25" s="93" t="str">
        <f t="array" ref="CM25">IFERROR(IF(AND(COUNTIF($CC$7:$CC25,"")+1=CM$6,LEN($CC25)&gt;0,$AU25&gt;0),MATCH(INDEX($X$7:$X$16,$AU25)&amp;"-"&amp;$AV25,$CO$7:$CO$126,0),""),"")</f>
        <v/>
      </c>
      <c r="CN25" s="93" t="str">
        <f t="array" ref="CN25">IFERROR(IF(AND(COUNTIF($CC$7:$CC25,"")+1=CN$6,LEN($CC25)&gt;0,$AU25&gt;0),MATCH(INDEX($X$7:$X$16,$AU25)&amp;"-"&amp;$AV25,$CO$7:$CO$126,0),""),"")</f>
        <v/>
      </c>
      <c r="CO25" s="93" t="str">
        <f t="shared" si="14"/>
        <v/>
      </c>
      <c r="CP25" s="93" t="str">
        <f t="array" ref="CP25">IFERROR(IF(AND(COUNTIF($CO$7:$CO25,"")+1=CP$6,LEN($CO25)&gt;0,$AY25&gt;0),MATCH(INDEX($Y$7:$Y$16,$AY25)&amp;"-"&amp;$AZ25,$DA$7:$DA$126,0),""),"")</f>
        <v/>
      </c>
      <c r="CQ25" s="93" t="str">
        <f t="array" ref="CQ25">IFERROR(IF(AND(COUNTIF($CO$7:$CO25,"")+1=CQ$6,LEN($CO25)&gt;0,$AY25&gt;0),MATCH(INDEX($Y$7:$Y$16,$AY25)&amp;"-"&amp;$AZ25,$DA$7:$DA$126,0),""),"")</f>
        <v/>
      </c>
      <c r="CR25" s="93" t="str">
        <f t="array" ref="CR25">IFERROR(IF(AND(COUNTIF($CO$7:$CO25,"")+1=CR$6,LEN($CO25)&gt;0,$AY25&gt;0),MATCH(INDEX($Y$7:$Y$16,$AY25)&amp;"-"&amp;$AZ25,$DA$7:$DA$126,0),""),"")</f>
        <v/>
      </c>
      <c r="CS25" s="93" t="str">
        <f t="array" ref="CS25">IFERROR(IF(AND(COUNTIF($CO$7:$CO25,"")+1=CS$6,LEN($CO25)&gt;0,$AY25&gt;0),MATCH(INDEX($Y$7:$Y$16,$AY25)&amp;"-"&amp;$AZ25,$DA$7:$DA$126,0),""),"")</f>
        <v/>
      </c>
      <c r="CT25" s="93" t="str">
        <f t="array" ref="CT25">IFERROR(IF(AND(COUNTIF($CO$7:$CO25,"")+1=CT$6,LEN($CO25)&gt;0,$AY25&gt;0),MATCH(INDEX($Y$7:$Y$16,$AY25)&amp;"-"&amp;$AZ25,$DA$7:$DA$126,0),""),"")</f>
        <v/>
      </c>
      <c r="CU25" s="93" t="str">
        <f t="array" ref="CU25">IFERROR(IF(AND(COUNTIF($CO$7:$CO25,"")+1=CU$6,LEN($CO25)&gt;0,$AY25&gt;0),MATCH(INDEX($Y$7:$Y$16,$AY25)&amp;"-"&amp;$AZ25,$DA$7:$DA$126,0),""),"")</f>
        <v/>
      </c>
      <c r="CV25" s="93" t="str">
        <f t="array" ref="CV25">IFERROR(IF(AND(COUNTIF($CO$7:$CO25,"")+1=CV$6,LEN($CO25)&gt;0,$AY25&gt;0),MATCH(INDEX($Y$7:$Y$16,$AY25)&amp;"-"&amp;$AZ25,$DA$7:$DA$126,0),""),"")</f>
        <v/>
      </c>
      <c r="CW25" s="93" t="str">
        <f t="array" ref="CW25">IFERROR(IF(AND(COUNTIF($CO$7:$CO25,"")+1=CW$6,LEN($CO25)&gt;0,$AY25&gt;0),MATCH(INDEX($Y$7:$Y$16,$AY25)&amp;"-"&amp;$AZ25,$DA$7:$DA$126,0),""),"")</f>
        <v/>
      </c>
      <c r="CX25" s="93" t="str">
        <f t="array" ref="CX25">IFERROR(IF(AND(COUNTIF($CO$7:$CO25,"")+1=CX$6,LEN($CO25)&gt;0,$AY25&gt;0),MATCH(INDEX($Y$7:$Y$16,$AY25)&amp;"-"&amp;$AZ25,$DA$7:$DA$126,0),""),"")</f>
        <v/>
      </c>
      <c r="CY25" s="93" t="str">
        <f t="array" ref="CY25">IFERROR(IF(AND(COUNTIF($CO$7:$CO25,"")+1=CY$6,LEN($CO25)&gt;0,$AY25&gt;0),MATCH(INDEX($Y$7:$Y$16,$AY25)&amp;"-"&amp;$AZ25,$DA$7:$DA$126,0),""),"")</f>
        <v/>
      </c>
      <c r="CZ25" s="93" t="str">
        <f t="array" ref="CZ25">IFERROR(IF(AND(COUNTIF($CO$7:$CO25,"")+1=CZ$6,LEN($CO25)&gt;0,$AY25&gt;0),MATCH(INDEX($Y$7:$Y$16,$AY25)&amp;"-"&amp;$AZ25,$DA$7:$DA$126,0),""),"")</f>
        <v/>
      </c>
      <c r="DA25" s="93" t="str">
        <f t="shared" si="15"/>
        <v/>
      </c>
      <c r="DC25" s="93" t="str">
        <f t="array" ref="DC25">IFERROR(IF(LEN(BQ25)=0,"",SUM((BF$7:BO$126=$BD25)*(BF$6:BO$6))),"")</f>
        <v/>
      </c>
      <c r="DD25" s="93" t="str">
        <f t="array" ref="DD25">IFERROR(IF(LEN(CC25)=0,"",SUM((BR$7:CA$126=$BD25)*(BR$6:CA$6))),"")</f>
        <v/>
      </c>
      <c r="DE25" s="93" t="str">
        <f t="array" ref="DE25">IFERROR(IF(LEN(CO25)=0,"",SUM((CD$7:CM$126=$BD25)*(CD$6:CM$6))),"")</f>
        <v/>
      </c>
      <c r="DF25" s="93" t="str">
        <f t="array" ref="DF25">IFERROR(IF(LEN(DA25)=0,"",SUM((CP$7:CY$126=$BD25)*(CP$6:CY$6))),"")</f>
        <v/>
      </c>
    </row>
    <row r="26" spans="2:110" x14ac:dyDescent="0.25">
      <c r="B26" s="112">
        <v>4</v>
      </c>
      <c r="C26" s="93" t="str">
        <f t="array" ref="C26">IFERROR(IF(AND(LEN(C$22)&gt;0,SUM((InputList!$C28:$H28=Cond!C$22)*1)&gt;0),InputList!$B28,""),"")</f>
        <v/>
      </c>
      <c r="D26" s="93" t="str">
        <f t="array" ref="D26">IFERROR(IF(AND(LEN(D$22)&gt;0,SUM((InputList!$C28:$H28=Cond!D$22)*1)&gt;0),InputList!$B28,""),"")</f>
        <v/>
      </c>
      <c r="E26" s="93" t="str">
        <f t="array" ref="E26">IFERROR(IF(AND(LEN(E$22)&gt;0,SUM((InputList!$C28:$H28=Cond!E$22)*1)&gt;0),InputList!$B28,""),"")</f>
        <v/>
      </c>
      <c r="F26" s="93" t="str">
        <f t="array" ref="F26">IFERROR(IF(AND(LEN(F$22)&gt;0,SUM((InputList!$C28:$H28=Cond!F$22)*1)&gt;0),InputList!$B28,""),"")</f>
        <v/>
      </c>
      <c r="G26" s="93" t="str">
        <f t="array" ref="G26">IFERROR(IF(AND(LEN(G$22)&gt;0,SUM((InputList!$C28:$H28=Cond!G$22)*1)&gt;0),InputList!$B28,""),"")</f>
        <v/>
      </c>
      <c r="H26" s="93" t="str">
        <f t="array" ref="H26">IFERROR(IF(AND(LEN(H$22)&gt;0,SUM((InputList!$C28:$H28=Cond!H$22)*1)&gt;0),InputList!$B28,""),"")</f>
        <v/>
      </c>
      <c r="I26" s="93" t="str">
        <f t="array" ref="I26">IFERROR(IF(AND(LEN(I$22)&gt;0,SUM((InputList!$C28:$H28=Cond!I$22)*1)&gt;0),InputList!$B28,""),"")</f>
        <v/>
      </c>
      <c r="J26" s="93" t="str">
        <f t="array" ref="J26">IFERROR(IF(AND(LEN(J$22)&gt;0,SUM((InputList!$C28:$H28=Cond!J$22)*1)&gt;0),InputList!$B28,""),"")</f>
        <v/>
      </c>
      <c r="K26" s="93" t="str">
        <f t="array" ref="K26">IFERROR(IF(AND(LEN(K$22)&gt;0,SUM((InputList!$C28:$H28=Cond!K$22)*1)&gt;0),InputList!$B28,""),"")</f>
        <v/>
      </c>
      <c r="L26" s="93" t="str">
        <f t="array" ref="L26">IFERROR(IF(AND(LEN(L$22)&gt;0,SUM((InputList!$C28:$H28=Cond!L$22)*1)&gt;0),InputList!$B28,""),"")</f>
        <v/>
      </c>
      <c r="M26" s="93">
        <f t="shared" si="26"/>
        <v>0</v>
      </c>
      <c r="O26" s="112">
        <v>10</v>
      </c>
      <c r="P26" s="112">
        <v>2</v>
      </c>
      <c r="Q26" s="93" t="str">
        <f t="shared" si="2"/>
        <v/>
      </c>
      <c r="R26" s="93" t="str">
        <f t="shared" si="3"/>
        <v/>
      </c>
      <c r="T26" s="112">
        <v>6</v>
      </c>
      <c r="U26" s="93" t="str">
        <f t="array" ref="U26">IFERROR(INDEX(U$7:U$16,SMALL(IF(LEN(U$7:U$16)&gt;0,$T$7:$T$16,""),$T26)),"")</f>
        <v/>
      </c>
      <c r="V26" s="122" t="str">
        <f t="array" ref="V26">IFERROR(INDEX(V$7:V$16,SMALL(IF(LEN(V$7:V$16)&gt;0,$T$7:$T$16,""),$T26)),"")</f>
        <v>Supplies(Cup, tissue, straw etc.)</v>
      </c>
      <c r="W26" s="93" t="str">
        <f t="array" ref="W26">IFERROR(INDEX(W$7:W$16,SMALL(IF(LEN(W$7:W$16)&gt;0,$T$7:$T$16,""),$T26)),"")</f>
        <v/>
      </c>
      <c r="X26" s="93" t="str">
        <f t="array" ref="X26">IFERROR(INDEX(X$7:X$16,SMALL(IF(LEN(X$7:X$16)&gt;0,$T$7:$T$16,""),$T26)),"")</f>
        <v/>
      </c>
      <c r="Y26" s="93" t="str">
        <f t="array" ref="Y26">IFERROR(INDEX(Y$7:Y$16,SMALL(IF(LEN(Y$7:Y$16)&gt;0,$T$7:$T$16,""),$T26)),"")</f>
        <v/>
      </c>
      <c r="AA26" s="111">
        <v>8</v>
      </c>
      <c r="AB26" s="93" t="str">
        <f t="shared" si="19"/>
        <v/>
      </c>
      <c r="AC26" s="93" t="str">
        <f t="shared" si="20"/>
        <v/>
      </c>
      <c r="AD26" s="93" t="str">
        <f t="shared" si="21"/>
        <v/>
      </c>
      <c r="AE26" s="93" t="str">
        <f t="shared" si="22"/>
        <v/>
      </c>
      <c r="AF26" s="93" t="str">
        <f>IFERROR(IF(LEN(AB26)=0,"",MAX($AG$19:AG25)+2),"")</f>
        <v/>
      </c>
      <c r="AG26" s="93" t="str">
        <f t="shared" si="23"/>
        <v/>
      </c>
      <c r="AH26" s="93" t="str">
        <f t="shared" si="24"/>
        <v/>
      </c>
      <c r="AJ26" s="112">
        <v>20</v>
      </c>
      <c r="AK26" s="93" t="str">
        <f t="array" ref="AK26">IFERROR(IF(MAX(($AJ26&gt;=$AF$7:$AF$16)*($AJ26&lt;=$AG$7:$AG$16)*$AA$7:$AA$16)=0,"",INDEX($AB$7:$AB$16,MAX(($AJ26&gt;=$AF$7:$AF$16)*($AJ26&lt;=$AG$7:$AG$16)*$AA$7:$AA$16))),"")</f>
        <v/>
      </c>
      <c r="AL26" s="93" t="str">
        <f>IFERROR(IF(LEN(AK26)=0,"",COUNTIF(AK$7:AK26,AK26)),"")</f>
        <v/>
      </c>
      <c r="AM26" s="93" t="str">
        <f t="array" ref="AM26">IFERROR(IF(LEN(AK26)=0,"",LARGE((AK26=$R$7:$R$126)*($P$7:$P$126),COUNTIF(AK26:AK$126,AK26)-1)),"")</f>
        <v/>
      </c>
      <c r="AN26" s="93" t="str">
        <f>IFERROR(IF(LEN(AK26)=0,"",COUNTIF(AM$7:AM26,AM26)),"")</f>
        <v/>
      </c>
      <c r="AO26" s="93" t="str">
        <f t="array" ref="AO26">IFERROR(IF(MAX(($AJ26&gt;=$AF$19:$AF$28)*($AJ26&lt;=$AG$19:$AG$28)*$AA$19:$AA$28)=0,"",INDEX($AB$19:$AB$28,MAX(($AJ26&gt;=$AF$19:$AF$28)*($AJ26&lt;=$AG$19:$AG$28)*$AA$19:$AA$28))),"")</f>
        <v/>
      </c>
      <c r="AP26" s="93" t="str">
        <f>IFERROR(IF(LEN(AO26)=0,"",COUNTIF(AO$7:AO26,AO26)),"")</f>
        <v/>
      </c>
      <c r="AQ26" s="93" t="str">
        <f t="array" ref="AQ26">IFERROR(IF(LEN(AO26)=0,"",LARGE((AO26=$Q$7:$Q$126)*($P$7:$P$126),COUNTIF(AO26:AO$126,AO26)-1)),"")</f>
        <v/>
      </c>
      <c r="AR26" s="93" t="str">
        <f>IFERROR(IF(LEN(AO26)=0,"",COUNTIF(AQ$7:AQ26,AQ26)),"")</f>
        <v/>
      </c>
      <c r="AS26" s="93" t="str">
        <f t="array" ref="AS26">IFERROR(IF(MAX(($AJ26&gt;=$AF$31:$AF$40)*($AJ26&lt;=$AG$31:$AG$40)*$AA$31:$AA$40)=0,"",INDEX($AB$31:$AB$40,MAX(($AJ26&gt;=$AF$31:$AF$40)*($AJ26&lt;=$AG$31:$AG$40)*$AA$31:$AA$40))),"")</f>
        <v/>
      </c>
      <c r="AT26" s="93" t="str">
        <f>IFERROR(IF(LEN(AS26)=0,"",COUNTIF(AS$7:AS26,AS26)),"")</f>
        <v/>
      </c>
      <c r="AU26" s="93" t="str">
        <f t="shared" si="9"/>
        <v/>
      </c>
      <c r="AV26" s="93" t="str">
        <f>IFERROR(IF(LEN(AU26)=0,"",COUNTIF(AU$7:AU26,AU26)),"")</f>
        <v/>
      </c>
      <c r="AW26" s="93" t="str">
        <f t="array" ref="AW26">IFERROR(IF(MAX(($AJ26&gt;=$AF$43:$AF$52)*($AJ26&lt;=$AG$43:$AG$52)*$AA$43:$AA$52)=0,"",INDEX($AB$43:$AB$52,MAX(($AJ26&gt;=$AF$43:$AF$52)*($AJ26&lt;=$AG$43:$AG$52)*$AA$43:$AA$52))),"")</f>
        <v/>
      </c>
      <c r="AX26" s="93" t="str">
        <f>IFERROR(IF(LEN(AW26)=0,"",COUNTIF(AW$7:AW26,AW26)),"")</f>
        <v/>
      </c>
      <c r="AY26" s="93" t="str">
        <f t="shared" si="10"/>
        <v/>
      </c>
      <c r="AZ26" s="93" t="str">
        <f>IFERROR(IF(LEN(AY26)=0,"",COUNTIF(AY$7:AY26,AY26)),"")</f>
        <v/>
      </c>
      <c r="BA26" s="93" t="str">
        <f t="array" ref="BA26">IFERROR(IF(MAX(($AJ26&gt;=$AF$55:$AF$64)*($AJ26&lt;=$AG$55:$AG$64)*$AA$55:$AA$64)=0,"",INDEX($AB$55:$AB$64,MAX(($AJ26&gt;=$AF$55:$AF$64)*($AJ26&lt;=$AG$55:$AG$64)*$AA$55:$AA$64))),"")</f>
        <v/>
      </c>
      <c r="BB26" s="93" t="str">
        <f>IFERROR(IF(LEN(BA26)=0,"",COUNTIF(BA$7:BA26,BA26)),"")</f>
        <v/>
      </c>
      <c r="BD26" s="112">
        <v>20</v>
      </c>
      <c r="BE26" s="93" t="str">
        <f t="shared" si="11"/>
        <v/>
      </c>
      <c r="BF26" s="93" t="str">
        <f t="array" ref="BF26">IFERROR(IF(AND(COUNTIF($BE$7:$BE26,"")+1=BF$6,LEN($BE26)&gt;0,$AM26&gt;0),MATCH(INDEX($V$7:$V$16,$AM26)&amp;"-"&amp;$AN26,$BQ$7:$BQ$126,0),""),"")</f>
        <v/>
      </c>
      <c r="BG26" s="93" t="str">
        <f t="array" ref="BG26">IFERROR(IF(AND(COUNTIF($BE$7:$BE26,"")+1=BG$6,LEN($BE26)&gt;0,$AM26&gt;0),MATCH(INDEX($V$7:$V$16,$AM26)&amp;"-"&amp;$AN26,$BQ$7:$BQ$126,0),""),"")</f>
        <v/>
      </c>
      <c r="BH26" s="93" t="str">
        <f t="array" ref="BH26">IFERROR(IF(AND(COUNTIF($BE$7:$BE26,"")+1=BH$6,LEN($BE26)&gt;0,$AM26&gt;0),MATCH(INDEX($V$7:$V$16,$AM26)&amp;"-"&amp;$AN26,$BQ$7:$BQ$126,0),""),"")</f>
        <v/>
      </c>
      <c r="BI26" s="93" t="str">
        <f t="array" ref="BI26">IFERROR(IF(AND(COUNTIF($BE$7:$BE26,"")+1=BI$6,LEN($BE26)&gt;0,$AM26&gt;0),MATCH(INDEX($V$7:$V$16,$AM26)&amp;"-"&amp;$AN26,$BQ$7:$BQ$126,0),""),"")</f>
        <v/>
      </c>
      <c r="BJ26" s="93" t="str">
        <f t="array" ref="BJ26">IFERROR(IF(AND(COUNTIF($BE$7:$BE26,"")+1=BJ$6,LEN($BE26)&gt;0,$AM26&gt;0),MATCH(INDEX($V$7:$V$16,$AM26)&amp;"-"&amp;$AN26,$BQ$7:$BQ$126,0),""),"")</f>
        <v/>
      </c>
      <c r="BK26" s="93" t="str">
        <f t="array" ref="BK26">IFERROR(IF(AND(COUNTIF($BE$7:$BE26,"")+1=BK$6,LEN($BE26)&gt;0,$AM26&gt;0),MATCH(INDEX($V$7:$V$16,$AM26)&amp;"-"&amp;$AN26,$BQ$7:$BQ$126,0),""),"")</f>
        <v/>
      </c>
      <c r="BL26" s="93" t="str">
        <f t="array" ref="BL26">IFERROR(IF(AND(COUNTIF($BE$7:$BE26,"")+1=BL$6,LEN($BE26)&gt;0,$AM26&gt;0),MATCH(INDEX($V$7:$V$16,$AM26)&amp;"-"&amp;$AN26,$BQ$7:$BQ$126,0),""),"")</f>
        <v/>
      </c>
      <c r="BM26" s="93" t="str">
        <f t="array" ref="BM26">IFERROR(IF(AND(COUNTIF($BE$7:$BE26,"")+1=BM$6,LEN($BE26)&gt;0,$AM26&gt;0),MATCH(INDEX($V$7:$V$16,$AM26)&amp;"-"&amp;$AN26,$BQ$7:$BQ$126,0),""),"")</f>
        <v/>
      </c>
      <c r="BN26" s="93" t="str">
        <f t="array" ref="BN26">IFERROR(IF(AND(COUNTIF($BE$7:$BE26,"")+1=BN$6,LEN($BE26)&gt;0,$AM26&gt;0),MATCH(INDEX($V$7:$V$16,$AM26)&amp;"-"&amp;$AN26,$BQ$7:$BQ$126,0),""),"")</f>
        <v/>
      </c>
      <c r="BO26" s="93" t="str">
        <f t="array" ref="BO26">IFERROR(IF(AND(COUNTIF($BE$7:$BE26,"")+1=BO$6,LEN($BE26)&gt;0,$AM26&gt;0),MATCH(INDEX($V$7:$V$16,$AM26)&amp;"-"&amp;$AN26,$BQ$7:$BQ$126,0),""),"")</f>
        <v/>
      </c>
      <c r="BP26" s="93" t="str">
        <f t="array" ref="BP26">IFERROR(IF(AND(COUNTIF($BE$7:$BE26,"")+1=BP$6,LEN($BE26)&gt;0,$AM26&gt;0),MATCH(INDEX($V$7:$V$16,$AM26)&amp;"-"&amp;$AN26,$BQ$7:$BQ$126,0),""),"")</f>
        <v/>
      </c>
      <c r="BQ26" s="93" t="str">
        <f t="shared" si="12"/>
        <v/>
      </c>
      <c r="BR26" s="93" t="str">
        <f t="array" ref="BR26">IFERROR(IF(AND(COUNTIF($BQ$7:$BQ26,"")+1=BR$6,LEN($BQ26)&gt;0,$AQ26&gt;0),MATCH(INDEX($W$7:$W$16,$AQ26)&amp;"-"&amp;$AR26,$CC$7:$CC$126,0),""),"")</f>
        <v/>
      </c>
      <c r="BS26" s="93" t="str">
        <f t="array" ref="BS26">IFERROR(IF(AND(COUNTIF($BQ$7:$BQ26,"")+1=BS$6,LEN($BQ26)&gt;0,$AQ26&gt;0),MATCH(INDEX($W$7:$W$16,$AQ26)&amp;"-"&amp;$AR26,$CC$7:$CC$126,0),""),"")</f>
        <v/>
      </c>
      <c r="BT26" s="93" t="str">
        <f t="array" ref="BT26">IFERROR(IF(AND(COUNTIF($BQ$7:$BQ26,"")+1=BT$6,LEN($BQ26)&gt;0,$AQ26&gt;0),MATCH(INDEX($W$7:$W$16,$AQ26)&amp;"-"&amp;$AR26,$CC$7:$CC$126,0),""),"")</f>
        <v/>
      </c>
      <c r="BU26" s="93" t="str">
        <f t="array" ref="BU26">IFERROR(IF(AND(COUNTIF($BQ$7:$BQ26,"")+1=BU$6,LEN($BQ26)&gt;0,$AQ26&gt;0),MATCH(INDEX($W$7:$W$16,$AQ26)&amp;"-"&amp;$AR26,$CC$7:$CC$126,0),""),"")</f>
        <v/>
      </c>
      <c r="BV26" s="93" t="str">
        <f t="array" ref="BV26">IFERROR(IF(AND(COUNTIF($BQ$7:$BQ26,"")+1=BV$6,LEN($BQ26)&gt;0,$AQ26&gt;0),MATCH(INDEX($W$7:$W$16,$AQ26)&amp;"-"&amp;$AR26,$CC$7:$CC$126,0),""),"")</f>
        <v/>
      </c>
      <c r="BW26" s="93" t="str">
        <f t="array" ref="BW26">IFERROR(IF(AND(COUNTIF($BQ$7:$BQ26,"")+1=BW$6,LEN($BQ26)&gt;0,$AQ26&gt;0),MATCH(INDEX($W$7:$W$16,$AQ26)&amp;"-"&amp;$AR26,$CC$7:$CC$126,0),""),"")</f>
        <v/>
      </c>
      <c r="BX26" s="93" t="str">
        <f t="array" ref="BX26">IFERROR(IF(AND(COUNTIF($BQ$7:$BQ26,"")+1=BX$6,LEN($BQ26)&gt;0,$AQ26&gt;0),MATCH(INDEX($W$7:$W$16,$AQ26)&amp;"-"&amp;$AR26,$CC$7:$CC$126,0),""),"")</f>
        <v/>
      </c>
      <c r="BY26" s="93" t="str">
        <f t="array" ref="BY26">IFERROR(IF(AND(COUNTIF($BQ$7:$BQ26,"")+1=BY$6,LEN($BQ26)&gt;0,$AQ26&gt;0),MATCH(INDEX($W$7:$W$16,$AQ26)&amp;"-"&amp;$AR26,$CC$7:$CC$126,0),""),"")</f>
        <v/>
      </c>
      <c r="BZ26" s="93" t="str">
        <f t="array" ref="BZ26">IFERROR(IF(AND(COUNTIF($BQ$7:$BQ26,"")+1=BZ$6,LEN($BQ26)&gt;0,$AQ26&gt;0),MATCH(INDEX($W$7:$W$16,$AQ26)&amp;"-"&amp;$AR26,$CC$7:$CC$126,0),""),"")</f>
        <v/>
      </c>
      <c r="CA26" s="93" t="str">
        <f t="array" ref="CA26">IFERROR(IF(AND(COUNTIF($BQ$7:$BQ26,"")+1=CA$6,LEN($BQ26)&gt;0,$AQ26&gt;0),MATCH(INDEX($W$7:$W$16,$AQ26)&amp;"-"&amp;$AR26,$CC$7:$CC$126,0),""),"")</f>
        <v/>
      </c>
      <c r="CB26" s="93" t="str">
        <f t="array" ref="CB26">IFERROR(IF(AND(COUNTIF($BQ$7:$BQ26,"")+1=CB$6,LEN($BQ26)&gt;0,$AQ26&gt;0),MATCH(INDEX($W$7:$W$16,$AQ26)&amp;"-"&amp;$AR26,$CC$7:$CC$126,0),""),"")</f>
        <v/>
      </c>
      <c r="CC26" s="93" t="str">
        <f t="shared" si="13"/>
        <v/>
      </c>
      <c r="CD26" s="93" t="str">
        <f t="array" ref="CD26">IFERROR(IF(AND(COUNTIF($CC$7:$CC26,"")+1=CD$6,LEN($CC26)&gt;0,$AU26&gt;0),MATCH(INDEX($X$7:$X$16,$AU26)&amp;"-"&amp;$AV26,$CO$7:$CO$126,0),""),"")</f>
        <v/>
      </c>
      <c r="CE26" s="93" t="str">
        <f t="array" ref="CE26">IFERROR(IF(AND(COUNTIF($CC$7:$CC26,"")+1=CE$6,LEN($CC26)&gt;0,$AU26&gt;0),MATCH(INDEX($X$7:$X$16,$AU26)&amp;"-"&amp;$AV26,$CO$7:$CO$126,0),""),"")</f>
        <v/>
      </c>
      <c r="CF26" s="93" t="str">
        <f t="array" ref="CF26">IFERROR(IF(AND(COUNTIF($CC$7:$CC26,"")+1=CF$6,LEN($CC26)&gt;0,$AU26&gt;0),MATCH(INDEX($X$7:$X$16,$AU26)&amp;"-"&amp;$AV26,$CO$7:$CO$126,0),""),"")</f>
        <v/>
      </c>
      <c r="CG26" s="93" t="str">
        <f t="array" ref="CG26">IFERROR(IF(AND(COUNTIF($CC$7:$CC26,"")+1=CG$6,LEN($CC26)&gt;0,$AU26&gt;0),MATCH(INDEX($X$7:$X$16,$AU26)&amp;"-"&amp;$AV26,$CO$7:$CO$126,0),""),"")</f>
        <v/>
      </c>
      <c r="CH26" s="93" t="str">
        <f t="array" ref="CH26">IFERROR(IF(AND(COUNTIF($CC$7:$CC26,"")+1=CH$6,LEN($CC26)&gt;0,$AU26&gt;0),MATCH(INDEX($X$7:$X$16,$AU26)&amp;"-"&amp;$AV26,$CO$7:$CO$126,0),""),"")</f>
        <v/>
      </c>
      <c r="CI26" s="93" t="str">
        <f t="array" ref="CI26">IFERROR(IF(AND(COUNTIF($CC$7:$CC26,"")+1=CI$6,LEN($CC26)&gt;0,$AU26&gt;0),MATCH(INDEX($X$7:$X$16,$AU26)&amp;"-"&amp;$AV26,$CO$7:$CO$126,0),""),"")</f>
        <v/>
      </c>
      <c r="CJ26" s="93" t="str">
        <f t="array" ref="CJ26">IFERROR(IF(AND(COUNTIF($CC$7:$CC26,"")+1=CJ$6,LEN($CC26)&gt;0,$AU26&gt;0),MATCH(INDEX($X$7:$X$16,$AU26)&amp;"-"&amp;$AV26,$CO$7:$CO$126,0),""),"")</f>
        <v/>
      </c>
      <c r="CK26" s="93" t="str">
        <f t="array" ref="CK26">IFERROR(IF(AND(COUNTIF($CC$7:$CC26,"")+1=CK$6,LEN($CC26)&gt;0,$AU26&gt;0),MATCH(INDEX($X$7:$X$16,$AU26)&amp;"-"&amp;$AV26,$CO$7:$CO$126,0),""),"")</f>
        <v/>
      </c>
      <c r="CL26" s="93" t="str">
        <f t="array" ref="CL26">IFERROR(IF(AND(COUNTIF($CC$7:$CC26,"")+1=CL$6,LEN($CC26)&gt;0,$AU26&gt;0),MATCH(INDEX($X$7:$X$16,$AU26)&amp;"-"&amp;$AV26,$CO$7:$CO$126,0),""),"")</f>
        <v/>
      </c>
      <c r="CM26" s="93" t="str">
        <f t="array" ref="CM26">IFERROR(IF(AND(COUNTIF($CC$7:$CC26,"")+1=CM$6,LEN($CC26)&gt;0,$AU26&gt;0),MATCH(INDEX($X$7:$X$16,$AU26)&amp;"-"&amp;$AV26,$CO$7:$CO$126,0),""),"")</f>
        <v/>
      </c>
      <c r="CN26" s="93" t="str">
        <f t="array" ref="CN26">IFERROR(IF(AND(COUNTIF($CC$7:$CC26,"")+1=CN$6,LEN($CC26)&gt;0,$AU26&gt;0),MATCH(INDEX($X$7:$X$16,$AU26)&amp;"-"&amp;$AV26,$CO$7:$CO$126,0),""),"")</f>
        <v/>
      </c>
      <c r="CO26" s="93" t="str">
        <f t="shared" si="14"/>
        <v/>
      </c>
      <c r="CP26" s="93" t="str">
        <f t="array" ref="CP26">IFERROR(IF(AND(COUNTIF($CO$7:$CO26,"")+1=CP$6,LEN($CO26)&gt;0,$AY26&gt;0),MATCH(INDEX($Y$7:$Y$16,$AY26)&amp;"-"&amp;$AZ26,$DA$7:$DA$126,0),""),"")</f>
        <v/>
      </c>
      <c r="CQ26" s="93" t="str">
        <f t="array" ref="CQ26">IFERROR(IF(AND(COUNTIF($CO$7:$CO26,"")+1=CQ$6,LEN($CO26)&gt;0,$AY26&gt;0),MATCH(INDEX($Y$7:$Y$16,$AY26)&amp;"-"&amp;$AZ26,$DA$7:$DA$126,0),""),"")</f>
        <v/>
      </c>
      <c r="CR26" s="93" t="str">
        <f t="array" ref="CR26">IFERROR(IF(AND(COUNTIF($CO$7:$CO26,"")+1=CR$6,LEN($CO26)&gt;0,$AY26&gt;0),MATCH(INDEX($Y$7:$Y$16,$AY26)&amp;"-"&amp;$AZ26,$DA$7:$DA$126,0),""),"")</f>
        <v/>
      </c>
      <c r="CS26" s="93" t="str">
        <f t="array" ref="CS26">IFERROR(IF(AND(COUNTIF($CO$7:$CO26,"")+1=CS$6,LEN($CO26)&gt;0,$AY26&gt;0),MATCH(INDEX($Y$7:$Y$16,$AY26)&amp;"-"&amp;$AZ26,$DA$7:$DA$126,0),""),"")</f>
        <v/>
      </c>
      <c r="CT26" s="93" t="str">
        <f t="array" ref="CT26">IFERROR(IF(AND(COUNTIF($CO$7:$CO26,"")+1=CT$6,LEN($CO26)&gt;0,$AY26&gt;0),MATCH(INDEX($Y$7:$Y$16,$AY26)&amp;"-"&amp;$AZ26,$DA$7:$DA$126,0),""),"")</f>
        <v/>
      </c>
      <c r="CU26" s="93" t="str">
        <f t="array" ref="CU26">IFERROR(IF(AND(COUNTIF($CO$7:$CO26,"")+1=CU$6,LEN($CO26)&gt;0,$AY26&gt;0),MATCH(INDEX($Y$7:$Y$16,$AY26)&amp;"-"&amp;$AZ26,$DA$7:$DA$126,0),""),"")</f>
        <v/>
      </c>
      <c r="CV26" s="93" t="str">
        <f t="array" ref="CV26">IFERROR(IF(AND(COUNTIF($CO$7:$CO26,"")+1=CV$6,LEN($CO26)&gt;0,$AY26&gt;0),MATCH(INDEX($Y$7:$Y$16,$AY26)&amp;"-"&amp;$AZ26,$DA$7:$DA$126,0),""),"")</f>
        <v/>
      </c>
      <c r="CW26" s="93" t="str">
        <f t="array" ref="CW26">IFERROR(IF(AND(COUNTIF($CO$7:$CO26,"")+1=CW$6,LEN($CO26)&gt;0,$AY26&gt;0),MATCH(INDEX($Y$7:$Y$16,$AY26)&amp;"-"&amp;$AZ26,$DA$7:$DA$126,0),""),"")</f>
        <v/>
      </c>
      <c r="CX26" s="93" t="str">
        <f t="array" ref="CX26">IFERROR(IF(AND(COUNTIF($CO$7:$CO26,"")+1=CX$6,LEN($CO26)&gt;0,$AY26&gt;0),MATCH(INDEX($Y$7:$Y$16,$AY26)&amp;"-"&amp;$AZ26,$DA$7:$DA$126,0),""),"")</f>
        <v/>
      </c>
      <c r="CY26" s="93" t="str">
        <f t="array" ref="CY26">IFERROR(IF(AND(COUNTIF($CO$7:$CO26,"")+1=CY$6,LEN($CO26)&gt;0,$AY26&gt;0),MATCH(INDEX($Y$7:$Y$16,$AY26)&amp;"-"&amp;$AZ26,$DA$7:$DA$126,0),""),"")</f>
        <v/>
      </c>
      <c r="CZ26" s="93" t="str">
        <f t="array" ref="CZ26">IFERROR(IF(AND(COUNTIF($CO$7:$CO26,"")+1=CZ$6,LEN($CO26)&gt;0,$AY26&gt;0),MATCH(INDEX($Y$7:$Y$16,$AY26)&amp;"-"&amp;$AZ26,$DA$7:$DA$126,0),""),"")</f>
        <v/>
      </c>
      <c r="DA26" s="93" t="str">
        <f t="shared" si="15"/>
        <v/>
      </c>
      <c r="DC26" s="93" t="str">
        <f t="array" ref="DC26">IFERROR(IF(LEN(BQ26)=0,"",SUM((BF$7:BO$126=$BD26)*(BF$6:BO$6))),"")</f>
        <v/>
      </c>
      <c r="DD26" s="93" t="str">
        <f t="array" ref="DD26">IFERROR(IF(LEN(CC26)=0,"",SUM((BR$7:CA$126=$BD26)*(BR$6:CA$6))),"")</f>
        <v/>
      </c>
      <c r="DE26" s="93" t="str">
        <f t="array" ref="DE26">IFERROR(IF(LEN(CO26)=0,"",SUM((CD$7:CM$126=$BD26)*(CD$6:CM$6))),"")</f>
        <v/>
      </c>
      <c r="DF26" s="93" t="str">
        <f t="array" ref="DF26">IFERROR(IF(LEN(DA26)=0,"",SUM((CP$7:CY$126=$BD26)*(CP$6:CY$6))),"")</f>
        <v/>
      </c>
    </row>
    <row r="27" spans="2:110" x14ac:dyDescent="0.25">
      <c r="B27" s="112">
        <v>5</v>
      </c>
      <c r="C27" s="93" t="str">
        <f t="array" ref="C27">IFERROR(IF(AND(LEN(C$22)&gt;0,SUM((InputList!$C29:$H29=Cond!C$22)*1)&gt;0),InputList!$B29,""),"")</f>
        <v/>
      </c>
      <c r="D27" s="93" t="str">
        <f t="array" ref="D27">IFERROR(IF(AND(LEN(D$22)&gt;0,SUM((InputList!$C29:$H29=Cond!D$22)*1)&gt;0),InputList!$B29,""),"")</f>
        <v/>
      </c>
      <c r="E27" s="93" t="str">
        <f t="array" ref="E27">IFERROR(IF(AND(LEN(E$22)&gt;0,SUM((InputList!$C29:$H29=Cond!E$22)*1)&gt;0),InputList!$B29,""),"")</f>
        <v/>
      </c>
      <c r="F27" s="93" t="str">
        <f t="array" ref="F27">IFERROR(IF(AND(LEN(F$22)&gt;0,SUM((InputList!$C29:$H29=Cond!F$22)*1)&gt;0),InputList!$B29,""),"")</f>
        <v/>
      </c>
      <c r="G27" s="93" t="str">
        <f t="array" ref="G27">IFERROR(IF(AND(LEN(G$22)&gt;0,SUM((InputList!$C29:$H29=Cond!G$22)*1)&gt;0),InputList!$B29,""),"")</f>
        <v/>
      </c>
      <c r="H27" s="93" t="str">
        <f t="array" ref="H27">IFERROR(IF(AND(LEN(H$22)&gt;0,SUM((InputList!$C29:$H29=Cond!H$22)*1)&gt;0),InputList!$B29,""),"")</f>
        <v/>
      </c>
      <c r="I27" s="93" t="str">
        <f t="array" ref="I27">IFERROR(IF(AND(LEN(I$22)&gt;0,SUM((InputList!$C29:$H29=Cond!I$22)*1)&gt;0),InputList!$B29,""),"")</f>
        <v/>
      </c>
      <c r="J27" s="93" t="str">
        <f t="array" ref="J27">IFERROR(IF(AND(LEN(J$22)&gt;0,SUM((InputList!$C29:$H29=Cond!J$22)*1)&gt;0),InputList!$B29,""),"")</f>
        <v/>
      </c>
      <c r="K27" s="93" t="str">
        <f t="array" ref="K27">IFERROR(IF(AND(LEN(K$22)&gt;0,SUM((InputList!$C29:$H29=Cond!K$22)*1)&gt;0),InputList!$B29,""),"")</f>
        <v/>
      </c>
      <c r="L27" s="93" t="str">
        <f t="array" ref="L27">IFERROR(IF(AND(LEN(L$22)&gt;0,SUM((InputList!$C29:$H29=Cond!L$22)*1)&gt;0),InputList!$B29,""),"")</f>
        <v/>
      </c>
      <c r="M27" s="93">
        <f t="shared" si="26"/>
        <v>0</v>
      </c>
      <c r="O27" s="112">
        <v>1</v>
      </c>
      <c r="P27" s="112">
        <v>3</v>
      </c>
      <c r="Q27" s="93" t="str">
        <f t="shared" si="2"/>
        <v/>
      </c>
      <c r="R27" s="93" t="str">
        <f t="shared" si="3"/>
        <v/>
      </c>
      <c r="T27" s="112">
        <v>7</v>
      </c>
      <c r="U27" s="93" t="str">
        <f t="array" ref="U27">IFERROR(INDEX(U$7:U$16,SMALL(IF(LEN(U$7:U$16)&gt;0,$T$7:$T$16,""),$T27)),"")</f>
        <v/>
      </c>
      <c r="V27" s="122" t="str">
        <f t="array" ref="V27">IFERROR(INDEX(V$7:V$16,SMALL(IF(LEN(V$7:V$16)&gt;0,$T$7:$T$16,""),$T27)),"")</f>
        <v/>
      </c>
      <c r="W27" s="93" t="str">
        <f t="array" ref="W27">IFERROR(INDEX(W$7:W$16,SMALL(IF(LEN(W$7:W$16)&gt;0,$T$7:$T$16,""),$T27)),"")</f>
        <v/>
      </c>
      <c r="X27" s="93" t="str">
        <f t="array" ref="X27">IFERROR(INDEX(X$7:X$16,SMALL(IF(LEN(X$7:X$16)&gt;0,$T$7:$T$16,""),$T27)),"")</f>
        <v/>
      </c>
      <c r="Y27" s="93" t="str">
        <f t="array" ref="Y27">IFERROR(INDEX(Y$7:Y$16,SMALL(IF(LEN(Y$7:Y$16)&gt;0,$T$7:$T$16,""),$T27)),"")</f>
        <v/>
      </c>
      <c r="AA27" s="111">
        <v>9</v>
      </c>
      <c r="AB27" s="93" t="str">
        <f t="shared" si="19"/>
        <v/>
      </c>
      <c r="AC27" s="93" t="str">
        <f t="shared" si="20"/>
        <v/>
      </c>
      <c r="AD27" s="93" t="str">
        <f t="shared" si="21"/>
        <v/>
      </c>
      <c r="AE27" s="93" t="str">
        <f t="shared" si="22"/>
        <v/>
      </c>
      <c r="AF27" s="93" t="str">
        <f>IFERROR(IF(LEN(AB27)=0,"",MAX($AG$19:AG26)+2),"")</f>
        <v/>
      </c>
      <c r="AG27" s="93" t="str">
        <f t="shared" si="23"/>
        <v/>
      </c>
      <c r="AH27" s="93" t="str">
        <f t="shared" si="24"/>
        <v/>
      </c>
      <c r="AJ27" s="112">
        <v>21</v>
      </c>
      <c r="AK27" s="93" t="str">
        <f t="array" ref="AK27">IFERROR(IF(MAX(($AJ27&gt;=$AF$7:$AF$16)*($AJ27&lt;=$AG$7:$AG$16)*$AA$7:$AA$16)=0,"",INDEX($AB$7:$AB$16,MAX(($AJ27&gt;=$AF$7:$AF$16)*($AJ27&lt;=$AG$7:$AG$16)*$AA$7:$AA$16))),"")</f>
        <v/>
      </c>
      <c r="AL27" s="93" t="str">
        <f>IFERROR(IF(LEN(AK27)=0,"",COUNTIF(AK$7:AK27,AK27)),"")</f>
        <v/>
      </c>
      <c r="AM27" s="93" t="str">
        <f t="array" ref="AM27">IFERROR(IF(LEN(AK27)=0,"",LARGE((AK27=$R$7:$R$126)*($P$7:$P$126),COUNTIF(AK27:AK$126,AK27)-1)),"")</f>
        <v/>
      </c>
      <c r="AN27" s="93" t="str">
        <f>IFERROR(IF(LEN(AK27)=0,"",COUNTIF(AM$7:AM27,AM27)),"")</f>
        <v/>
      </c>
      <c r="AO27" s="93" t="str">
        <f t="array" ref="AO27">IFERROR(IF(MAX(($AJ27&gt;=$AF$19:$AF$28)*($AJ27&lt;=$AG$19:$AG$28)*$AA$19:$AA$28)=0,"",INDEX($AB$19:$AB$28,MAX(($AJ27&gt;=$AF$19:$AF$28)*($AJ27&lt;=$AG$19:$AG$28)*$AA$19:$AA$28))),"")</f>
        <v/>
      </c>
      <c r="AP27" s="93" t="str">
        <f>IFERROR(IF(LEN(AO27)=0,"",COUNTIF(AO$7:AO27,AO27)),"")</f>
        <v/>
      </c>
      <c r="AQ27" s="93" t="str">
        <f t="array" ref="AQ27">IFERROR(IF(LEN(AO27)=0,"",LARGE((AO27=$Q$7:$Q$126)*($P$7:$P$126),COUNTIF(AO27:AO$126,AO27)-1)),"")</f>
        <v/>
      </c>
      <c r="AR27" s="93" t="str">
        <f>IFERROR(IF(LEN(AO27)=0,"",COUNTIF(AQ$7:AQ27,AQ27)),"")</f>
        <v/>
      </c>
      <c r="AS27" s="93" t="str">
        <f t="array" ref="AS27">IFERROR(IF(MAX(($AJ27&gt;=$AF$31:$AF$40)*($AJ27&lt;=$AG$31:$AG$40)*$AA$31:$AA$40)=0,"",INDEX($AB$31:$AB$40,MAX(($AJ27&gt;=$AF$31:$AF$40)*($AJ27&lt;=$AG$31:$AG$40)*$AA$31:$AA$40))),"")</f>
        <v/>
      </c>
      <c r="AT27" s="93" t="str">
        <f>IFERROR(IF(LEN(AS27)=0,"",COUNTIF(AS$7:AS27,AS27)),"")</f>
        <v/>
      </c>
      <c r="AU27" s="93" t="str">
        <f t="shared" si="9"/>
        <v/>
      </c>
      <c r="AV27" s="93" t="str">
        <f>IFERROR(IF(LEN(AU27)=0,"",COUNTIF(AU$7:AU27,AU27)),"")</f>
        <v/>
      </c>
      <c r="AW27" s="93" t="str">
        <f t="array" ref="AW27">IFERROR(IF(MAX(($AJ27&gt;=$AF$43:$AF$52)*($AJ27&lt;=$AG$43:$AG$52)*$AA$43:$AA$52)=0,"",INDEX($AB$43:$AB$52,MAX(($AJ27&gt;=$AF$43:$AF$52)*($AJ27&lt;=$AG$43:$AG$52)*$AA$43:$AA$52))),"")</f>
        <v/>
      </c>
      <c r="AX27" s="93" t="str">
        <f>IFERROR(IF(LEN(AW27)=0,"",COUNTIF(AW$7:AW27,AW27)),"")</f>
        <v/>
      </c>
      <c r="AY27" s="93" t="str">
        <f t="shared" si="10"/>
        <v/>
      </c>
      <c r="AZ27" s="93" t="str">
        <f>IFERROR(IF(LEN(AY27)=0,"",COUNTIF(AY$7:AY27,AY27)),"")</f>
        <v/>
      </c>
      <c r="BA27" s="93" t="str">
        <f t="array" ref="BA27">IFERROR(IF(MAX(($AJ27&gt;=$AF$55:$AF$64)*($AJ27&lt;=$AG$55:$AG$64)*$AA$55:$AA$64)=0,"",INDEX($AB$55:$AB$64,MAX(($AJ27&gt;=$AF$55:$AF$64)*($AJ27&lt;=$AG$55:$AG$64)*$AA$55:$AA$64))),"")</f>
        <v/>
      </c>
      <c r="BB27" s="93" t="str">
        <f>IFERROR(IF(LEN(BA27)=0,"",COUNTIF(BA$7:BA27,BA27)),"")</f>
        <v/>
      </c>
      <c r="BD27" s="112">
        <v>21</v>
      </c>
      <c r="BE27" s="93" t="str">
        <f t="shared" si="11"/>
        <v/>
      </c>
      <c r="BF27" s="93" t="str">
        <f t="array" ref="BF27">IFERROR(IF(AND(COUNTIF($BE$7:$BE27,"")+1=BF$6,LEN($BE27)&gt;0,$AM27&gt;0),MATCH(INDEX($V$7:$V$16,$AM27)&amp;"-"&amp;$AN27,$BQ$7:$BQ$126,0),""),"")</f>
        <v/>
      </c>
      <c r="BG27" s="93" t="str">
        <f t="array" ref="BG27">IFERROR(IF(AND(COUNTIF($BE$7:$BE27,"")+1=BG$6,LEN($BE27)&gt;0,$AM27&gt;0),MATCH(INDEX($V$7:$V$16,$AM27)&amp;"-"&amp;$AN27,$BQ$7:$BQ$126,0),""),"")</f>
        <v/>
      </c>
      <c r="BH27" s="93" t="str">
        <f t="array" ref="BH27">IFERROR(IF(AND(COUNTIF($BE$7:$BE27,"")+1=BH$6,LEN($BE27)&gt;0,$AM27&gt;0),MATCH(INDEX($V$7:$V$16,$AM27)&amp;"-"&amp;$AN27,$BQ$7:$BQ$126,0),""),"")</f>
        <v/>
      </c>
      <c r="BI27" s="93" t="str">
        <f t="array" ref="BI27">IFERROR(IF(AND(COUNTIF($BE$7:$BE27,"")+1=BI$6,LEN($BE27)&gt;0,$AM27&gt;0),MATCH(INDEX($V$7:$V$16,$AM27)&amp;"-"&amp;$AN27,$BQ$7:$BQ$126,0),""),"")</f>
        <v/>
      </c>
      <c r="BJ27" s="93" t="str">
        <f t="array" ref="BJ27">IFERROR(IF(AND(COUNTIF($BE$7:$BE27,"")+1=BJ$6,LEN($BE27)&gt;0,$AM27&gt;0),MATCH(INDEX($V$7:$V$16,$AM27)&amp;"-"&amp;$AN27,$BQ$7:$BQ$126,0),""),"")</f>
        <v/>
      </c>
      <c r="BK27" s="93" t="str">
        <f t="array" ref="BK27">IFERROR(IF(AND(COUNTIF($BE$7:$BE27,"")+1=BK$6,LEN($BE27)&gt;0,$AM27&gt;0),MATCH(INDEX($V$7:$V$16,$AM27)&amp;"-"&amp;$AN27,$BQ$7:$BQ$126,0),""),"")</f>
        <v/>
      </c>
      <c r="BL27" s="93" t="str">
        <f t="array" ref="BL27">IFERROR(IF(AND(COUNTIF($BE$7:$BE27,"")+1=BL$6,LEN($BE27)&gt;0,$AM27&gt;0),MATCH(INDEX($V$7:$V$16,$AM27)&amp;"-"&amp;$AN27,$BQ$7:$BQ$126,0),""),"")</f>
        <v/>
      </c>
      <c r="BM27" s="93" t="str">
        <f t="array" ref="BM27">IFERROR(IF(AND(COUNTIF($BE$7:$BE27,"")+1=BM$6,LEN($BE27)&gt;0,$AM27&gt;0),MATCH(INDEX($V$7:$V$16,$AM27)&amp;"-"&amp;$AN27,$BQ$7:$BQ$126,0),""),"")</f>
        <v/>
      </c>
      <c r="BN27" s="93" t="str">
        <f t="array" ref="BN27">IFERROR(IF(AND(COUNTIF($BE$7:$BE27,"")+1=BN$6,LEN($BE27)&gt;0,$AM27&gt;0),MATCH(INDEX($V$7:$V$16,$AM27)&amp;"-"&amp;$AN27,$BQ$7:$BQ$126,0),""),"")</f>
        <v/>
      </c>
      <c r="BO27" s="93" t="str">
        <f t="array" ref="BO27">IFERROR(IF(AND(COUNTIF($BE$7:$BE27,"")+1=BO$6,LEN($BE27)&gt;0,$AM27&gt;0),MATCH(INDEX($V$7:$V$16,$AM27)&amp;"-"&amp;$AN27,$BQ$7:$BQ$126,0),""),"")</f>
        <v/>
      </c>
      <c r="BP27" s="93" t="str">
        <f t="array" ref="BP27">IFERROR(IF(AND(COUNTIF($BE$7:$BE27,"")+1=BP$6,LEN($BE27)&gt;0,$AM27&gt;0),MATCH(INDEX($V$7:$V$16,$AM27)&amp;"-"&amp;$AN27,$BQ$7:$BQ$126,0),""),"")</f>
        <v/>
      </c>
      <c r="BQ27" s="93" t="str">
        <f t="shared" si="12"/>
        <v/>
      </c>
      <c r="BR27" s="93" t="str">
        <f t="array" ref="BR27">IFERROR(IF(AND(COUNTIF($BQ$7:$BQ27,"")+1=BR$6,LEN($BQ27)&gt;0,$AQ27&gt;0),MATCH(INDEX($W$7:$W$16,$AQ27)&amp;"-"&amp;$AR27,$CC$7:$CC$126,0),""),"")</f>
        <v/>
      </c>
      <c r="BS27" s="93" t="str">
        <f t="array" ref="BS27">IFERROR(IF(AND(COUNTIF($BQ$7:$BQ27,"")+1=BS$6,LEN($BQ27)&gt;0,$AQ27&gt;0),MATCH(INDEX($W$7:$W$16,$AQ27)&amp;"-"&amp;$AR27,$CC$7:$CC$126,0),""),"")</f>
        <v/>
      </c>
      <c r="BT27" s="93" t="str">
        <f t="array" ref="BT27">IFERROR(IF(AND(COUNTIF($BQ$7:$BQ27,"")+1=BT$6,LEN($BQ27)&gt;0,$AQ27&gt;0),MATCH(INDEX($W$7:$W$16,$AQ27)&amp;"-"&amp;$AR27,$CC$7:$CC$126,0),""),"")</f>
        <v/>
      </c>
      <c r="BU27" s="93" t="str">
        <f t="array" ref="BU27">IFERROR(IF(AND(COUNTIF($BQ$7:$BQ27,"")+1=BU$6,LEN($BQ27)&gt;0,$AQ27&gt;0),MATCH(INDEX($W$7:$W$16,$AQ27)&amp;"-"&amp;$AR27,$CC$7:$CC$126,0),""),"")</f>
        <v/>
      </c>
      <c r="BV27" s="93" t="str">
        <f t="array" ref="BV27">IFERROR(IF(AND(COUNTIF($BQ$7:$BQ27,"")+1=BV$6,LEN($BQ27)&gt;0,$AQ27&gt;0),MATCH(INDEX($W$7:$W$16,$AQ27)&amp;"-"&amp;$AR27,$CC$7:$CC$126,0),""),"")</f>
        <v/>
      </c>
      <c r="BW27" s="93" t="str">
        <f t="array" ref="BW27">IFERROR(IF(AND(COUNTIF($BQ$7:$BQ27,"")+1=BW$6,LEN($BQ27)&gt;0,$AQ27&gt;0),MATCH(INDEX($W$7:$W$16,$AQ27)&amp;"-"&amp;$AR27,$CC$7:$CC$126,0),""),"")</f>
        <v/>
      </c>
      <c r="BX27" s="93" t="str">
        <f t="array" ref="BX27">IFERROR(IF(AND(COUNTIF($BQ$7:$BQ27,"")+1=BX$6,LEN($BQ27)&gt;0,$AQ27&gt;0),MATCH(INDEX($W$7:$W$16,$AQ27)&amp;"-"&amp;$AR27,$CC$7:$CC$126,0),""),"")</f>
        <v/>
      </c>
      <c r="BY27" s="93" t="str">
        <f t="array" ref="BY27">IFERROR(IF(AND(COUNTIF($BQ$7:$BQ27,"")+1=BY$6,LEN($BQ27)&gt;0,$AQ27&gt;0),MATCH(INDEX($W$7:$W$16,$AQ27)&amp;"-"&amp;$AR27,$CC$7:$CC$126,0),""),"")</f>
        <v/>
      </c>
      <c r="BZ27" s="93" t="str">
        <f t="array" ref="BZ27">IFERROR(IF(AND(COUNTIF($BQ$7:$BQ27,"")+1=BZ$6,LEN($BQ27)&gt;0,$AQ27&gt;0),MATCH(INDEX($W$7:$W$16,$AQ27)&amp;"-"&amp;$AR27,$CC$7:$CC$126,0),""),"")</f>
        <v/>
      </c>
      <c r="CA27" s="93" t="str">
        <f t="array" ref="CA27">IFERROR(IF(AND(COUNTIF($BQ$7:$BQ27,"")+1=CA$6,LEN($BQ27)&gt;0,$AQ27&gt;0),MATCH(INDEX($W$7:$W$16,$AQ27)&amp;"-"&amp;$AR27,$CC$7:$CC$126,0),""),"")</f>
        <v/>
      </c>
      <c r="CB27" s="93" t="str">
        <f t="array" ref="CB27">IFERROR(IF(AND(COUNTIF($BQ$7:$BQ27,"")+1=CB$6,LEN($BQ27)&gt;0,$AQ27&gt;0),MATCH(INDEX($W$7:$W$16,$AQ27)&amp;"-"&amp;$AR27,$CC$7:$CC$126,0),""),"")</f>
        <v/>
      </c>
      <c r="CC27" s="93" t="str">
        <f t="shared" si="13"/>
        <v/>
      </c>
      <c r="CD27" s="93" t="str">
        <f t="array" ref="CD27">IFERROR(IF(AND(COUNTIF($CC$7:$CC27,"")+1=CD$6,LEN($CC27)&gt;0,$AU27&gt;0),MATCH(INDEX($X$7:$X$16,$AU27)&amp;"-"&amp;$AV27,$CO$7:$CO$126,0),""),"")</f>
        <v/>
      </c>
      <c r="CE27" s="93" t="str">
        <f t="array" ref="CE27">IFERROR(IF(AND(COUNTIF($CC$7:$CC27,"")+1=CE$6,LEN($CC27)&gt;0,$AU27&gt;0),MATCH(INDEX($X$7:$X$16,$AU27)&amp;"-"&amp;$AV27,$CO$7:$CO$126,0),""),"")</f>
        <v/>
      </c>
      <c r="CF27" s="93" t="str">
        <f t="array" ref="CF27">IFERROR(IF(AND(COUNTIF($CC$7:$CC27,"")+1=CF$6,LEN($CC27)&gt;0,$AU27&gt;0),MATCH(INDEX($X$7:$X$16,$AU27)&amp;"-"&amp;$AV27,$CO$7:$CO$126,0),""),"")</f>
        <v/>
      </c>
      <c r="CG27" s="93" t="str">
        <f t="array" ref="CG27">IFERROR(IF(AND(COUNTIF($CC$7:$CC27,"")+1=CG$6,LEN($CC27)&gt;0,$AU27&gt;0),MATCH(INDEX($X$7:$X$16,$AU27)&amp;"-"&amp;$AV27,$CO$7:$CO$126,0),""),"")</f>
        <v/>
      </c>
      <c r="CH27" s="93" t="str">
        <f t="array" ref="CH27">IFERROR(IF(AND(COUNTIF($CC$7:$CC27,"")+1=CH$6,LEN($CC27)&gt;0,$AU27&gt;0),MATCH(INDEX($X$7:$X$16,$AU27)&amp;"-"&amp;$AV27,$CO$7:$CO$126,0),""),"")</f>
        <v/>
      </c>
      <c r="CI27" s="93" t="str">
        <f t="array" ref="CI27">IFERROR(IF(AND(COUNTIF($CC$7:$CC27,"")+1=CI$6,LEN($CC27)&gt;0,$AU27&gt;0),MATCH(INDEX($X$7:$X$16,$AU27)&amp;"-"&amp;$AV27,$CO$7:$CO$126,0),""),"")</f>
        <v/>
      </c>
      <c r="CJ27" s="93" t="str">
        <f t="array" ref="CJ27">IFERROR(IF(AND(COUNTIF($CC$7:$CC27,"")+1=CJ$6,LEN($CC27)&gt;0,$AU27&gt;0),MATCH(INDEX($X$7:$X$16,$AU27)&amp;"-"&amp;$AV27,$CO$7:$CO$126,0),""),"")</f>
        <v/>
      </c>
      <c r="CK27" s="93" t="str">
        <f t="array" ref="CK27">IFERROR(IF(AND(COUNTIF($CC$7:$CC27,"")+1=CK$6,LEN($CC27)&gt;0,$AU27&gt;0),MATCH(INDEX($X$7:$X$16,$AU27)&amp;"-"&amp;$AV27,$CO$7:$CO$126,0),""),"")</f>
        <v/>
      </c>
      <c r="CL27" s="93" t="str">
        <f t="array" ref="CL27">IFERROR(IF(AND(COUNTIF($CC$7:$CC27,"")+1=CL$6,LEN($CC27)&gt;0,$AU27&gt;0),MATCH(INDEX($X$7:$X$16,$AU27)&amp;"-"&amp;$AV27,$CO$7:$CO$126,0),""),"")</f>
        <v/>
      </c>
      <c r="CM27" s="93" t="str">
        <f t="array" ref="CM27">IFERROR(IF(AND(COUNTIF($CC$7:$CC27,"")+1=CM$6,LEN($CC27)&gt;0,$AU27&gt;0),MATCH(INDEX($X$7:$X$16,$AU27)&amp;"-"&amp;$AV27,$CO$7:$CO$126,0),""),"")</f>
        <v/>
      </c>
      <c r="CN27" s="93" t="str">
        <f t="array" ref="CN27">IFERROR(IF(AND(COUNTIF($CC$7:$CC27,"")+1=CN$6,LEN($CC27)&gt;0,$AU27&gt;0),MATCH(INDEX($X$7:$X$16,$AU27)&amp;"-"&amp;$AV27,$CO$7:$CO$126,0),""),"")</f>
        <v/>
      </c>
      <c r="CO27" s="93" t="str">
        <f t="shared" si="14"/>
        <v/>
      </c>
      <c r="CP27" s="93" t="str">
        <f t="array" ref="CP27">IFERROR(IF(AND(COUNTIF($CO$7:$CO27,"")+1=CP$6,LEN($CO27)&gt;0,$AY27&gt;0),MATCH(INDEX($Y$7:$Y$16,$AY27)&amp;"-"&amp;$AZ27,$DA$7:$DA$126,0),""),"")</f>
        <v/>
      </c>
      <c r="CQ27" s="93" t="str">
        <f t="array" ref="CQ27">IFERROR(IF(AND(COUNTIF($CO$7:$CO27,"")+1=CQ$6,LEN($CO27)&gt;0,$AY27&gt;0),MATCH(INDEX($Y$7:$Y$16,$AY27)&amp;"-"&amp;$AZ27,$DA$7:$DA$126,0),""),"")</f>
        <v/>
      </c>
      <c r="CR27" s="93" t="str">
        <f t="array" ref="CR27">IFERROR(IF(AND(COUNTIF($CO$7:$CO27,"")+1=CR$6,LEN($CO27)&gt;0,$AY27&gt;0),MATCH(INDEX($Y$7:$Y$16,$AY27)&amp;"-"&amp;$AZ27,$DA$7:$DA$126,0),""),"")</f>
        <v/>
      </c>
      <c r="CS27" s="93" t="str">
        <f t="array" ref="CS27">IFERROR(IF(AND(COUNTIF($CO$7:$CO27,"")+1=CS$6,LEN($CO27)&gt;0,$AY27&gt;0),MATCH(INDEX($Y$7:$Y$16,$AY27)&amp;"-"&amp;$AZ27,$DA$7:$DA$126,0),""),"")</f>
        <v/>
      </c>
      <c r="CT27" s="93" t="str">
        <f t="array" ref="CT27">IFERROR(IF(AND(COUNTIF($CO$7:$CO27,"")+1=CT$6,LEN($CO27)&gt;0,$AY27&gt;0),MATCH(INDEX($Y$7:$Y$16,$AY27)&amp;"-"&amp;$AZ27,$DA$7:$DA$126,0),""),"")</f>
        <v/>
      </c>
      <c r="CU27" s="93" t="str">
        <f t="array" ref="CU27">IFERROR(IF(AND(COUNTIF($CO$7:$CO27,"")+1=CU$6,LEN($CO27)&gt;0,$AY27&gt;0),MATCH(INDEX($Y$7:$Y$16,$AY27)&amp;"-"&amp;$AZ27,$DA$7:$DA$126,0),""),"")</f>
        <v/>
      </c>
      <c r="CV27" s="93" t="str">
        <f t="array" ref="CV27">IFERROR(IF(AND(COUNTIF($CO$7:$CO27,"")+1=CV$6,LEN($CO27)&gt;0,$AY27&gt;0),MATCH(INDEX($Y$7:$Y$16,$AY27)&amp;"-"&amp;$AZ27,$DA$7:$DA$126,0),""),"")</f>
        <v/>
      </c>
      <c r="CW27" s="93" t="str">
        <f t="array" ref="CW27">IFERROR(IF(AND(COUNTIF($CO$7:$CO27,"")+1=CW$6,LEN($CO27)&gt;0,$AY27&gt;0),MATCH(INDEX($Y$7:$Y$16,$AY27)&amp;"-"&amp;$AZ27,$DA$7:$DA$126,0),""),"")</f>
        <v/>
      </c>
      <c r="CX27" s="93" t="str">
        <f t="array" ref="CX27">IFERROR(IF(AND(COUNTIF($CO$7:$CO27,"")+1=CX$6,LEN($CO27)&gt;0,$AY27&gt;0),MATCH(INDEX($Y$7:$Y$16,$AY27)&amp;"-"&amp;$AZ27,$DA$7:$DA$126,0),""),"")</f>
        <v/>
      </c>
      <c r="CY27" s="93" t="str">
        <f t="array" ref="CY27">IFERROR(IF(AND(COUNTIF($CO$7:$CO27,"")+1=CY$6,LEN($CO27)&gt;0,$AY27&gt;0),MATCH(INDEX($Y$7:$Y$16,$AY27)&amp;"-"&amp;$AZ27,$DA$7:$DA$126,0),""),"")</f>
        <v/>
      </c>
      <c r="CZ27" s="93" t="str">
        <f t="array" ref="CZ27">IFERROR(IF(AND(COUNTIF($CO$7:$CO27,"")+1=CZ$6,LEN($CO27)&gt;0,$AY27&gt;0),MATCH(INDEX($Y$7:$Y$16,$AY27)&amp;"-"&amp;$AZ27,$DA$7:$DA$126,0),""),"")</f>
        <v/>
      </c>
      <c r="DA27" s="93" t="str">
        <f t="shared" si="15"/>
        <v/>
      </c>
      <c r="DC27" s="93" t="str">
        <f t="array" ref="DC27">IFERROR(IF(LEN(BQ27)=0,"",SUM((BF$7:BO$126=$BD27)*(BF$6:BO$6))),"")</f>
        <v/>
      </c>
      <c r="DD27" s="93" t="str">
        <f t="array" ref="DD27">IFERROR(IF(LEN(CC27)=0,"",SUM((BR$7:CA$126=$BD27)*(BR$6:CA$6))),"")</f>
        <v/>
      </c>
      <c r="DE27" s="93" t="str">
        <f t="array" ref="DE27">IFERROR(IF(LEN(CO27)=0,"",SUM((CD$7:CM$126=$BD27)*(CD$6:CM$6))),"")</f>
        <v/>
      </c>
      <c r="DF27" s="93" t="str">
        <f t="array" ref="DF27">IFERROR(IF(LEN(DA27)=0,"",SUM((CP$7:CY$126=$BD27)*(CP$6:CY$6))),"")</f>
        <v/>
      </c>
    </row>
    <row r="28" spans="2:110" x14ac:dyDescent="0.25">
      <c r="B28" s="112">
        <v>6</v>
      </c>
      <c r="C28" s="93" t="str">
        <f t="array" ref="C28">IFERROR(IF(AND(LEN(C$22)&gt;0,SUM((InputList!$C30:$H30=Cond!C$22)*1)&gt;0),InputList!$B30,""),"")</f>
        <v/>
      </c>
      <c r="D28" s="93" t="str">
        <f t="array" ref="D28">IFERROR(IF(AND(LEN(D$22)&gt;0,SUM((InputList!$C30:$H30=Cond!D$22)*1)&gt;0),InputList!$B30,""),"")</f>
        <v/>
      </c>
      <c r="E28" s="93" t="str">
        <f t="array" ref="E28">IFERROR(IF(AND(LEN(E$22)&gt;0,SUM((InputList!$C30:$H30=Cond!E$22)*1)&gt;0),InputList!$B30,""),"")</f>
        <v/>
      </c>
      <c r="F28" s="93" t="str">
        <f t="array" ref="F28">IFERROR(IF(AND(LEN(F$22)&gt;0,SUM((InputList!$C30:$H30=Cond!F$22)*1)&gt;0),InputList!$B30,""),"")</f>
        <v/>
      </c>
      <c r="G28" s="93" t="str">
        <f t="array" ref="G28">IFERROR(IF(AND(LEN(G$22)&gt;0,SUM((InputList!$C30:$H30=Cond!G$22)*1)&gt;0),InputList!$B30,""),"")</f>
        <v/>
      </c>
      <c r="H28" s="93" t="str">
        <f t="array" ref="H28">IFERROR(IF(AND(LEN(H$22)&gt;0,SUM((InputList!$C30:$H30=Cond!H$22)*1)&gt;0),InputList!$B30,""),"")</f>
        <v/>
      </c>
      <c r="I28" s="93" t="str">
        <f t="array" ref="I28">IFERROR(IF(AND(LEN(I$22)&gt;0,SUM((InputList!$C30:$H30=Cond!I$22)*1)&gt;0),InputList!$B30,""),"")</f>
        <v/>
      </c>
      <c r="J28" s="93" t="str">
        <f t="array" ref="J28">IFERROR(IF(AND(LEN(J$22)&gt;0,SUM((InputList!$C30:$H30=Cond!J$22)*1)&gt;0),InputList!$B30,""),"")</f>
        <v/>
      </c>
      <c r="K28" s="93" t="str">
        <f t="array" ref="K28">IFERROR(IF(AND(LEN(K$22)&gt;0,SUM((InputList!$C30:$H30=Cond!K$22)*1)&gt;0),InputList!$B30,""),"")</f>
        <v/>
      </c>
      <c r="L28" s="93" t="str">
        <f t="array" ref="L28">IFERROR(IF(AND(LEN(L$22)&gt;0,SUM((InputList!$C30:$H30=Cond!L$22)*1)&gt;0),InputList!$B30,""),"")</f>
        <v/>
      </c>
      <c r="M28" s="93">
        <f t="shared" si="26"/>
        <v>0</v>
      </c>
      <c r="O28" s="112">
        <v>2</v>
      </c>
      <c r="P28" s="112">
        <v>3</v>
      </c>
      <c r="Q28" s="93" t="str">
        <f t="shared" si="2"/>
        <v/>
      </c>
      <c r="R28" s="93" t="str">
        <f t="shared" si="3"/>
        <v/>
      </c>
      <c r="T28" s="112">
        <v>8</v>
      </c>
      <c r="U28" s="93" t="str">
        <f t="array" ref="U28">IFERROR(INDEX(U$7:U$16,SMALL(IF(LEN(U$7:U$16)&gt;0,$T$7:$T$16,""),$T28)),"")</f>
        <v/>
      </c>
      <c r="V28" s="122" t="str">
        <f t="array" ref="V28">IFERROR(INDEX(V$7:V$16,SMALL(IF(LEN(V$7:V$16)&gt;0,$T$7:$T$16,""),$T28)),"")</f>
        <v/>
      </c>
      <c r="W28" s="93" t="str">
        <f t="array" ref="W28">IFERROR(INDEX(W$7:W$16,SMALL(IF(LEN(W$7:W$16)&gt;0,$T$7:$T$16,""),$T28)),"")</f>
        <v/>
      </c>
      <c r="X28" s="93" t="str">
        <f t="array" ref="X28">IFERROR(INDEX(X$7:X$16,SMALL(IF(LEN(X$7:X$16)&gt;0,$T$7:$T$16,""),$T28)),"")</f>
        <v/>
      </c>
      <c r="Y28" s="93" t="str">
        <f t="array" ref="Y28">IFERROR(INDEX(Y$7:Y$16,SMALL(IF(LEN(Y$7:Y$16)&gt;0,$T$7:$T$16,""),$T28)),"")</f>
        <v/>
      </c>
      <c r="AA28" s="111">
        <v>10</v>
      </c>
      <c r="AB28" s="93" t="str">
        <f t="shared" si="19"/>
        <v/>
      </c>
      <c r="AC28" s="93" t="str">
        <f t="shared" si="20"/>
        <v/>
      </c>
      <c r="AD28" s="93" t="str">
        <f t="shared" si="21"/>
        <v/>
      </c>
      <c r="AE28" s="93" t="str">
        <f t="shared" si="22"/>
        <v/>
      </c>
      <c r="AF28" s="93" t="str">
        <f>IFERROR(IF(LEN(AB28)=0,"",MAX($AG$19:AG27)+2),"")</f>
        <v/>
      </c>
      <c r="AG28" s="93" t="str">
        <f t="shared" si="23"/>
        <v/>
      </c>
      <c r="AH28" s="93" t="str">
        <f t="shared" si="24"/>
        <v/>
      </c>
      <c r="AJ28" s="112">
        <v>22</v>
      </c>
      <c r="AK28" s="93" t="str">
        <f t="array" ref="AK28">IFERROR(IF(MAX(($AJ28&gt;=$AF$7:$AF$16)*($AJ28&lt;=$AG$7:$AG$16)*$AA$7:$AA$16)=0,"",INDEX($AB$7:$AB$16,MAX(($AJ28&gt;=$AF$7:$AF$16)*($AJ28&lt;=$AG$7:$AG$16)*$AA$7:$AA$16))),"")</f>
        <v/>
      </c>
      <c r="AL28" s="93" t="str">
        <f>IFERROR(IF(LEN(AK28)=0,"",COUNTIF(AK$7:AK28,AK28)),"")</f>
        <v/>
      </c>
      <c r="AM28" s="93" t="str">
        <f t="array" ref="AM28">IFERROR(IF(LEN(AK28)=0,"",LARGE((AK28=$R$7:$R$126)*($P$7:$P$126),COUNTIF(AK28:AK$126,AK28)-1)),"")</f>
        <v/>
      </c>
      <c r="AN28" s="93" t="str">
        <f>IFERROR(IF(LEN(AK28)=0,"",COUNTIF(AM$7:AM28,AM28)),"")</f>
        <v/>
      </c>
      <c r="AO28" s="93" t="str">
        <f t="array" ref="AO28">IFERROR(IF(MAX(($AJ28&gt;=$AF$19:$AF$28)*($AJ28&lt;=$AG$19:$AG$28)*$AA$19:$AA$28)=0,"",INDEX($AB$19:$AB$28,MAX(($AJ28&gt;=$AF$19:$AF$28)*($AJ28&lt;=$AG$19:$AG$28)*$AA$19:$AA$28))),"")</f>
        <v/>
      </c>
      <c r="AP28" s="93" t="str">
        <f>IFERROR(IF(LEN(AO28)=0,"",COUNTIF(AO$7:AO28,AO28)),"")</f>
        <v/>
      </c>
      <c r="AQ28" s="93" t="str">
        <f t="array" ref="AQ28">IFERROR(IF(LEN(AO28)=0,"",LARGE((AO28=$Q$7:$Q$126)*($P$7:$P$126),COUNTIF(AO28:AO$126,AO28)-1)),"")</f>
        <v/>
      </c>
      <c r="AR28" s="93" t="str">
        <f>IFERROR(IF(LEN(AO28)=0,"",COUNTIF(AQ$7:AQ28,AQ28)),"")</f>
        <v/>
      </c>
      <c r="AS28" s="93" t="str">
        <f t="array" ref="AS28">IFERROR(IF(MAX(($AJ28&gt;=$AF$31:$AF$40)*($AJ28&lt;=$AG$31:$AG$40)*$AA$31:$AA$40)=0,"",INDEX($AB$31:$AB$40,MAX(($AJ28&gt;=$AF$31:$AF$40)*($AJ28&lt;=$AG$31:$AG$40)*$AA$31:$AA$40))),"")</f>
        <v/>
      </c>
      <c r="AT28" s="93" t="str">
        <f>IFERROR(IF(LEN(AS28)=0,"",COUNTIF(AS$7:AS28,AS28)),"")</f>
        <v/>
      </c>
      <c r="AU28" s="93" t="str">
        <f t="shared" si="9"/>
        <v/>
      </c>
      <c r="AV28" s="93" t="str">
        <f>IFERROR(IF(LEN(AU28)=0,"",COUNTIF(AU$7:AU28,AU28)),"")</f>
        <v/>
      </c>
      <c r="AW28" s="93" t="str">
        <f t="array" ref="AW28">IFERROR(IF(MAX(($AJ28&gt;=$AF$43:$AF$52)*($AJ28&lt;=$AG$43:$AG$52)*$AA$43:$AA$52)=0,"",INDEX($AB$43:$AB$52,MAX(($AJ28&gt;=$AF$43:$AF$52)*($AJ28&lt;=$AG$43:$AG$52)*$AA$43:$AA$52))),"")</f>
        <v/>
      </c>
      <c r="AX28" s="93" t="str">
        <f>IFERROR(IF(LEN(AW28)=0,"",COUNTIF(AW$7:AW28,AW28)),"")</f>
        <v/>
      </c>
      <c r="AY28" s="93" t="str">
        <f t="shared" si="10"/>
        <v/>
      </c>
      <c r="AZ28" s="93" t="str">
        <f>IFERROR(IF(LEN(AY28)=0,"",COUNTIF(AY$7:AY28,AY28)),"")</f>
        <v/>
      </c>
      <c r="BA28" s="93" t="str">
        <f t="array" ref="BA28">IFERROR(IF(MAX(($AJ28&gt;=$AF$55:$AF$64)*($AJ28&lt;=$AG$55:$AG$64)*$AA$55:$AA$64)=0,"",INDEX($AB$55:$AB$64,MAX(($AJ28&gt;=$AF$55:$AF$64)*($AJ28&lt;=$AG$55:$AG$64)*$AA$55:$AA$64))),"")</f>
        <v/>
      </c>
      <c r="BB28" s="93" t="str">
        <f>IFERROR(IF(LEN(BA28)=0,"",COUNTIF(BA$7:BA28,BA28)),"")</f>
        <v/>
      </c>
      <c r="BD28" s="112">
        <v>22</v>
      </c>
      <c r="BE28" s="93" t="str">
        <f t="shared" si="11"/>
        <v/>
      </c>
      <c r="BF28" s="93" t="str">
        <f t="array" ref="BF28">IFERROR(IF(AND(COUNTIF($BE$7:$BE28,"")+1=BF$6,LEN($BE28)&gt;0,$AM28&gt;0),MATCH(INDEX($V$7:$V$16,$AM28)&amp;"-"&amp;$AN28,$BQ$7:$BQ$126,0),""),"")</f>
        <v/>
      </c>
      <c r="BG28" s="93" t="str">
        <f t="array" ref="BG28">IFERROR(IF(AND(COUNTIF($BE$7:$BE28,"")+1=BG$6,LEN($BE28)&gt;0,$AM28&gt;0),MATCH(INDEX($V$7:$V$16,$AM28)&amp;"-"&amp;$AN28,$BQ$7:$BQ$126,0),""),"")</f>
        <v/>
      </c>
      <c r="BH28" s="93" t="str">
        <f t="array" ref="BH28">IFERROR(IF(AND(COUNTIF($BE$7:$BE28,"")+1=BH$6,LEN($BE28)&gt;0,$AM28&gt;0),MATCH(INDEX($V$7:$V$16,$AM28)&amp;"-"&amp;$AN28,$BQ$7:$BQ$126,0),""),"")</f>
        <v/>
      </c>
      <c r="BI28" s="93" t="str">
        <f t="array" ref="BI28">IFERROR(IF(AND(COUNTIF($BE$7:$BE28,"")+1=BI$6,LEN($BE28)&gt;0,$AM28&gt;0),MATCH(INDEX($V$7:$V$16,$AM28)&amp;"-"&amp;$AN28,$BQ$7:$BQ$126,0),""),"")</f>
        <v/>
      </c>
      <c r="BJ28" s="93" t="str">
        <f t="array" ref="BJ28">IFERROR(IF(AND(COUNTIF($BE$7:$BE28,"")+1=BJ$6,LEN($BE28)&gt;0,$AM28&gt;0),MATCH(INDEX($V$7:$V$16,$AM28)&amp;"-"&amp;$AN28,$BQ$7:$BQ$126,0),""),"")</f>
        <v/>
      </c>
      <c r="BK28" s="93" t="str">
        <f t="array" ref="BK28">IFERROR(IF(AND(COUNTIF($BE$7:$BE28,"")+1=BK$6,LEN($BE28)&gt;0,$AM28&gt;0),MATCH(INDEX($V$7:$V$16,$AM28)&amp;"-"&amp;$AN28,$BQ$7:$BQ$126,0),""),"")</f>
        <v/>
      </c>
      <c r="BL28" s="93" t="str">
        <f t="array" ref="BL28">IFERROR(IF(AND(COUNTIF($BE$7:$BE28,"")+1=BL$6,LEN($BE28)&gt;0,$AM28&gt;0),MATCH(INDEX($V$7:$V$16,$AM28)&amp;"-"&amp;$AN28,$BQ$7:$BQ$126,0),""),"")</f>
        <v/>
      </c>
      <c r="BM28" s="93" t="str">
        <f t="array" ref="BM28">IFERROR(IF(AND(COUNTIF($BE$7:$BE28,"")+1=BM$6,LEN($BE28)&gt;0,$AM28&gt;0),MATCH(INDEX($V$7:$V$16,$AM28)&amp;"-"&amp;$AN28,$BQ$7:$BQ$126,0),""),"")</f>
        <v/>
      </c>
      <c r="BN28" s="93" t="str">
        <f t="array" ref="BN28">IFERROR(IF(AND(COUNTIF($BE$7:$BE28,"")+1=BN$6,LEN($BE28)&gt;0,$AM28&gt;0),MATCH(INDEX($V$7:$V$16,$AM28)&amp;"-"&amp;$AN28,$BQ$7:$BQ$126,0),""),"")</f>
        <v/>
      </c>
      <c r="BO28" s="93" t="str">
        <f t="array" ref="BO28">IFERROR(IF(AND(COUNTIF($BE$7:$BE28,"")+1=BO$6,LEN($BE28)&gt;0,$AM28&gt;0),MATCH(INDEX($V$7:$V$16,$AM28)&amp;"-"&amp;$AN28,$BQ$7:$BQ$126,0),""),"")</f>
        <v/>
      </c>
      <c r="BP28" s="93" t="str">
        <f t="array" ref="BP28">IFERROR(IF(AND(COUNTIF($BE$7:$BE28,"")+1=BP$6,LEN($BE28)&gt;0,$AM28&gt;0),MATCH(INDEX($V$7:$V$16,$AM28)&amp;"-"&amp;$AN28,$BQ$7:$BQ$126,0),""),"")</f>
        <v/>
      </c>
      <c r="BQ28" s="93" t="str">
        <f t="shared" si="12"/>
        <v/>
      </c>
      <c r="BR28" s="93" t="str">
        <f t="array" ref="BR28">IFERROR(IF(AND(COUNTIF($BQ$7:$BQ28,"")+1=BR$6,LEN($BQ28)&gt;0,$AQ28&gt;0),MATCH(INDEX($W$7:$W$16,$AQ28)&amp;"-"&amp;$AR28,$CC$7:$CC$126,0),""),"")</f>
        <v/>
      </c>
      <c r="BS28" s="93" t="str">
        <f t="array" ref="BS28">IFERROR(IF(AND(COUNTIF($BQ$7:$BQ28,"")+1=BS$6,LEN($BQ28)&gt;0,$AQ28&gt;0),MATCH(INDEX($W$7:$W$16,$AQ28)&amp;"-"&amp;$AR28,$CC$7:$CC$126,0),""),"")</f>
        <v/>
      </c>
      <c r="BT28" s="93" t="str">
        <f t="array" ref="BT28">IFERROR(IF(AND(COUNTIF($BQ$7:$BQ28,"")+1=BT$6,LEN($BQ28)&gt;0,$AQ28&gt;0),MATCH(INDEX($W$7:$W$16,$AQ28)&amp;"-"&amp;$AR28,$CC$7:$CC$126,0),""),"")</f>
        <v/>
      </c>
      <c r="BU28" s="93" t="str">
        <f t="array" ref="BU28">IFERROR(IF(AND(COUNTIF($BQ$7:$BQ28,"")+1=BU$6,LEN($BQ28)&gt;0,$AQ28&gt;0),MATCH(INDEX($W$7:$W$16,$AQ28)&amp;"-"&amp;$AR28,$CC$7:$CC$126,0),""),"")</f>
        <v/>
      </c>
      <c r="BV28" s="93" t="str">
        <f t="array" ref="BV28">IFERROR(IF(AND(COUNTIF($BQ$7:$BQ28,"")+1=BV$6,LEN($BQ28)&gt;0,$AQ28&gt;0),MATCH(INDEX($W$7:$W$16,$AQ28)&amp;"-"&amp;$AR28,$CC$7:$CC$126,0),""),"")</f>
        <v/>
      </c>
      <c r="BW28" s="93" t="str">
        <f t="array" ref="BW28">IFERROR(IF(AND(COUNTIF($BQ$7:$BQ28,"")+1=BW$6,LEN($BQ28)&gt;0,$AQ28&gt;0),MATCH(INDEX($W$7:$W$16,$AQ28)&amp;"-"&amp;$AR28,$CC$7:$CC$126,0),""),"")</f>
        <v/>
      </c>
      <c r="BX28" s="93" t="str">
        <f t="array" ref="BX28">IFERROR(IF(AND(COUNTIF($BQ$7:$BQ28,"")+1=BX$6,LEN($BQ28)&gt;0,$AQ28&gt;0),MATCH(INDEX($W$7:$W$16,$AQ28)&amp;"-"&amp;$AR28,$CC$7:$CC$126,0),""),"")</f>
        <v/>
      </c>
      <c r="BY28" s="93" t="str">
        <f t="array" ref="BY28">IFERROR(IF(AND(COUNTIF($BQ$7:$BQ28,"")+1=BY$6,LEN($BQ28)&gt;0,$AQ28&gt;0),MATCH(INDEX($W$7:$W$16,$AQ28)&amp;"-"&amp;$AR28,$CC$7:$CC$126,0),""),"")</f>
        <v/>
      </c>
      <c r="BZ28" s="93" t="str">
        <f t="array" ref="BZ28">IFERROR(IF(AND(COUNTIF($BQ$7:$BQ28,"")+1=BZ$6,LEN($BQ28)&gt;0,$AQ28&gt;0),MATCH(INDEX($W$7:$W$16,$AQ28)&amp;"-"&amp;$AR28,$CC$7:$CC$126,0),""),"")</f>
        <v/>
      </c>
      <c r="CA28" s="93" t="str">
        <f t="array" ref="CA28">IFERROR(IF(AND(COUNTIF($BQ$7:$BQ28,"")+1=CA$6,LEN($BQ28)&gt;0,$AQ28&gt;0),MATCH(INDEX($W$7:$W$16,$AQ28)&amp;"-"&amp;$AR28,$CC$7:$CC$126,0),""),"")</f>
        <v/>
      </c>
      <c r="CB28" s="93" t="str">
        <f t="array" ref="CB28">IFERROR(IF(AND(COUNTIF($BQ$7:$BQ28,"")+1=CB$6,LEN($BQ28)&gt;0,$AQ28&gt;0),MATCH(INDEX($W$7:$W$16,$AQ28)&amp;"-"&amp;$AR28,$CC$7:$CC$126,0),""),"")</f>
        <v/>
      </c>
      <c r="CC28" s="93" t="str">
        <f t="shared" si="13"/>
        <v/>
      </c>
      <c r="CD28" s="93" t="str">
        <f t="array" ref="CD28">IFERROR(IF(AND(COUNTIF($CC$7:$CC28,"")+1=CD$6,LEN($CC28)&gt;0,$AU28&gt;0),MATCH(INDEX($X$7:$X$16,$AU28)&amp;"-"&amp;$AV28,$CO$7:$CO$126,0),""),"")</f>
        <v/>
      </c>
      <c r="CE28" s="93" t="str">
        <f t="array" ref="CE28">IFERROR(IF(AND(COUNTIF($CC$7:$CC28,"")+1=CE$6,LEN($CC28)&gt;0,$AU28&gt;0),MATCH(INDEX($X$7:$X$16,$AU28)&amp;"-"&amp;$AV28,$CO$7:$CO$126,0),""),"")</f>
        <v/>
      </c>
      <c r="CF28" s="93" t="str">
        <f t="array" ref="CF28">IFERROR(IF(AND(COUNTIF($CC$7:$CC28,"")+1=CF$6,LEN($CC28)&gt;0,$AU28&gt;0),MATCH(INDEX($X$7:$X$16,$AU28)&amp;"-"&amp;$AV28,$CO$7:$CO$126,0),""),"")</f>
        <v/>
      </c>
      <c r="CG28" s="93" t="str">
        <f t="array" ref="CG28">IFERROR(IF(AND(COUNTIF($CC$7:$CC28,"")+1=CG$6,LEN($CC28)&gt;0,$AU28&gt;0),MATCH(INDEX($X$7:$X$16,$AU28)&amp;"-"&amp;$AV28,$CO$7:$CO$126,0),""),"")</f>
        <v/>
      </c>
      <c r="CH28" s="93" t="str">
        <f t="array" ref="CH28">IFERROR(IF(AND(COUNTIF($CC$7:$CC28,"")+1=CH$6,LEN($CC28)&gt;0,$AU28&gt;0),MATCH(INDEX($X$7:$X$16,$AU28)&amp;"-"&amp;$AV28,$CO$7:$CO$126,0),""),"")</f>
        <v/>
      </c>
      <c r="CI28" s="93" t="str">
        <f t="array" ref="CI28">IFERROR(IF(AND(COUNTIF($CC$7:$CC28,"")+1=CI$6,LEN($CC28)&gt;0,$AU28&gt;0),MATCH(INDEX($X$7:$X$16,$AU28)&amp;"-"&amp;$AV28,$CO$7:$CO$126,0),""),"")</f>
        <v/>
      </c>
      <c r="CJ28" s="93" t="str">
        <f t="array" ref="CJ28">IFERROR(IF(AND(COUNTIF($CC$7:$CC28,"")+1=CJ$6,LEN($CC28)&gt;0,$AU28&gt;0),MATCH(INDEX($X$7:$X$16,$AU28)&amp;"-"&amp;$AV28,$CO$7:$CO$126,0),""),"")</f>
        <v/>
      </c>
      <c r="CK28" s="93" t="str">
        <f t="array" ref="CK28">IFERROR(IF(AND(COUNTIF($CC$7:$CC28,"")+1=CK$6,LEN($CC28)&gt;0,$AU28&gt;0),MATCH(INDEX($X$7:$X$16,$AU28)&amp;"-"&amp;$AV28,$CO$7:$CO$126,0),""),"")</f>
        <v/>
      </c>
      <c r="CL28" s="93" t="str">
        <f t="array" ref="CL28">IFERROR(IF(AND(COUNTIF($CC$7:$CC28,"")+1=CL$6,LEN($CC28)&gt;0,$AU28&gt;0),MATCH(INDEX($X$7:$X$16,$AU28)&amp;"-"&amp;$AV28,$CO$7:$CO$126,0),""),"")</f>
        <v/>
      </c>
      <c r="CM28" s="93" t="str">
        <f t="array" ref="CM28">IFERROR(IF(AND(COUNTIF($CC$7:$CC28,"")+1=CM$6,LEN($CC28)&gt;0,$AU28&gt;0),MATCH(INDEX($X$7:$X$16,$AU28)&amp;"-"&amp;$AV28,$CO$7:$CO$126,0),""),"")</f>
        <v/>
      </c>
      <c r="CN28" s="93" t="str">
        <f t="array" ref="CN28">IFERROR(IF(AND(COUNTIF($CC$7:$CC28,"")+1=CN$6,LEN($CC28)&gt;0,$AU28&gt;0),MATCH(INDEX($X$7:$X$16,$AU28)&amp;"-"&amp;$AV28,$CO$7:$CO$126,0),""),"")</f>
        <v/>
      </c>
      <c r="CO28" s="93" t="str">
        <f t="shared" si="14"/>
        <v/>
      </c>
      <c r="CP28" s="93" t="str">
        <f t="array" ref="CP28">IFERROR(IF(AND(COUNTIF($CO$7:$CO28,"")+1=CP$6,LEN($CO28)&gt;0,$AY28&gt;0),MATCH(INDEX($Y$7:$Y$16,$AY28)&amp;"-"&amp;$AZ28,$DA$7:$DA$126,0),""),"")</f>
        <v/>
      </c>
      <c r="CQ28" s="93" t="str">
        <f t="array" ref="CQ28">IFERROR(IF(AND(COUNTIF($CO$7:$CO28,"")+1=CQ$6,LEN($CO28)&gt;0,$AY28&gt;0),MATCH(INDEX($Y$7:$Y$16,$AY28)&amp;"-"&amp;$AZ28,$DA$7:$DA$126,0),""),"")</f>
        <v/>
      </c>
      <c r="CR28" s="93" t="str">
        <f t="array" ref="CR28">IFERROR(IF(AND(COUNTIF($CO$7:$CO28,"")+1=CR$6,LEN($CO28)&gt;0,$AY28&gt;0),MATCH(INDEX($Y$7:$Y$16,$AY28)&amp;"-"&amp;$AZ28,$DA$7:$DA$126,0),""),"")</f>
        <v/>
      </c>
      <c r="CS28" s="93" t="str">
        <f t="array" ref="CS28">IFERROR(IF(AND(COUNTIF($CO$7:$CO28,"")+1=CS$6,LEN($CO28)&gt;0,$AY28&gt;0),MATCH(INDEX($Y$7:$Y$16,$AY28)&amp;"-"&amp;$AZ28,$DA$7:$DA$126,0),""),"")</f>
        <v/>
      </c>
      <c r="CT28" s="93" t="str">
        <f t="array" ref="CT28">IFERROR(IF(AND(COUNTIF($CO$7:$CO28,"")+1=CT$6,LEN($CO28)&gt;0,$AY28&gt;0),MATCH(INDEX($Y$7:$Y$16,$AY28)&amp;"-"&amp;$AZ28,$DA$7:$DA$126,0),""),"")</f>
        <v/>
      </c>
      <c r="CU28" s="93" t="str">
        <f t="array" ref="CU28">IFERROR(IF(AND(COUNTIF($CO$7:$CO28,"")+1=CU$6,LEN($CO28)&gt;0,$AY28&gt;0),MATCH(INDEX($Y$7:$Y$16,$AY28)&amp;"-"&amp;$AZ28,$DA$7:$DA$126,0),""),"")</f>
        <v/>
      </c>
      <c r="CV28" s="93" t="str">
        <f t="array" ref="CV28">IFERROR(IF(AND(COUNTIF($CO$7:$CO28,"")+1=CV$6,LEN($CO28)&gt;0,$AY28&gt;0),MATCH(INDEX($Y$7:$Y$16,$AY28)&amp;"-"&amp;$AZ28,$DA$7:$DA$126,0),""),"")</f>
        <v/>
      </c>
      <c r="CW28" s="93" t="str">
        <f t="array" ref="CW28">IFERROR(IF(AND(COUNTIF($CO$7:$CO28,"")+1=CW$6,LEN($CO28)&gt;0,$AY28&gt;0),MATCH(INDEX($Y$7:$Y$16,$AY28)&amp;"-"&amp;$AZ28,$DA$7:$DA$126,0),""),"")</f>
        <v/>
      </c>
      <c r="CX28" s="93" t="str">
        <f t="array" ref="CX28">IFERROR(IF(AND(COUNTIF($CO$7:$CO28,"")+1=CX$6,LEN($CO28)&gt;0,$AY28&gt;0),MATCH(INDEX($Y$7:$Y$16,$AY28)&amp;"-"&amp;$AZ28,$DA$7:$DA$126,0),""),"")</f>
        <v/>
      </c>
      <c r="CY28" s="93" t="str">
        <f t="array" ref="CY28">IFERROR(IF(AND(COUNTIF($CO$7:$CO28,"")+1=CY$6,LEN($CO28)&gt;0,$AY28&gt;0),MATCH(INDEX($Y$7:$Y$16,$AY28)&amp;"-"&amp;$AZ28,$DA$7:$DA$126,0),""),"")</f>
        <v/>
      </c>
      <c r="CZ28" s="93" t="str">
        <f t="array" ref="CZ28">IFERROR(IF(AND(COUNTIF($CO$7:$CO28,"")+1=CZ$6,LEN($CO28)&gt;0,$AY28&gt;0),MATCH(INDEX($Y$7:$Y$16,$AY28)&amp;"-"&amp;$AZ28,$DA$7:$DA$126,0),""),"")</f>
        <v/>
      </c>
      <c r="DA28" s="93" t="str">
        <f t="shared" si="15"/>
        <v/>
      </c>
      <c r="DC28" s="93" t="str">
        <f t="array" ref="DC28">IFERROR(IF(LEN(BQ28)=0,"",SUM((BF$7:BO$126=$BD28)*(BF$6:BO$6))),"")</f>
        <v/>
      </c>
      <c r="DD28" s="93" t="str">
        <f t="array" ref="DD28">IFERROR(IF(LEN(CC28)=0,"",SUM((BR$7:CA$126=$BD28)*(BR$6:CA$6))),"")</f>
        <v/>
      </c>
      <c r="DE28" s="93" t="str">
        <f t="array" ref="DE28">IFERROR(IF(LEN(CO28)=0,"",SUM((CD$7:CM$126=$BD28)*(CD$6:CM$6))),"")</f>
        <v/>
      </c>
      <c r="DF28" s="93" t="str">
        <f t="array" ref="DF28">IFERROR(IF(LEN(DA28)=0,"",SUM((CP$7:CY$126=$BD28)*(CP$6:CY$6))),"")</f>
        <v/>
      </c>
    </row>
    <row r="29" spans="2:110" x14ac:dyDescent="0.25">
      <c r="B29" s="112">
        <v>7</v>
      </c>
      <c r="C29" s="93" t="str">
        <f t="array" ref="C29">IFERROR(IF(AND(LEN(C$22)&gt;0,SUM((InputList!$C31:$H31=Cond!C$22)*1)&gt;0),InputList!$B31,""),"")</f>
        <v/>
      </c>
      <c r="D29" s="93" t="str">
        <f t="array" ref="D29">IFERROR(IF(AND(LEN(D$22)&gt;0,SUM((InputList!$C31:$H31=Cond!D$22)*1)&gt;0),InputList!$B31,""),"")</f>
        <v/>
      </c>
      <c r="E29" s="93" t="str">
        <f t="array" ref="E29">IFERROR(IF(AND(LEN(E$22)&gt;0,SUM((InputList!$C31:$H31=Cond!E$22)*1)&gt;0),InputList!$B31,""),"")</f>
        <v/>
      </c>
      <c r="F29" s="93" t="str">
        <f t="array" ref="F29">IFERROR(IF(AND(LEN(F$22)&gt;0,SUM((InputList!$C31:$H31=Cond!F$22)*1)&gt;0),InputList!$B31,""),"")</f>
        <v/>
      </c>
      <c r="G29" s="93" t="str">
        <f t="array" ref="G29">IFERROR(IF(AND(LEN(G$22)&gt;0,SUM((InputList!$C31:$H31=Cond!G$22)*1)&gt;0),InputList!$B31,""),"")</f>
        <v/>
      </c>
      <c r="H29" s="93" t="str">
        <f t="array" ref="H29">IFERROR(IF(AND(LEN(H$22)&gt;0,SUM((InputList!$C31:$H31=Cond!H$22)*1)&gt;0),InputList!$B31,""),"")</f>
        <v/>
      </c>
      <c r="I29" s="93" t="str">
        <f t="array" ref="I29">IFERROR(IF(AND(LEN(I$22)&gt;0,SUM((InputList!$C31:$H31=Cond!I$22)*1)&gt;0),InputList!$B31,""),"")</f>
        <v/>
      </c>
      <c r="J29" s="93" t="str">
        <f t="array" ref="J29">IFERROR(IF(AND(LEN(J$22)&gt;0,SUM((InputList!$C31:$H31=Cond!J$22)*1)&gt;0),InputList!$B31,""),"")</f>
        <v/>
      </c>
      <c r="K29" s="93" t="str">
        <f t="array" ref="K29">IFERROR(IF(AND(LEN(K$22)&gt;0,SUM((InputList!$C31:$H31=Cond!K$22)*1)&gt;0),InputList!$B31,""),"")</f>
        <v/>
      </c>
      <c r="L29" s="93" t="str">
        <f t="array" ref="L29">IFERROR(IF(AND(LEN(L$22)&gt;0,SUM((InputList!$C31:$H31=Cond!L$22)*1)&gt;0),InputList!$B31,""),"")</f>
        <v/>
      </c>
      <c r="M29" s="93">
        <f t="shared" si="26"/>
        <v>0</v>
      </c>
      <c r="O29" s="112">
        <v>3</v>
      </c>
      <c r="P29" s="112">
        <v>3</v>
      </c>
      <c r="Q29" s="93" t="str">
        <f t="shared" si="2"/>
        <v>Coffee beans</v>
      </c>
      <c r="R29" s="93" t="str">
        <f t="shared" si="3"/>
        <v>Manufacturer</v>
      </c>
      <c r="T29" s="112">
        <v>9</v>
      </c>
      <c r="U29" s="93" t="str">
        <f t="array" ref="U29">IFERROR(INDEX(U$7:U$16,SMALL(IF(LEN(U$7:U$16)&gt;0,$T$7:$T$16,""),$T29)),"")</f>
        <v/>
      </c>
      <c r="V29" s="122" t="str">
        <f t="array" ref="V29">IFERROR(INDEX(V$7:V$16,SMALL(IF(LEN(V$7:V$16)&gt;0,$T$7:$T$16,""),$T29)),"")</f>
        <v/>
      </c>
      <c r="W29" s="93" t="str">
        <f t="array" ref="W29">IFERROR(INDEX(W$7:W$16,SMALL(IF(LEN(W$7:W$16)&gt;0,$T$7:$T$16,""),$T29)),"")</f>
        <v/>
      </c>
      <c r="X29" s="93" t="str">
        <f t="array" ref="X29">IFERROR(INDEX(X$7:X$16,SMALL(IF(LEN(X$7:X$16)&gt;0,$T$7:$T$16,""),$T29)),"")</f>
        <v/>
      </c>
      <c r="Y29" s="93" t="str">
        <f t="array" ref="Y29">IFERROR(INDEX(Y$7:Y$16,SMALL(IF(LEN(Y$7:Y$16)&gt;0,$T$7:$T$16,""),$T29)),"")</f>
        <v/>
      </c>
      <c r="AJ29" s="112">
        <v>23</v>
      </c>
      <c r="AK29" s="93" t="str">
        <f t="array" ref="AK29">IFERROR(IF(MAX(($AJ29&gt;=$AF$7:$AF$16)*($AJ29&lt;=$AG$7:$AG$16)*$AA$7:$AA$16)=0,"",INDEX($AB$7:$AB$16,MAX(($AJ29&gt;=$AF$7:$AF$16)*($AJ29&lt;=$AG$7:$AG$16)*$AA$7:$AA$16))),"")</f>
        <v/>
      </c>
      <c r="AL29" s="93" t="str">
        <f>IFERROR(IF(LEN(AK29)=0,"",COUNTIF(AK$7:AK29,AK29)),"")</f>
        <v/>
      </c>
      <c r="AM29" s="93" t="str">
        <f t="array" ref="AM29">IFERROR(IF(LEN(AK29)=0,"",LARGE((AK29=$R$7:$R$126)*($P$7:$P$126),COUNTIF(AK29:AK$126,AK29)-1)),"")</f>
        <v/>
      </c>
      <c r="AN29" s="93" t="str">
        <f>IFERROR(IF(LEN(AK29)=0,"",COUNTIF(AM$7:AM29,AM29)),"")</f>
        <v/>
      </c>
      <c r="AO29" s="93" t="str">
        <f t="array" ref="AO29">IFERROR(IF(MAX(($AJ29&gt;=$AF$19:$AF$28)*($AJ29&lt;=$AG$19:$AG$28)*$AA$19:$AA$28)=0,"",INDEX($AB$19:$AB$28,MAX(($AJ29&gt;=$AF$19:$AF$28)*($AJ29&lt;=$AG$19:$AG$28)*$AA$19:$AA$28))),"")</f>
        <v/>
      </c>
      <c r="AP29" s="93" t="str">
        <f>IFERROR(IF(LEN(AO29)=0,"",COUNTIF(AO$7:AO29,AO29)),"")</f>
        <v/>
      </c>
      <c r="AQ29" s="93" t="str">
        <f t="array" ref="AQ29">IFERROR(IF(LEN(AO29)=0,"",LARGE((AO29=$Q$7:$Q$126)*($P$7:$P$126),COUNTIF(AO29:AO$126,AO29)-1)),"")</f>
        <v/>
      </c>
      <c r="AR29" s="93" t="str">
        <f>IFERROR(IF(LEN(AO29)=0,"",COUNTIF(AQ$7:AQ29,AQ29)),"")</f>
        <v/>
      </c>
      <c r="AS29" s="93" t="str">
        <f t="array" ref="AS29">IFERROR(IF(MAX(($AJ29&gt;=$AF$31:$AF$40)*($AJ29&lt;=$AG$31:$AG$40)*$AA$31:$AA$40)=0,"",INDEX($AB$31:$AB$40,MAX(($AJ29&gt;=$AF$31:$AF$40)*($AJ29&lt;=$AG$31:$AG$40)*$AA$31:$AA$40))),"")</f>
        <v/>
      </c>
      <c r="AT29" s="93" t="str">
        <f>IFERROR(IF(LEN(AS29)=0,"",COUNTIF(AS$7:AS29,AS29)),"")</f>
        <v/>
      </c>
      <c r="AU29" s="93" t="str">
        <f t="shared" si="9"/>
        <v/>
      </c>
      <c r="AV29" s="93" t="str">
        <f>IFERROR(IF(LEN(AU29)=0,"",COUNTIF(AU$7:AU29,AU29)),"")</f>
        <v/>
      </c>
      <c r="AW29" s="93" t="str">
        <f t="array" ref="AW29">IFERROR(IF(MAX(($AJ29&gt;=$AF$43:$AF$52)*($AJ29&lt;=$AG$43:$AG$52)*$AA$43:$AA$52)=0,"",INDEX($AB$43:$AB$52,MAX(($AJ29&gt;=$AF$43:$AF$52)*($AJ29&lt;=$AG$43:$AG$52)*$AA$43:$AA$52))),"")</f>
        <v/>
      </c>
      <c r="AX29" s="93" t="str">
        <f>IFERROR(IF(LEN(AW29)=0,"",COUNTIF(AW$7:AW29,AW29)),"")</f>
        <v/>
      </c>
      <c r="AY29" s="93" t="str">
        <f t="shared" si="10"/>
        <v/>
      </c>
      <c r="AZ29" s="93" t="str">
        <f>IFERROR(IF(LEN(AY29)=0,"",COUNTIF(AY$7:AY29,AY29)),"")</f>
        <v/>
      </c>
      <c r="BA29" s="93" t="str">
        <f t="array" ref="BA29">IFERROR(IF(MAX(($AJ29&gt;=$AF$55:$AF$64)*($AJ29&lt;=$AG$55:$AG$64)*$AA$55:$AA$64)=0,"",INDEX($AB$55:$AB$64,MAX(($AJ29&gt;=$AF$55:$AF$64)*($AJ29&lt;=$AG$55:$AG$64)*$AA$55:$AA$64))),"")</f>
        <v/>
      </c>
      <c r="BB29" s="93" t="str">
        <f>IFERROR(IF(LEN(BA29)=0,"",COUNTIF(BA$7:BA29,BA29)),"")</f>
        <v/>
      </c>
      <c r="BD29" s="112">
        <v>23</v>
      </c>
      <c r="BE29" s="93" t="str">
        <f t="shared" si="11"/>
        <v/>
      </c>
      <c r="BF29" s="93" t="str">
        <f t="array" ref="BF29">IFERROR(IF(AND(COUNTIF($BE$7:$BE29,"")+1=BF$6,LEN($BE29)&gt;0,$AM29&gt;0),MATCH(INDEX($V$7:$V$16,$AM29)&amp;"-"&amp;$AN29,$BQ$7:$BQ$126,0),""),"")</f>
        <v/>
      </c>
      <c r="BG29" s="93" t="str">
        <f t="array" ref="BG29">IFERROR(IF(AND(COUNTIF($BE$7:$BE29,"")+1=BG$6,LEN($BE29)&gt;0,$AM29&gt;0),MATCH(INDEX($V$7:$V$16,$AM29)&amp;"-"&amp;$AN29,$BQ$7:$BQ$126,0),""),"")</f>
        <v/>
      </c>
      <c r="BH29" s="93" t="str">
        <f t="array" ref="BH29">IFERROR(IF(AND(COUNTIF($BE$7:$BE29,"")+1=BH$6,LEN($BE29)&gt;0,$AM29&gt;0),MATCH(INDEX($V$7:$V$16,$AM29)&amp;"-"&amp;$AN29,$BQ$7:$BQ$126,0),""),"")</f>
        <v/>
      </c>
      <c r="BI29" s="93" t="str">
        <f t="array" ref="BI29">IFERROR(IF(AND(COUNTIF($BE$7:$BE29,"")+1=BI$6,LEN($BE29)&gt;0,$AM29&gt;0),MATCH(INDEX($V$7:$V$16,$AM29)&amp;"-"&amp;$AN29,$BQ$7:$BQ$126,0),""),"")</f>
        <v/>
      </c>
      <c r="BJ29" s="93" t="str">
        <f t="array" ref="BJ29">IFERROR(IF(AND(COUNTIF($BE$7:$BE29,"")+1=BJ$6,LEN($BE29)&gt;0,$AM29&gt;0),MATCH(INDEX($V$7:$V$16,$AM29)&amp;"-"&amp;$AN29,$BQ$7:$BQ$126,0),""),"")</f>
        <v/>
      </c>
      <c r="BK29" s="93" t="str">
        <f t="array" ref="BK29">IFERROR(IF(AND(COUNTIF($BE$7:$BE29,"")+1=BK$6,LEN($BE29)&gt;0,$AM29&gt;0),MATCH(INDEX($V$7:$V$16,$AM29)&amp;"-"&amp;$AN29,$BQ$7:$BQ$126,0),""),"")</f>
        <v/>
      </c>
      <c r="BL29" s="93" t="str">
        <f t="array" ref="BL29">IFERROR(IF(AND(COUNTIF($BE$7:$BE29,"")+1=BL$6,LEN($BE29)&gt;0,$AM29&gt;0),MATCH(INDEX($V$7:$V$16,$AM29)&amp;"-"&amp;$AN29,$BQ$7:$BQ$126,0),""),"")</f>
        <v/>
      </c>
      <c r="BM29" s="93" t="str">
        <f t="array" ref="BM29">IFERROR(IF(AND(COUNTIF($BE$7:$BE29,"")+1=BM$6,LEN($BE29)&gt;0,$AM29&gt;0),MATCH(INDEX($V$7:$V$16,$AM29)&amp;"-"&amp;$AN29,$BQ$7:$BQ$126,0),""),"")</f>
        <v/>
      </c>
      <c r="BN29" s="93" t="str">
        <f t="array" ref="BN29">IFERROR(IF(AND(COUNTIF($BE$7:$BE29,"")+1=BN$6,LEN($BE29)&gt;0,$AM29&gt;0),MATCH(INDEX($V$7:$V$16,$AM29)&amp;"-"&amp;$AN29,$BQ$7:$BQ$126,0),""),"")</f>
        <v/>
      </c>
      <c r="BO29" s="93" t="str">
        <f t="array" ref="BO29">IFERROR(IF(AND(COUNTIF($BE$7:$BE29,"")+1=BO$6,LEN($BE29)&gt;0,$AM29&gt;0),MATCH(INDEX($V$7:$V$16,$AM29)&amp;"-"&amp;$AN29,$BQ$7:$BQ$126,0),""),"")</f>
        <v/>
      </c>
      <c r="BP29" s="93" t="str">
        <f t="array" ref="BP29">IFERROR(IF(AND(COUNTIF($BE$7:$BE29,"")+1=BP$6,LEN($BE29)&gt;0,$AM29&gt;0),MATCH(INDEX($V$7:$V$16,$AM29)&amp;"-"&amp;$AN29,$BQ$7:$BQ$126,0),""),"")</f>
        <v/>
      </c>
      <c r="BQ29" s="93" t="str">
        <f t="shared" si="12"/>
        <v/>
      </c>
      <c r="BR29" s="93" t="str">
        <f t="array" ref="BR29">IFERROR(IF(AND(COUNTIF($BQ$7:$BQ29,"")+1=BR$6,LEN($BQ29)&gt;0,$AQ29&gt;0),MATCH(INDEX($W$7:$W$16,$AQ29)&amp;"-"&amp;$AR29,$CC$7:$CC$126,0),""),"")</f>
        <v/>
      </c>
      <c r="BS29" s="93" t="str">
        <f t="array" ref="BS29">IFERROR(IF(AND(COUNTIF($BQ$7:$BQ29,"")+1=BS$6,LEN($BQ29)&gt;0,$AQ29&gt;0),MATCH(INDEX($W$7:$W$16,$AQ29)&amp;"-"&amp;$AR29,$CC$7:$CC$126,0),""),"")</f>
        <v/>
      </c>
      <c r="BT29" s="93" t="str">
        <f t="array" ref="BT29">IFERROR(IF(AND(COUNTIF($BQ$7:$BQ29,"")+1=BT$6,LEN($BQ29)&gt;0,$AQ29&gt;0),MATCH(INDEX($W$7:$W$16,$AQ29)&amp;"-"&amp;$AR29,$CC$7:$CC$126,0),""),"")</f>
        <v/>
      </c>
      <c r="BU29" s="93" t="str">
        <f t="array" ref="BU29">IFERROR(IF(AND(COUNTIF($BQ$7:$BQ29,"")+1=BU$6,LEN($BQ29)&gt;0,$AQ29&gt;0),MATCH(INDEX($W$7:$W$16,$AQ29)&amp;"-"&amp;$AR29,$CC$7:$CC$126,0),""),"")</f>
        <v/>
      </c>
      <c r="BV29" s="93" t="str">
        <f t="array" ref="BV29">IFERROR(IF(AND(COUNTIF($BQ$7:$BQ29,"")+1=BV$6,LEN($BQ29)&gt;0,$AQ29&gt;0),MATCH(INDEX($W$7:$W$16,$AQ29)&amp;"-"&amp;$AR29,$CC$7:$CC$126,0),""),"")</f>
        <v/>
      </c>
      <c r="BW29" s="93" t="str">
        <f t="array" ref="BW29">IFERROR(IF(AND(COUNTIF($BQ$7:$BQ29,"")+1=BW$6,LEN($BQ29)&gt;0,$AQ29&gt;0),MATCH(INDEX($W$7:$W$16,$AQ29)&amp;"-"&amp;$AR29,$CC$7:$CC$126,0),""),"")</f>
        <v/>
      </c>
      <c r="BX29" s="93" t="str">
        <f t="array" ref="BX29">IFERROR(IF(AND(COUNTIF($BQ$7:$BQ29,"")+1=BX$6,LEN($BQ29)&gt;0,$AQ29&gt;0),MATCH(INDEX($W$7:$W$16,$AQ29)&amp;"-"&amp;$AR29,$CC$7:$CC$126,0),""),"")</f>
        <v/>
      </c>
      <c r="BY29" s="93" t="str">
        <f t="array" ref="BY29">IFERROR(IF(AND(COUNTIF($BQ$7:$BQ29,"")+1=BY$6,LEN($BQ29)&gt;0,$AQ29&gt;0),MATCH(INDEX($W$7:$W$16,$AQ29)&amp;"-"&amp;$AR29,$CC$7:$CC$126,0),""),"")</f>
        <v/>
      </c>
      <c r="BZ29" s="93" t="str">
        <f t="array" ref="BZ29">IFERROR(IF(AND(COUNTIF($BQ$7:$BQ29,"")+1=BZ$6,LEN($BQ29)&gt;0,$AQ29&gt;0),MATCH(INDEX($W$7:$W$16,$AQ29)&amp;"-"&amp;$AR29,$CC$7:$CC$126,0),""),"")</f>
        <v/>
      </c>
      <c r="CA29" s="93" t="str">
        <f t="array" ref="CA29">IFERROR(IF(AND(COUNTIF($BQ$7:$BQ29,"")+1=CA$6,LEN($BQ29)&gt;0,$AQ29&gt;0),MATCH(INDEX($W$7:$W$16,$AQ29)&amp;"-"&amp;$AR29,$CC$7:$CC$126,0),""),"")</f>
        <v/>
      </c>
      <c r="CB29" s="93" t="str">
        <f t="array" ref="CB29">IFERROR(IF(AND(COUNTIF($BQ$7:$BQ29,"")+1=CB$6,LEN($BQ29)&gt;0,$AQ29&gt;0),MATCH(INDEX($W$7:$W$16,$AQ29)&amp;"-"&amp;$AR29,$CC$7:$CC$126,0),""),"")</f>
        <v/>
      </c>
      <c r="CC29" s="93" t="str">
        <f t="shared" si="13"/>
        <v/>
      </c>
      <c r="CD29" s="93" t="str">
        <f t="array" ref="CD29">IFERROR(IF(AND(COUNTIF($CC$7:$CC29,"")+1=CD$6,LEN($CC29)&gt;0,$AU29&gt;0),MATCH(INDEX($X$7:$X$16,$AU29)&amp;"-"&amp;$AV29,$CO$7:$CO$126,0),""),"")</f>
        <v/>
      </c>
      <c r="CE29" s="93" t="str">
        <f t="array" ref="CE29">IFERROR(IF(AND(COUNTIF($CC$7:$CC29,"")+1=CE$6,LEN($CC29)&gt;0,$AU29&gt;0),MATCH(INDEX($X$7:$X$16,$AU29)&amp;"-"&amp;$AV29,$CO$7:$CO$126,0),""),"")</f>
        <v/>
      </c>
      <c r="CF29" s="93" t="str">
        <f t="array" ref="CF29">IFERROR(IF(AND(COUNTIF($CC$7:$CC29,"")+1=CF$6,LEN($CC29)&gt;0,$AU29&gt;0),MATCH(INDEX($X$7:$X$16,$AU29)&amp;"-"&amp;$AV29,$CO$7:$CO$126,0),""),"")</f>
        <v/>
      </c>
      <c r="CG29" s="93" t="str">
        <f t="array" ref="CG29">IFERROR(IF(AND(COUNTIF($CC$7:$CC29,"")+1=CG$6,LEN($CC29)&gt;0,$AU29&gt;0),MATCH(INDEX($X$7:$X$16,$AU29)&amp;"-"&amp;$AV29,$CO$7:$CO$126,0),""),"")</f>
        <v/>
      </c>
      <c r="CH29" s="93" t="str">
        <f t="array" ref="CH29">IFERROR(IF(AND(COUNTIF($CC$7:$CC29,"")+1=CH$6,LEN($CC29)&gt;0,$AU29&gt;0),MATCH(INDEX($X$7:$X$16,$AU29)&amp;"-"&amp;$AV29,$CO$7:$CO$126,0),""),"")</f>
        <v/>
      </c>
      <c r="CI29" s="93" t="str">
        <f t="array" ref="CI29">IFERROR(IF(AND(COUNTIF($CC$7:$CC29,"")+1=CI$6,LEN($CC29)&gt;0,$AU29&gt;0),MATCH(INDEX($X$7:$X$16,$AU29)&amp;"-"&amp;$AV29,$CO$7:$CO$126,0),""),"")</f>
        <v/>
      </c>
      <c r="CJ29" s="93" t="str">
        <f t="array" ref="CJ29">IFERROR(IF(AND(COUNTIF($CC$7:$CC29,"")+1=CJ$6,LEN($CC29)&gt;0,$AU29&gt;0),MATCH(INDEX($X$7:$X$16,$AU29)&amp;"-"&amp;$AV29,$CO$7:$CO$126,0),""),"")</f>
        <v/>
      </c>
      <c r="CK29" s="93" t="str">
        <f t="array" ref="CK29">IFERROR(IF(AND(COUNTIF($CC$7:$CC29,"")+1=CK$6,LEN($CC29)&gt;0,$AU29&gt;0),MATCH(INDEX($X$7:$X$16,$AU29)&amp;"-"&amp;$AV29,$CO$7:$CO$126,0),""),"")</f>
        <v/>
      </c>
      <c r="CL29" s="93" t="str">
        <f t="array" ref="CL29">IFERROR(IF(AND(COUNTIF($CC$7:$CC29,"")+1=CL$6,LEN($CC29)&gt;0,$AU29&gt;0),MATCH(INDEX($X$7:$X$16,$AU29)&amp;"-"&amp;$AV29,$CO$7:$CO$126,0),""),"")</f>
        <v/>
      </c>
      <c r="CM29" s="93" t="str">
        <f t="array" ref="CM29">IFERROR(IF(AND(COUNTIF($CC$7:$CC29,"")+1=CM$6,LEN($CC29)&gt;0,$AU29&gt;0),MATCH(INDEX($X$7:$X$16,$AU29)&amp;"-"&amp;$AV29,$CO$7:$CO$126,0),""),"")</f>
        <v/>
      </c>
      <c r="CN29" s="93" t="str">
        <f t="array" ref="CN29">IFERROR(IF(AND(COUNTIF($CC$7:$CC29,"")+1=CN$6,LEN($CC29)&gt;0,$AU29&gt;0),MATCH(INDEX($X$7:$X$16,$AU29)&amp;"-"&amp;$AV29,$CO$7:$CO$126,0),""),"")</f>
        <v/>
      </c>
      <c r="CO29" s="93" t="str">
        <f t="shared" si="14"/>
        <v/>
      </c>
      <c r="CP29" s="93" t="str">
        <f t="array" ref="CP29">IFERROR(IF(AND(COUNTIF($CO$7:$CO29,"")+1=CP$6,LEN($CO29)&gt;0,$AY29&gt;0),MATCH(INDEX($Y$7:$Y$16,$AY29)&amp;"-"&amp;$AZ29,$DA$7:$DA$126,0),""),"")</f>
        <v/>
      </c>
      <c r="CQ29" s="93" t="str">
        <f t="array" ref="CQ29">IFERROR(IF(AND(COUNTIF($CO$7:$CO29,"")+1=CQ$6,LEN($CO29)&gt;0,$AY29&gt;0),MATCH(INDEX($Y$7:$Y$16,$AY29)&amp;"-"&amp;$AZ29,$DA$7:$DA$126,0),""),"")</f>
        <v/>
      </c>
      <c r="CR29" s="93" t="str">
        <f t="array" ref="CR29">IFERROR(IF(AND(COUNTIF($CO$7:$CO29,"")+1=CR$6,LEN($CO29)&gt;0,$AY29&gt;0),MATCH(INDEX($Y$7:$Y$16,$AY29)&amp;"-"&amp;$AZ29,$DA$7:$DA$126,0),""),"")</f>
        <v/>
      </c>
      <c r="CS29" s="93" t="str">
        <f t="array" ref="CS29">IFERROR(IF(AND(COUNTIF($CO$7:$CO29,"")+1=CS$6,LEN($CO29)&gt;0,$AY29&gt;0),MATCH(INDEX($Y$7:$Y$16,$AY29)&amp;"-"&amp;$AZ29,$DA$7:$DA$126,0),""),"")</f>
        <v/>
      </c>
      <c r="CT29" s="93" t="str">
        <f t="array" ref="CT29">IFERROR(IF(AND(COUNTIF($CO$7:$CO29,"")+1=CT$6,LEN($CO29)&gt;0,$AY29&gt;0),MATCH(INDEX($Y$7:$Y$16,$AY29)&amp;"-"&amp;$AZ29,$DA$7:$DA$126,0),""),"")</f>
        <v/>
      </c>
      <c r="CU29" s="93" t="str">
        <f t="array" ref="CU29">IFERROR(IF(AND(COUNTIF($CO$7:$CO29,"")+1=CU$6,LEN($CO29)&gt;0,$AY29&gt;0),MATCH(INDEX($Y$7:$Y$16,$AY29)&amp;"-"&amp;$AZ29,$DA$7:$DA$126,0),""),"")</f>
        <v/>
      </c>
      <c r="CV29" s="93" t="str">
        <f t="array" ref="CV29">IFERROR(IF(AND(COUNTIF($CO$7:$CO29,"")+1=CV$6,LEN($CO29)&gt;0,$AY29&gt;0),MATCH(INDEX($Y$7:$Y$16,$AY29)&amp;"-"&amp;$AZ29,$DA$7:$DA$126,0),""),"")</f>
        <v/>
      </c>
      <c r="CW29" s="93" t="str">
        <f t="array" ref="CW29">IFERROR(IF(AND(COUNTIF($CO$7:$CO29,"")+1=CW$6,LEN($CO29)&gt;0,$AY29&gt;0),MATCH(INDEX($Y$7:$Y$16,$AY29)&amp;"-"&amp;$AZ29,$DA$7:$DA$126,0),""),"")</f>
        <v/>
      </c>
      <c r="CX29" s="93" t="str">
        <f t="array" ref="CX29">IFERROR(IF(AND(COUNTIF($CO$7:$CO29,"")+1=CX$6,LEN($CO29)&gt;0,$AY29&gt;0),MATCH(INDEX($Y$7:$Y$16,$AY29)&amp;"-"&amp;$AZ29,$DA$7:$DA$126,0),""),"")</f>
        <v/>
      </c>
      <c r="CY29" s="93" t="str">
        <f t="array" ref="CY29">IFERROR(IF(AND(COUNTIF($CO$7:$CO29,"")+1=CY$6,LEN($CO29)&gt;0,$AY29&gt;0),MATCH(INDEX($Y$7:$Y$16,$AY29)&amp;"-"&amp;$AZ29,$DA$7:$DA$126,0),""),"")</f>
        <v/>
      </c>
      <c r="CZ29" s="93" t="str">
        <f t="array" ref="CZ29">IFERROR(IF(AND(COUNTIF($CO$7:$CO29,"")+1=CZ$6,LEN($CO29)&gt;0,$AY29&gt;0),MATCH(INDEX($Y$7:$Y$16,$AY29)&amp;"-"&amp;$AZ29,$DA$7:$DA$126,0),""),"")</f>
        <v/>
      </c>
      <c r="DA29" s="93" t="str">
        <f t="shared" si="15"/>
        <v/>
      </c>
      <c r="DC29" s="93" t="str">
        <f t="array" ref="DC29">IFERROR(IF(LEN(BQ29)=0,"",SUM((BF$7:BO$126=$BD29)*(BF$6:BO$6))),"")</f>
        <v/>
      </c>
      <c r="DD29" s="93" t="str">
        <f t="array" ref="DD29">IFERROR(IF(LEN(CC29)=0,"",SUM((BR$7:CA$126=$BD29)*(BR$6:CA$6))),"")</f>
        <v/>
      </c>
      <c r="DE29" s="93" t="str">
        <f t="array" ref="DE29">IFERROR(IF(LEN(CO29)=0,"",SUM((CD$7:CM$126=$BD29)*(CD$6:CM$6))),"")</f>
        <v/>
      </c>
      <c r="DF29" s="93" t="str">
        <f t="array" ref="DF29">IFERROR(IF(LEN(DA29)=0,"",SUM((CP$7:CY$126=$BD29)*(CP$6:CY$6))),"")</f>
        <v/>
      </c>
    </row>
    <row r="30" spans="2:110" x14ac:dyDescent="0.25">
      <c r="B30" s="112">
        <v>8</v>
      </c>
      <c r="C30" s="93" t="str">
        <f t="array" ref="C30">IFERROR(IF(AND(LEN(C$22)&gt;0,SUM((InputList!$C32:$H32=Cond!C$22)*1)&gt;0),InputList!$B32,""),"")</f>
        <v/>
      </c>
      <c r="D30" s="93" t="str">
        <f t="array" ref="D30">IFERROR(IF(AND(LEN(D$22)&gt;0,SUM((InputList!$C32:$H32=Cond!D$22)*1)&gt;0),InputList!$B32,""),"")</f>
        <v/>
      </c>
      <c r="E30" s="93" t="str">
        <f t="array" ref="E30">IFERROR(IF(AND(LEN(E$22)&gt;0,SUM((InputList!$C32:$H32=Cond!E$22)*1)&gt;0),InputList!$B32,""),"")</f>
        <v/>
      </c>
      <c r="F30" s="93" t="str">
        <f t="array" ref="F30">IFERROR(IF(AND(LEN(F$22)&gt;0,SUM((InputList!$C32:$H32=Cond!F$22)*1)&gt;0),InputList!$B32,""),"")</f>
        <v/>
      </c>
      <c r="G30" s="93" t="str">
        <f t="array" ref="G30">IFERROR(IF(AND(LEN(G$22)&gt;0,SUM((InputList!$C32:$H32=Cond!G$22)*1)&gt;0),InputList!$B32,""),"")</f>
        <v/>
      </c>
      <c r="H30" s="93" t="str">
        <f t="array" ref="H30">IFERROR(IF(AND(LEN(H$22)&gt;0,SUM((InputList!$C32:$H32=Cond!H$22)*1)&gt;0),InputList!$B32,""),"")</f>
        <v/>
      </c>
      <c r="I30" s="93" t="str">
        <f t="array" ref="I30">IFERROR(IF(AND(LEN(I$22)&gt;0,SUM((InputList!$C32:$H32=Cond!I$22)*1)&gt;0),InputList!$B32,""),"")</f>
        <v/>
      </c>
      <c r="J30" s="93" t="str">
        <f t="array" ref="J30">IFERROR(IF(AND(LEN(J$22)&gt;0,SUM((InputList!$C32:$H32=Cond!J$22)*1)&gt;0),InputList!$B32,""),"")</f>
        <v/>
      </c>
      <c r="K30" s="93" t="str">
        <f t="array" ref="K30">IFERROR(IF(AND(LEN(K$22)&gt;0,SUM((InputList!$C32:$H32=Cond!K$22)*1)&gt;0),InputList!$B32,""),"")</f>
        <v/>
      </c>
      <c r="L30" s="93" t="str">
        <f t="array" ref="L30">IFERROR(IF(AND(LEN(L$22)&gt;0,SUM((InputList!$C32:$H32=Cond!L$22)*1)&gt;0),InputList!$B32,""),"")</f>
        <v/>
      </c>
      <c r="M30" s="93">
        <f t="shared" si="26"/>
        <v>0</v>
      </c>
      <c r="O30" s="112">
        <v>4</v>
      </c>
      <c r="P30" s="112">
        <v>3</v>
      </c>
      <c r="Q30" s="93" t="str">
        <f t="shared" si="2"/>
        <v>Ingredients ( Milk, Sugar, Chocolate etc.)</v>
      </c>
      <c r="R30" s="93" t="str">
        <f t="shared" si="3"/>
        <v/>
      </c>
      <c r="T30" s="112">
        <v>10</v>
      </c>
      <c r="U30" s="93" t="str">
        <f t="array" ref="U30">IFERROR(INDEX(U$7:U$16,SMALL(IF(LEN(U$7:U$16)&gt;0,$T$7:$T$16,""),$T30)),"")</f>
        <v/>
      </c>
      <c r="V30" s="122" t="str">
        <f t="array" ref="V30">IFERROR(INDEX(V$7:V$16,SMALL(IF(LEN(V$7:V$16)&gt;0,$T$7:$T$16,""),$T30)),"")</f>
        <v/>
      </c>
      <c r="W30" s="93" t="str">
        <f t="array" ref="W30">IFERROR(INDEX(W$7:W$16,SMALL(IF(LEN(W$7:W$16)&gt;0,$T$7:$T$16,""),$T30)),"")</f>
        <v/>
      </c>
      <c r="X30" s="93" t="str">
        <f t="array" ref="X30">IFERROR(INDEX(X$7:X$16,SMALL(IF(LEN(X$7:X$16)&gt;0,$T$7:$T$16,""),$T30)),"")</f>
        <v/>
      </c>
      <c r="Y30" s="93" t="str">
        <f t="array" ref="Y30">IFERROR(INDEX(Y$7:Y$16,SMALL(IF(LEN(Y$7:Y$16)&gt;0,$T$7:$T$16,""),$T30)),"")</f>
        <v/>
      </c>
      <c r="AA30" s="111" t="s">
        <v>3</v>
      </c>
      <c r="AB30" s="111" t="s">
        <v>2</v>
      </c>
      <c r="AC30" s="126" t="s">
        <v>12</v>
      </c>
      <c r="AD30" s="126" t="s">
        <v>14</v>
      </c>
      <c r="AE30" s="126" t="s">
        <v>15</v>
      </c>
      <c r="AF30" s="126" t="s">
        <v>16</v>
      </c>
      <c r="AG30" s="126" t="s">
        <v>17</v>
      </c>
      <c r="AH30" s="126" t="s">
        <v>18</v>
      </c>
      <c r="AJ30" s="112">
        <v>24</v>
      </c>
      <c r="AK30" s="93" t="str">
        <f t="array" ref="AK30">IFERROR(IF(MAX(($AJ30&gt;=$AF$7:$AF$16)*($AJ30&lt;=$AG$7:$AG$16)*$AA$7:$AA$16)=0,"",INDEX($AB$7:$AB$16,MAX(($AJ30&gt;=$AF$7:$AF$16)*($AJ30&lt;=$AG$7:$AG$16)*$AA$7:$AA$16))),"")</f>
        <v/>
      </c>
      <c r="AL30" s="93" t="str">
        <f>IFERROR(IF(LEN(AK30)=0,"",COUNTIF(AK$7:AK30,AK30)),"")</f>
        <v/>
      </c>
      <c r="AM30" s="93" t="str">
        <f t="array" ref="AM30">IFERROR(IF(LEN(AK30)=0,"",LARGE((AK30=$R$7:$R$126)*($P$7:$P$126),COUNTIF(AK30:AK$126,AK30)-1)),"")</f>
        <v/>
      </c>
      <c r="AN30" s="93" t="str">
        <f>IFERROR(IF(LEN(AK30)=0,"",COUNTIF(AM$7:AM30,AM30)),"")</f>
        <v/>
      </c>
      <c r="AO30" s="93" t="str">
        <f t="array" ref="AO30">IFERROR(IF(MAX(($AJ30&gt;=$AF$19:$AF$28)*($AJ30&lt;=$AG$19:$AG$28)*$AA$19:$AA$28)=0,"",INDEX($AB$19:$AB$28,MAX(($AJ30&gt;=$AF$19:$AF$28)*($AJ30&lt;=$AG$19:$AG$28)*$AA$19:$AA$28))),"")</f>
        <v/>
      </c>
      <c r="AP30" s="93" t="str">
        <f>IFERROR(IF(LEN(AO30)=0,"",COUNTIF(AO$7:AO30,AO30)),"")</f>
        <v/>
      </c>
      <c r="AQ30" s="93" t="str">
        <f t="array" ref="AQ30">IFERROR(IF(LEN(AO30)=0,"",LARGE((AO30=$Q$7:$Q$126)*($P$7:$P$126),COUNTIF(AO30:AO$126,AO30)-1)),"")</f>
        <v/>
      </c>
      <c r="AR30" s="93" t="str">
        <f>IFERROR(IF(LEN(AO30)=0,"",COUNTIF(AQ$7:AQ30,AQ30)),"")</f>
        <v/>
      </c>
      <c r="AS30" s="93" t="str">
        <f t="array" ref="AS30">IFERROR(IF(MAX(($AJ30&gt;=$AF$31:$AF$40)*($AJ30&lt;=$AG$31:$AG$40)*$AA$31:$AA$40)=0,"",INDEX($AB$31:$AB$40,MAX(($AJ30&gt;=$AF$31:$AF$40)*($AJ30&lt;=$AG$31:$AG$40)*$AA$31:$AA$40))),"")</f>
        <v/>
      </c>
      <c r="AT30" s="93" t="str">
        <f>IFERROR(IF(LEN(AS30)=0,"",COUNTIF(AS$7:AS30,AS30)),"")</f>
        <v/>
      </c>
      <c r="AU30" s="93" t="str">
        <f t="shared" si="9"/>
        <v/>
      </c>
      <c r="AV30" s="93" t="str">
        <f>IFERROR(IF(LEN(AU30)=0,"",COUNTIF(AU$7:AU30,AU30)),"")</f>
        <v/>
      </c>
      <c r="AW30" s="93" t="str">
        <f t="array" ref="AW30">IFERROR(IF(MAX(($AJ30&gt;=$AF$43:$AF$52)*($AJ30&lt;=$AG$43:$AG$52)*$AA$43:$AA$52)=0,"",INDEX($AB$43:$AB$52,MAX(($AJ30&gt;=$AF$43:$AF$52)*($AJ30&lt;=$AG$43:$AG$52)*$AA$43:$AA$52))),"")</f>
        <v/>
      </c>
      <c r="AX30" s="93" t="str">
        <f>IFERROR(IF(LEN(AW30)=0,"",COUNTIF(AW$7:AW30,AW30)),"")</f>
        <v/>
      </c>
      <c r="AY30" s="93" t="str">
        <f t="shared" si="10"/>
        <v/>
      </c>
      <c r="AZ30" s="93" t="str">
        <f>IFERROR(IF(LEN(AY30)=0,"",COUNTIF(AY$7:AY30,AY30)),"")</f>
        <v/>
      </c>
      <c r="BA30" s="93" t="str">
        <f t="array" ref="BA30">IFERROR(IF(MAX(($AJ30&gt;=$AF$55:$AF$64)*($AJ30&lt;=$AG$55:$AG$64)*$AA$55:$AA$64)=0,"",INDEX($AB$55:$AB$64,MAX(($AJ30&gt;=$AF$55:$AF$64)*($AJ30&lt;=$AG$55:$AG$64)*$AA$55:$AA$64))),"")</f>
        <v/>
      </c>
      <c r="BB30" s="93" t="str">
        <f>IFERROR(IF(LEN(BA30)=0,"",COUNTIF(BA$7:BA30,BA30)),"")</f>
        <v/>
      </c>
      <c r="BD30" s="112">
        <v>24</v>
      </c>
      <c r="BE30" s="93" t="str">
        <f t="shared" si="11"/>
        <v/>
      </c>
      <c r="BF30" s="93" t="str">
        <f t="array" ref="BF30">IFERROR(IF(AND(COUNTIF($BE$7:$BE30,"")+1=BF$6,LEN($BE30)&gt;0,$AM30&gt;0),MATCH(INDEX($V$7:$V$16,$AM30)&amp;"-"&amp;$AN30,$BQ$7:$BQ$126,0),""),"")</f>
        <v/>
      </c>
      <c r="BG30" s="93" t="str">
        <f t="array" ref="BG30">IFERROR(IF(AND(COUNTIF($BE$7:$BE30,"")+1=BG$6,LEN($BE30)&gt;0,$AM30&gt;0),MATCH(INDEX($V$7:$V$16,$AM30)&amp;"-"&amp;$AN30,$BQ$7:$BQ$126,0),""),"")</f>
        <v/>
      </c>
      <c r="BH30" s="93" t="str">
        <f t="array" ref="BH30">IFERROR(IF(AND(COUNTIF($BE$7:$BE30,"")+1=BH$6,LEN($BE30)&gt;0,$AM30&gt;0),MATCH(INDEX($V$7:$V$16,$AM30)&amp;"-"&amp;$AN30,$BQ$7:$BQ$126,0),""),"")</f>
        <v/>
      </c>
      <c r="BI30" s="93" t="str">
        <f t="array" ref="BI30">IFERROR(IF(AND(COUNTIF($BE$7:$BE30,"")+1=BI$6,LEN($BE30)&gt;0,$AM30&gt;0),MATCH(INDEX($V$7:$V$16,$AM30)&amp;"-"&amp;$AN30,$BQ$7:$BQ$126,0),""),"")</f>
        <v/>
      </c>
      <c r="BJ30" s="93" t="str">
        <f t="array" ref="BJ30">IFERROR(IF(AND(COUNTIF($BE$7:$BE30,"")+1=BJ$6,LEN($BE30)&gt;0,$AM30&gt;0),MATCH(INDEX($V$7:$V$16,$AM30)&amp;"-"&amp;$AN30,$BQ$7:$BQ$126,0),""),"")</f>
        <v/>
      </c>
      <c r="BK30" s="93" t="str">
        <f t="array" ref="BK30">IFERROR(IF(AND(COUNTIF($BE$7:$BE30,"")+1=BK$6,LEN($BE30)&gt;0,$AM30&gt;0),MATCH(INDEX($V$7:$V$16,$AM30)&amp;"-"&amp;$AN30,$BQ$7:$BQ$126,0),""),"")</f>
        <v/>
      </c>
      <c r="BL30" s="93" t="str">
        <f t="array" ref="BL30">IFERROR(IF(AND(COUNTIF($BE$7:$BE30,"")+1=BL$6,LEN($BE30)&gt;0,$AM30&gt;0),MATCH(INDEX($V$7:$V$16,$AM30)&amp;"-"&amp;$AN30,$BQ$7:$BQ$126,0),""),"")</f>
        <v/>
      </c>
      <c r="BM30" s="93" t="str">
        <f t="array" ref="BM30">IFERROR(IF(AND(COUNTIF($BE$7:$BE30,"")+1=BM$6,LEN($BE30)&gt;0,$AM30&gt;0),MATCH(INDEX($V$7:$V$16,$AM30)&amp;"-"&amp;$AN30,$BQ$7:$BQ$126,0),""),"")</f>
        <v/>
      </c>
      <c r="BN30" s="93" t="str">
        <f t="array" ref="BN30">IFERROR(IF(AND(COUNTIF($BE$7:$BE30,"")+1=BN$6,LEN($BE30)&gt;0,$AM30&gt;0),MATCH(INDEX($V$7:$V$16,$AM30)&amp;"-"&amp;$AN30,$BQ$7:$BQ$126,0),""),"")</f>
        <v/>
      </c>
      <c r="BO30" s="93" t="str">
        <f t="array" ref="BO30">IFERROR(IF(AND(COUNTIF($BE$7:$BE30,"")+1=BO$6,LEN($BE30)&gt;0,$AM30&gt;0),MATCH(INDEX($V$7:$V$16,$AM30)&amp;"-"&amp;$AN30,$BQ$7:$BQ$126,0),""),"")</f>
        <v/>
      </c>
      <c r="BP30" s="93" t="str">
        <f t="array" ref="BP30">IFERROR(IF(AND(COUNTIF($BE$7:$BE30,"")+1=BP$6,LEN($BE30)&gt;0,$AM30&gt;0),MATCH(INDEX($V$7:$V$16,$AM30)&amp;"-"&amp;$AN30,$BQ$7:$BQ$126,0),""),"")</f>
        <v/>
      </c>
      <c r="BQ30" s="93" t="str">
        <f t="shared" si="12"/>
        <v/>
      </c>
      <c r="BR30" s="93" t="str">
        <f t="array" ref="BR30">IFERROR(IF(AND(COUNTIF($BQ$7:$BQ30,"")+1=BR$6,LEN($BQ30)&gt;0,$AQ30&gt;0),MATCH(INDEX($W$7:$W$16,$AQ30)&amp;"-"&amp;$AR30,$CC$7:$CC$126,0),""),"")</f>
        <v/>
      </c>
      <c r="BS30" s="93" t="str">
        <f t="array" ref="BS30">IFERROR(IF(AND(COUNTIF($BQ$7:$BQ30,"")+1=BS$6,LEN($BQ30)&gt;0,$AQ30&gt;0),MATCH(INDEX($W$7:$W$16,$AQ30)&amp;"-"&amp;$AR30,$CC$7:$CC$126,0),""),"")</f>
        <v/>
      </c>
      <c r="BT30" s="93" t="str">
        <f t="array" ref="BT30">IFERROR(IF(AND(COUNTIF($BQ$7:$BQ30,"")+1=BT$6,LEN($BQ30)&gt;0,$AQ30&gt;0),MATCH(INDEX($W$7:$W$16,$AQ30)&amp;"-"&amp;$AR30,$CC$7:$CC$126,0),""),"")</f>
        <v/>
      </c>
      <c r="BU30" s="93" t="str">
        <f t="array" ref="BU30">IFERROR(IF(AND(COUNTIF($BQ$7:$BQ30,"")+1=BU$6,LEN($BQ30)&gt;0,$AQ30&gt;0),MATCH(INDEX($W$7:$W$16,$AQ30)&amp;"-"&amp;$AR30,$CC$7:$CC$126,0),""),"")</f>
        <v/>
      </c>
      <c r="BV30" s="93" t="str">
        <f t="array" ref="BV30">IFERROR(IF(AND(COUNTIF($BQ$7:$BQ30,"")+1=BV$6,LEN($BQ30)&gt;0,$AQ30&gt;0),MATCH(INDEX($W$7:$W$16,$AQ30)&amp;"-"&amp;$AR30,$CC$7:$CC$126,0),""),"")</f>
        <v/>
      </c>
      <c r="BW30" s="93" t="str">
        <f t="array" ref="BW30">IFERROR(IF(AND(COUNTIF($BQ$7:$BQ30,"")+1=BW$6,LEN($BQ30)&gt;0,$AQ30&gt;0),MATCH(INDEX($W$7:$W$16,$AQ30)&amp;"-"&amp;$AR30,$CC$7:$CC$126,0),""),"")</f>
        <v/>
      </c>
      <c r="BX30" s="93" t="str">
        <f t="array" ref="BX30">IFERROR(IF(AND(COUNTIF($BQ$7:$BQ30,"")+1=BX$6,LEN($BQ30)&gt;0,$AQ30&gt;0),MATCH(INDEX($W$7:$W$16,$AQ30)&amp;"-"&amp;$AR30,$CC$7:$CC$126,0),""),"")</f>
        <v/>
      </c>
      <c r="BY30" s="93" t="str">
        <f t="array" ref="BY30">IFERROR(IF(AND(COUNTIF($BQ$7:$BQ30,"")+1=BY$6,LEN($BQ30)&gt;0,$AQ30&gt;0),MATCH(INDEX($W$7:$W$16,$AQ30)&amp;"-"&amp;$AR30,$CC$7:$CC$126,0),""),"")</f>
        <v/>
      </c>
      <c r="BZ30" s="93" t="str">
        <f t="array" ref="BZ30">IFERROR(IF(AND(COUNTIF($BQ$7:$BQ30,"")+1=BZ$6,LEN($BQ30)&gt;0,$AQ30&gt;0),MATCH(INDEX($W$7:$W$16,$AQ30)&amp;"-"&amp;$AR30,$CC$7:$CC$126,0),""),"")</f>
        <v/>
      </c>
      <c r="CA30" s="93" t="str">
        <f t="array" ref="CA30">IFERROR(IF(AND(COUNTIF($BQ$7:$BQ30,"")+1=CA$6,LEN($BQ30)&gt;0,$AQ30&gt;0),MATCH(INDEX($W$7:$W$16,$AQ30)&amp;"-"&amp;$AR30,$CC$7:$CC$126,0),""),"")</f>
        <v/>
      </c>
      <c r="CB30" s="93" t="str">
        <f t="array" ref="CB30">IFERROR(IF(AND(COUNTIF($BQ$7:$BQ30,"")+1=CB$6,LEN($BQ30)&gt;0,$AQ30&gt;0),MATCH(INDEX($W$7:$W$16,$AQ30)&amp;"-"&amp;$AR30,$CC$7:$CC$126,0),""),"")</f>
        <v/>
      </c>
      <c r="CC30" s="93" t="str">
        <f t="shared" si="13"/>
        <v/>
      </c>
      <c r="CD30" s="93" t="str">
        <f t="array" ref="CD30">IFERROR(IF(AND(COUNTIF($CC$7:$CC30,"")+1=CD$6,LEN($CC30)&gt;0,$AU30&gt;0),MATCH(INDEX($X$7:$X$16,$AU30)&amp;"-"&amp;$AV30,$CO$7:$CO$126,0),""),"")</f>
        <v/>
      </c>
      <c r="CE30" s="93" t="str">
        <f t="array" ref="CE30">IFERROR(IF(AND(COUNTIF($CC$7:$CC30,"")+1=CE$6,LEN($CC30)&gt;0,$AU30&gt;0),MATCH(INDEX($X$7:$X$16,$AU30)&amp;"-"&amp;$AV30,$CO$7:$CO$126,0),""),"")</f>
        <v/>
      </c>
      <c r="CF30" s="93" t="str">
        <f t="array" ref="CF30">IFERROR(IF(AND(COUNTIF($CC$7:$CC30,"")+1=CF$6,LEN($CC30)&gt;0,$AU30&gt;0),MATCH(INDEX($X$7:$X$16,$AU30)&amp;"-"&amp;$AV30,$CO$7:$CO$126,0),""),"")</f>
        <v/>
      </c>
      <c r="CG30" s="93" t="str">
        <f t="array" ref="CG30">IFERROR(IF(AND(COUNTIF($CC$7:$CC30,"")+1=CG$6,LEN($CC30)&gt;0,$AU30&gt;0),MATCH(INDEX($X$7:$X$16,$AU30)&amp;"-"&amp;$AV30,$CO$7:$CO$126,0),""),"")</f>
        <v/>
      </c>
      <c r="CH30" s="93" t="str">
        <f t="array" ref="CH30">IFERROR(IF(AND(COUNTIF($CC$7:$CC30,"")+1=CH$6,LEN($CC30)&gt;0,$AU30&gt;0),MATCH(INDEX($X$7:$X$16,$AU30)&amp;"-"&amp;$AV30,$CO$7:$CO$126,0),""),"")</f>
        <v/>
      </c>
      <c r="CI30" s="93" t="str">
        <f t="array" ref="CI30">IFERROR(IF(AND(COUNTIF($CC$7:$CC30,"")+1=CI$6,LEN($CC30)&gt;0,$AU30&gt;0),MATCH(INDEX($X$7:$X$16,$AU30)&amp;"-"&amp;$AV30,$CO$7:$CO$126,0),""),"")</f>
        <v/>
      </c>
      <c r="CJ30" s="93" t="str">
        <f t="array" ref="CJ30">IFERROR(IF(AND(COUNTIF($CC$7:$CC30,"")+1=CJ$6,LEN($CC30)&gt;0,$AU30&gt;0),MATCH(INDEX($X$7:$X$16,$AU30)&amp;"-"&amp;$AV30,$CO$7:$CO$126,0),""),"")</f>
        <v/>
      </c>
      <c r="CK30" s="93" t="str">
        <f t="array" ref="CK30">IFERROR(IF(AND(COUNTIF($CC$7:$CC30,"")+1=CK$6,LEN($CC30)&gt;0,$AU30&gt;0),MATCH(INDEX($X$7:$X$16,$AU30)&amp;"-"&amp;$AV30,$CO$7:$CO$126,0),""),"")</f>
        <v/>
      </c>
      <c r="CL30" s="93" t="str">
        <f t="array" ref="CL30">IFERROR(IF(AND(COUNTIF($CC$7:$CC30,"")+1=CL$6,LEN($CC30)&gt;0,$AU30&gt;0),MATCH(INDEX($X$7:$X$16,$AU30)&amp;"-"&amp;$AV30,$CO$7:$CO$126,0),""),"")</f>
        <v/>
      </c>
      <c r="CM30" s="93" t="str">
        <f t="array" ref="CM30">IFERROR(IF(AND(COUNTIF($CC$7:$CC30,"")+1=CM$6,LEN($CC30)&gt;0,$AU30&gt;0),MATCH(INDEX($X$7:$X$16,$AU30)&amp;"-"&amp;$AV30,$CO$7:$CO$126,0),""),"")</f>
        <v/>
      </c>
      <c r="CN30" s="93" t="str">
        <f t="array" ref="CN30">IFERROR(IF(AND(COUNTIF($CC$7:$CC30,"")+1=CN$6,LEN($CC30)&gt;0,$AU30&gt;0),MATCH(INDEX($X$7:$X$16,$AU30)&amp;"-"&amp;$AV30,$CO$7:$CO$126,0),""),"")</f>
        <v/>
      </c>
      <c r="CO30" s="93" t="str">
        <f t="shared" si="14"/>
        <v/>
      </c>
      <c r="CP30" s="93" t="str">
        <f t="array" ref="CP30">IFERROR(IF(AND(COUNTIF($CO$7:$CO30,"")+1=CP$6,LEN($CO30)&gt;0,$AY30&gt;0),MATCH(INDEX($Y$7:$Y$16,$AY30)&amp;"-"&amp;$AZ30,$DA$7:$DA$126,0),""),"")</f>
        <v/>
      </c>
      <c r="CQ30" s="93" t="str">
        <f t="array" ref="CQ30">IFERROR(IF(AND(COUNTIF($CO$7:$CO30,"")+1=CQ$6,LEN($CO30)&gt;0,$AY30&gt;0),MATCH(INDEX($Y$7:$Y$16,$AY30)&amp;"-"&amp;$AZ30,$DA$7:$DA$126,0),""),"")</f>
        <v/>
      </c>
      <c r="CR30" s="93" t="str">
        <f t="array" ref="CR30">IFERROR(IF(AND(COUNTIF($CO$7:$CO30,"")+1=CR$6,LEN($CO30)&gt;0,$AY30&gt;0),MATCH(INDEX($Y$7:$Y$16,$AY30)&amp;"-"&amp;$AZ30,$DA$7:$DA$126,0),""),"")</f>
        <v/>
      </c>
      <c r="CS30" s="93" t="str">
        <f t="array" ref="CS30">IFERROR(IF(AND(COUNTIF($CO$7:$CO30,"")+1=CS$6,LEN($CO30)&gt;0,$AY30&gt;0),MATCH(INDEX($Y$7:$Y$16,$AY30)&amp;"-"&amp;$AZ30,$DA$7:$DA$126,0),""),"")</f>
        <v/>
      </c>
      <c r="CT30" s="93" t="str">
        <f t="array" ref="CT30">IFERROR(IF(AND(COUNTIF($CO$7:$CO30,"")+1=CT$6,LEN($CO30)&gt;0,$AY30&gt;0),MATCH(INDEX($Y$7:$Y$16,$AY30)&amp;"-"&amp;$AZ30,$DA$7:$DA$126,0),""),"")</f>
        <v/>
      </c>
      <c r="CU30" s="93" t="str">
        <f t="array" ref="CU30">IFERROR(IF(AND(COUNTIF($CO$7:$CO30,"")+1=CU$6,LEN($CO30)&gt;0,$AY30&gt;0),MATCH(INDEX($Y$7:$Y$16,$AY30)&amp;"-"&amp;$AZ30,$DA$7:$DA$126,0),""),"")</f>
        <v/>
      </c>
      <c r="CV30" s="93" t="str">
        <f t="array" ref="CV30">IFERROR(IF(AND(COUNTIF($CO$7:$CO30,"")+1=CV$6,LEN($CO30)&gt;0,$AY30&gt;0),MATCH(INDEX($Y$7:$Y$16,$AY30)&amp;"-"&amp;$AZ30,$DA$7:$DA$126,0),""),"")</f>
        <v/>
      </c>
      <c r="CW30" s="93" t="str">
        <f t="array" ref="CW30">IFERROR(IF(AND(COUNTIF($CO$7:$CO30,"")+1=CW$6,LEN($CO30)&gt;0,$AY30&gt;0),MATCH(INDEX($Y$7:$Y$16,$AY30)&amp;"-"&amp;$AZ30,$DA$7:$DA$126,0),""),"")</f>
        <v/>
      </c>
      <c r="CX30" s="93" t="str">
        <f t="array" ref="CX30">IFERROR(IF(AND(COUNTIF($CO$7:$CO30,"")+1=CX$6,LEN($CO30)&gt;0,$AY30&gt;0),MATCH(INDEX($Y$7:$Y$16,$AY30)&amp;"-"&amp;$AZ30,$DA$7:$DA$126,0),""),"")</f>
        <v/>
      </c>
      <c r="CY30" s="93" t="str">
        <f t="array" ref="CY30">IFERROR(IF(AND(COUNTIF($CO$7:$CO30,"")+1=CY$6,LEN($CO30)&gt;0,$AY30&gt;0),MATCH(INDEX($Y$7:$Y$16,$AY30)&amp;"-"&amp;$AZ30,$DA$7:$DA$126,0),""),"")</f>
        <v/>
      </c>
      <c r="CZ30" s="93" t="str">
        <f t="array" ref="CZ30">IFERROR(IF(AND(COUNTIF($CO$7:$CO30,"")+1=CZ$6,LEN($CO30)&gt;0,$AY30&gt;0),MATCH(INDEX($Y$7:$Y$16,$AY30)&amp;"-"&amp;$AZ30,$DA$7:$DA$126,0),""),"")</f>
        <v/>
      </c>
      <c r="DA30" s="93" t="str">
        <f t="shared" si="15"/>
        <v/>
      </c>
      <c r="DC30" s="93" t="str">
        <f t="array" ref="DC30">IFERROR(IF(LEN(BQ30)=0,"",SUM((BF$7:BO$126=$BD30)*(BF$6:BO$6))),"")</f>
        <v/>
      </c>
      <c r="DD30" s="93" t="str">
        <f t="array" ref="DD30">IFERROR(IF(LEN(CC30)=0,"",SUM((BR$7:CA$126=$BD30)*(BR$6:CA$6))),"")</f>
        <v/>
      </c>
      <c r="DE30" s="93" t="str">
        <f t="array" ref="DE30">IFERROR(IF(LEN(CO30)=0,"",SUM((CD$7:CM$126=$BD30)*(CD$6:CM$6))),"")</f>
        <v/>
      </c>
      <c r="DF30" s="93" t="str">
        <f t="array" ref="DF30">IFERROR(IF(LEN(DA30)=0,"",SUM((CP$7:CY$126=$BD30)*(CP$6:CY$6))),"")</f>
        <v/>
      </c>
    </row>
    <row r="31" spans="2:110" x14ac:dyDescent="0.25">
      <c r="B31" s="112">
        <v>9</v>
      </c>
      <c r="C31" s="93" t="str">
        <f t="array" ref="C31">IFERROR(IF(AND(LEN(C$22)&gt;0,SUM((InputList!$C33:$H33=Cond!C$22)*1)&gt;0),InputList!$B33,""),"")</f>
        <v/>
      </c>
      <c r="D31" s="93" t="str">
        <f t="array" ref="D31">IFERROR(IF(AND(LEN(D$22)&gt;0,SUM((InputList!$C33:$H33=Cond!D$22)*1)&gt;0),InputList!$B33,""),"")</f>
        <v/>
      </c>
      <c r="E31" s="93" t="str">
        <f t="array" ref="E31">IFERROR(IF(AND(LEN(E$22)&gt;0,SUM((InputList!$C33:$H33=Cond!E$22)*1)&gt;0),InputList!$B33,""),"")</f>
        <v/>
      </c>
      <c r="F31" s="93" t="str">
        <f t="array" ref="F31">IFERROR(IF(AND(LEN(F$22)&gt;0,SUM((InputList!$C33:$H33=Cond!F$22)*1)&gt;0),InputList!$B33,""),"")</f>
        <v/>
      </c>
      <c r="G31" s="93" t="str">
        <f t="array" ref="G31">IFERROR(IF(AND(LEN(G$22)&gt;0,SUM((InputList!$C33:$H33=Cond!G$22)*1)&gt;0),InputList!$B33,""),"")</f>
        <v/>
      </c>
      <c r="H31" s="93" t="str">
        <f t="array" ref="H31">IFERROR(IF(AND(LEN(H$22)&gt;0,SUM((InputList!$C33:$H33=Cond!H$22)*1)&gt;0),InputList!$B33,""),"")</f>
        <v/>
      </c>
      <c r="I31" s="93" t="str">
        <f t="array" ref="I31">IFERROR(IF(AND(LEN(I$22)&gt;0,SUM((InputList!$C33:$H33=Cond!I$22)*1)&gt;0),InputList!$B33,""),"")</f>
        <v/>
      </c>
      <c r="J31" s="93" t="str">
        <f t="array" ref="J31">IFERROR(IF(AND(LEN(J$22)&gt;0,SUM((InputList!$C33:$H33=Cond!J$22)*1)&gt;0),InputList!$B33,""),"")</f>
        <v/>
      </c>
      <c r="K31" s="93" t="str">
        <f t="array" ref="K31">IFERROR(IF(AND(LEN(K$22)&gt;0,SUM((InputList!$C33:$H33=Cond!K$22)*1)&gt;0),InputList!$B33,""),"")</f>
        <v/>
      </c>
      <c r="L31" s="93" t="str">
        <f t="array" ref="L31">IFERROR(IF(AND(LEN(L$22)&gt;0,SUM((InputList!$C33:$H33=Cond!L$22)*1)&gt;0),InputList!$B33,""),"")</f>
        <v/>
      </c>
      <c r="M31" s="93">
        <f t="shared" si="26"/>
        <v>0</v>
      </c>
      <c r="O31" s="112">
        <v>5</v>
      </c>
      <c r="P31" s="112">
        <v>3</v>
      </c>
      <c r="Q31" s="93" t="str">
        <f t="shared" si="2"/>
        <v/>
      </c>
      <c r="R31" s="93" t="str">
        <f t="shared" si="3"/>
        <v/>
      </c>
      <c r="AA31" s="111">
        <v>1</v>
      </c>
      <c r="AB31" s="93" t="str">
        <f t="shared" ref="AB31:AB36" si="27">W7</f>
        <v>Customer goes to the queue</v>
      </c>
      <c r="AC31" s="93">
        <f>IFERROR(IF(LEN(AB31)=0,"",INDEX($C$48:$L$48,AA31)),"")</f>
        <v>1</v>
      </c>
      <c r="AD31" s="93">
        <f>IFERROR(IF(LEN(AB31)=0,"",INDEX($C$18:$L$18,AA31)),"")</f>
        <v>1</v>
      </c>
      <c r="AE31" s="93">
        <f>IF(LEN(AB31)=0,"",MAX(AC31:AD31))</f>
        <v>1</v>
      </c>
      <c r="AF31" s="93">
        <f>IFERROR(IF(LEN(AB31)=0,"",1),"")</f>
        <v>1</v>
      </c>
      <c r="AG31" s="93">
        <f>IFERROR(IF(LEN(AB31)=0,"",AF31+AE31),"")</f>
        <v>2</v>
      </c>
      <c r="AH31" s="93">
        <f>IFERROR(IF(LEN(AB31)=0,"",ROUNDDOWN((AG31-AF31)/2,0)+AF31),"")</f>
        <v>1</v>
      </c>
      <c r="AJ31" s="112">
        <v>25</v>
      </c>
      <c r="AK31" s="93" t="str">
        <f t="array" ref="AK31">IFERROR(IF(MAX(($AJ31&gt;=$AF$7:$AF$16)*($AJ31&lt;=$AG$7:$AG$16)*$AA$7:$AA$16)=0,"",INDEX($AB$7:$AB$16,MAX(($AJ31&gt;=$AF$7:$AF$16)*($AJ31&lt;=$AG$7:$AG$16)*$AA$7:$AA$16))),"")</f>
        <v/>
      </c>
      <c r="AL31" s="93" t="str">
        <f>IFERROR(IF(LEN(AK31)=0,"",COUNTIF(AK$7:AK31,AK31)),"")</f>
        <v/>
      </c>
      <c r="AM31" s="93" t="str">
        <f t="array" ref="AM31">IFERROR(IF(LEN(AK31)=0,"",LARGE((AK31=$R$7:$R$126)*($P$7:$P$126),COUNTIF(AK31:AK$126,AK31)-1)),"")</f>
        <v/>
      </c>
      <c r="AN31" s="93" t="str">
        <f>IFERROR(IF(LEN(AK31)=0,"",COUNTIF(AM$7:AM31,AM31)),"")</f>
        <v/>
      </c>
      <c r="AO31" s="93" t="str">
        <f t="array" ref="AO31">IFERROR(IF(MAX(($AJ31&gt;=$AF$19:$AF$28)*($AJ31&lt;=$AG$19:$AG$28)*$AA$19:$AA$28)=0,"",INDEX($AB$19:$AB$28,MAX(($AJ31&gt;=$AF$19:$AF$28)*($AJ31&lt;=$AG$19:$AG$28)*$AA$19:$AA$28))),"")</f>
        <v/>
      </c>
      <c r="AP31" s="93" t="str">
        <f>IFERROR(IF(LEN(AO31)=0,"",COUNTIF(AO$7:AO31,AO31)),"")</f>
        <v/>
      </c>
      <c r="AQ31" s="93" t="str">
        <f t="array" ref="AQ31">IFERROR(IF(LEN(AO31)=0,"",LARGE((AO31=$Q$7:$Q$126)*($P$7:$P$126),COUNTIF(AO31:AO$126,AO31)-1)),"")</f>
        <v/>
      </c>
      <c r="AR31" s="93" t="str">
        <f>IFERROR(IF(LEN(AO31)=0,"",COUNTIF(AQ$7:AQ31,AQ31)),"")</f>
        <v/>
      </c>
      <c r="AS31" s="93" t="str">
        <f t="array" ref="AS31">IFERROR(IF(MAX(($AJ31&gt;=$AF$31:$AF$40)*($AJ31&lt;=$AG$31:$AG$40)*$AA$31:$AA$40)=0,"",INDEX($AB$31:$AB$40,MAX(($AJ31&gt;=$AF$31:$AF$40)*($AJ31&lt;=$AG$31:$AG$40)*$AA$31:$AA$40))),"")</f>
        <v/>
      </c>
      <c r="AT31" s="93" t="str">
        <f>IFERROR(IF(LEN(AS31)=0,"",COUNTIF(AS$7:AS31,AS31)),"")</f>
        <v/>
      </c>
      <c r="AU31" s="93" t="str">
        <f t="shared" si="9"/>
        <v/>
      </c>
      <c r="AV31" s="93" t="str">
        <f>IFERROR(IF(LEN(AU31)=0,"",COUNTIF(AU$7:AU31,AU31)),"")</f>
        <v/>
      </c>
      <c r="AW31" s="93" t="str">
        <f t="array" ref="AW31">IFERROR(IF(MAX(($AJ31&gt;=$AF$43:$AF$52)*($AJ31&lt;=$AG$43:$AG$52)*$AA$43:$AA$52)=0,"",INDEX($AB$43:$AB$52,MAX(($AJ31&gt;=$AF$43:$AF$52)*($AJ31&lt;=$AG$43:$AG$52)*$AA$43:$AA$52))),"")</f>
        <v/>
      </c>
      <c r="AX31" s="93" t="str">
        <f>IFERROR(IF(LEN(AW31)=0,"",COUNTIF(AW$7:AW31,AW31)),"")</f>
        <v/>
      </c>
      <c r="AY31" s="93" t="str">
        <f t="shared" si="10"/>
        <v/>
      </c>
      <c r="AZ31" s="93" t="str">
        <f>IFERROR(IF(LEN(AY31)=0,"",COUNTIF(AY$7:AY31,AY31)),"")</f>
        <v/>
      </c>
      <c r="BA31" s="93" t="str">
        <f t="array" ref="BA31">IFERROR(IF(MAX(($AJ31&gt;=$AF$55:$AF$64)*($AJ31&lt;=$AG$55:$AG$64)*$AA$55:$AA$64)=0,"",INDEX($AB$55:$AB$64,MAX(($AJ31&gt;=$AF$55:$AF$64)*($AJ31&lt;=$AG$55:$AG$64)*$AA$55:$AA$64))),"")</f>
        <v/>
      </c>
      <c r="BB31" s="93" t="str">
        <f>IFERROR(IF(LEN(BA31)=0,"",COUNTIF(BA$7:BA31,BA31)),"")</f>
        <v/>
      </c>
      <c r="BD31" s="112">
        <v>25</v>
      </c>
      <c r="BE31" s="93" t="str">
        <f t="shared" si="11"/>
        <v/>
      </c>
      <c r="BF31" s="93" t="str">
        <f t="array" ref="BF31">IFERROR(IF(AND(COUNTIF($BE$7:$BE31,"")+1=BF$6,LEN($BE31)&gt;0,$AM31&gt;0),MATCH(INDEX($V$7:$V$16,$AM31)&amp;"-"&amp;$AN31,$BQ$7:$BQ$126,0),""),"")</f>
        <v/>
      </c>
      <c r="BG31" s="93" t="str">
        <f t="array" ref="BG31">IFERROR(IF(AND(COUNTIF($BE$7:$BE31,"")+1=BG$6,LEN($BE31)&gt;0,$AM31&gt;0),MATCH(INDEX($V$7:$V$16,$AM31)&amp;"-"&amp;$AN31,$BQ$7:$BQ$126,0),""),"")</f>
        <v/>
      </c>
      <c r="BH31" s="93" t="str">
        <f t="array" ref="BH31">IFERROR(IF(AND(COUNTIF($BE$7:$BE31,"")+1=BH$6,LEN($BE31)&gt;0,$AM31&gt;0),MATCH(INDEX($V$7:$V$16,$AM31)&amp;"-"&amp;$AN31,$BQ$7:$BQ$126,0),""),"")</f>
        <v/>
      </c>
      <c r="BI31" s="93" t="str">
        <f t="array" ref="BI31">IFERROR(IF(AND(COUNTIF($BE$7:$BE31,"")+1=BI$6,LEN($BE31)&gt;0,$AM31&gt;0),MATCH(INDEX($V$7:$V$16,$AM31)&amp;"-"&amp;$AN31,$BQ$7:$BQ$126,0),""),"")</f>
        <v/>
      </c>
      <c r="BJ31" s="93" t="str">
        <f t="array" ref="BJ31">IFERROR(IF(AND(COUNTIF($BE$7:$BE31,"")+1=BJ$6,LEN($BE31)&gt;0,$AM31&gt;0),MATCH(INDEX($V$7:$V$16,$AM31)&amp;"-"&amp;$AN31,$BQ$7:$BQ$126,0),""),"")</f>
        <v/>
      </c>
      <c r="BK31" s="93" t="str">
        <f t="array" ref="BK31">IFERROR(IF(AND(COUNTIF($BE$7:$BE31,"")+1=BK$6,LEN($BE31)&gt;0,$AM31&gt;0),MATCH(INDEX($V$7:$V$16,$AM31)&amp;"-"&amp;$AN31,$BQ$7:$BQ$126,0),""),"")</f>
        <v/>
      </c>
      <c r="BL31" s="93" t="str">
        <f t="array" ref="BL31">IFERROR(IF(AND(COUNTIF($BE$7:$BE31,"")+1=BL$6,LEN($BE31)&gt;0,$AM31&gt;0),MATCH(INDEX($V$7:$V$16,$AM31)&amp;"-"&amp;$AN31,$BQ$7:$BQ$126,0),""),"")</f>
        <v/>
      </c>
      <c r="BM31" s="93" t="str">
        <f t="array" ref="BM31">IFERROR(IF(AND(COUNTIF($BE$7:$BE31,"")+1=BM$6,LEN($BE31)&gt;0,$AM31&gt;0),MATCH(INDEX($V$7:$V$16,$AM31)&amp;"-"&amp;$AN31,$BQ$7:$BQ$126,0),""),"")</f>
        <v/>
      </c>
      <c r="BN31" s="93" t="str">
        <f t="array" ref="BN31">IFERROR(IF(AND(COUNTIF($BE$7:$BE31,"")+1=BN$6,LEN($BE31)&gt;0,$AM31&gt;0),MATCH(INDEX($V$7:$V$16,$AM31)&amp;"-"&amp;$AN31,$BQ$7:$BQ$126,0),""),"")</f>
        <v/>
      </c>
      <c r="BO31" s="93" t="str">
        <f t="array" ref="BO31">IFERROR(IF(AND(COUNTIF($BE$7:$BE31,"")+1=BO$6,LEN($BE31)&gt;0,$AM31&gt;0),MATCH(INDEX($V$7:$V$16,$AM31)&amp;"-"&amp;$AN31,$BQ$7:$BQ$126,0),""),"")</f>
        <v/>
      </c>
      <c r="BP31" s="93" t="str">
        <f t="array" ref="BP31">IFERROR(IF(AND(COUNTIF($BE$7:$BE31,"")+1=BP$6,LEN($BE31)&gt;0,$AM31&gt;0),MATCH(INDEX($V$7:$V$16,$AM31)&amp;"-"&amp;$AN31,$BQ$7:$BQ$126,0),""),"")</f>
        <v/>
      </c>
      <c r="BQ31" s="93" t="str">
        <f t="shared" si="12"/>
        <v/>
      </c>
      <c r="BR31" s="93" t="str">
        <f t="array" ref="BR31">IFERROR(IF(AND(COUNTIF($BQ$7:$BQ31,"")+1=BR$6,LEN($BQ31)&gt;0,$AQ31&gt;0),MATCH(INDEX($W$7:$W$16,$AQ31)&amp;"-"&amp;$AR31,$CC$7:$CC$126,0),""),"")</f>
        <v/>
      </c>
      <c r="BS31" s="93" t="str">
        <f t="array" ref="BS31">IFERROR(IF(AND(COUNTIF($BQ$7:$BQ31,"")+1=BS$6,LEN($BQ31)&gt;0,$AQ31&gt;0),MATCH(INDEX($W$7:$W$16,$AQ31)&amp;"-"&amp;$AR31,$CC$7:$CC$126,0),""),"")</f>
        <v/>
      </c>
      <c r="BT31" s="93" t="str">
        <f t="array" ref="BT31">IFERROR(IF(AND(COUNTIF($BQ$7:$BQ31,"")+1=BT$6,LEN($BQ31)&gt;0,$AQ31&gt;0),MATCH(INDEX($W$7:$W$16,$AQ31)&amp;"-"&amp;$AR31,$CC$7:$CC$126,0),""),"")</f>
        <v/>
      </c>
      <c r="BU31" s="93" t="str">
        <f t="array" ref="BU31">IFERROR(IF(AND(COUNTIF($BQ$7:$BQ31,"")+1=BU$6,LEN($BQ31)&gt;0,$AQ31&gt;0),MATCH(INDEX($W$7:$W$16,$AQ31)&amp;"-"&amp;$AR31,$CC$7:$CC$126,0),""),"")</f>
        <v/>
      </c>
      <c r="BV31" s="93" t="str">
        <f t="array" ref="BV31">IFERROR(IF(AND(COUNTIF($BQ$7:$BQ31,"")+1=BV$6,LEN($BQ31)&gt;0,$AQ31&gt;0),MATCH(INDEX($W$7:$W$16,$AQ31)&amp;"-"&amp;$AR31,$CC$7:$CC$126,0),""),"")</f>
        <v/>
      </c>
      <c r="BW31" s="93" t="str">
        <f t="array" ref="BW31">IFERROR(IF(AND(COUNTIF($BQ$7:$BQ31,"")+1=BW$6,LEN($BQ31)&gt;0,$AQ31&gt;0),MATCH(INDEX($W$7:$W$16,$AQ31)&amp;"-"&amp;$AR31,$CC$7:$CC$126,0),""),"")</f>
        <v/>
      </c>
      <c r="BX31" s="93" t="str">
        <f t="array" ref="BX31">IFERROR(IF(AND(COUNTIF($BQ$7:$BQ31,"")+1=BX$6,LEN($BQ31)&gt;0,$AQ31&gt;0),MATCH(INDEX($W$7:$W$16,$AQ31)&amp;"-"&amp;$AR31,$CC$7:$CC$126,0),""),"")</f>
        <v/>
      </c>
      <c r="BY31" s="93" t="str">
        <f t="array" ref="BY31">IFERROR(IF(AND(COUNTIF($BQ$7:$BQ31,"")+1=BY$6,LEN($BQ31)&gt;0,$AQ31&gt;0),MATCH(INDEX($W$7:$W$16,$AQ31)&amp;"-"&amp;$AR31,$CC$7:$CC$126,0),""),"")</f>
        <v/>
      </c>
      <c r="BZ31" s="93" t="str">
        <f t="array" ref="BZ31">IFERROR(IF(AND(COUNTIF($BQ$7:$BQ31,"")+1=BZ$6,LEN($BQ31)&gt;0,$AQ31&gt;0),MATCH(INDEX($W$7:$W$16,$AQ31)&amp;"-"&amp;$AR31,$CC$7:$CC$126,0),""),"")</f>
        <v/>
      </c>
      <c r="CA31" s="93" t="str">
        <f t="array" ref="CA31">IFERROR(IF(AND(COUNTIF($BQ$7:$BQ31,"")+1=CA$6,LEN($BQ31)&gt;0,$AQ31&gt;0),MATCH(INDEX($W$7:$W$16,$AQ31)&amp;"-"&amp;$AR31,$CC$7:$CC$126,0),""),"")</f>
        <v/>
      </c>
      <c r="CB31" s="93" t="str">
        <f t="array" ref="CB31">IFERROR(IF(AND(COUNTIF($BQ$7:$BQ31,"")+1=CB$6,LEN($BQ31)&gt;0,$AQ31&gt;0),MATCH(INDEX($W$7:$W$16,$AQ31)&amp;"-"&amp;$AR31,$CC$7:$CC$126,0),""),"")</f>
        <v/>
      </c>
      <c r="CC31" s="93" t="str">
        <f t="shared" si="13"/>
        <v/>
      </c>
      <c r="CD31" s="93" t="str">
        <f t="array" ref="CD31">IFERROR(IF(AND(COUNTIF($CC$7:$CC31,"")+1=CD$6,LEN($CC31)&gt;0,$AU31&gt;0),MATCH(INDEX($X$7:$X$16,$AU31)&amp;"-"&amp;$AV31,$CO$7:$CO$126,0),""),"")</f>
        <v/>
      </c>
      <c r="CE31" s="93" t="str">
        <f t="array" ref="CE31">IFERROR(IF(AND(COUNTIF($CC$7:$CC31,"")+1=CE$6,LEN($CC31)&gt;0,$AU31&gt;0),MATCH(INDEX($X$7:$X$16,$AU31)&amp;"-"&amp;$AV31,$CO$7:$CO$126,0),""),"")</f>
        <v/>
      </c>
      <c r="CF31" s="93" t="str">
        <f t="array" ref="CF31">IFERROR(IF(AND(COUNTIF($CC$7:$CC31,"")+1=CF$6,LEN($CC31)&gt;0,$AU31&gt;0),MATCH(INDEX($X$7:$X$16,$AU31)&amp;"-"&amp;$AV31,$CO$7:$CO$126,0),""),"")</f>
        <v/>
      </c>
      <c r="CG31" s="93" t="str">
        <f t="array" ref="CG31">IFERROR(IF(AND(COUNTIF($CC$7:$CC31,"")+1=CG$6,LEN($CC31)&gt;0,$AU31&gt;0),MATCH(INDEX($X$7:$X$16,$AU31)&amp;"-"&amp;$AV31,$CO$7:$CO$126,0),""),"")</f>
        <v/>
      </c>
      <c r="CH31" s="93" t="str">
        <f t="array" ref="CH31">IFERROR(IF(AND(COUNTIF($CC$7:$CC31,"")+1=CH$6,LEN($CC31)&gt;0,$AU31&gt;0),MATCH(INDEX($X$7:$X$16,$AU31)&amp;"-"&amp;$AV31,$CO$7:$CO$126,0),""),"")</f>
        <v/>
      </c>
      <c r="CI31" s="93" t="str">
        <f t="array" ref="CI31">IFERROR(IF(AND(COUNTIF($CC$7:$CC31,"")+1=CI$6,LEN($CC31)&gt;0,$AU31&gt;0),MATCH(INDEX($X$7:$X$16,$AU31)&amp;"-"&amp;$AV31,$CO$7:$CO$126,0),""),"")</f>
        <v/>
      </c>
      <c r="CJ31" s="93" t="str">
        <f t="array" ref="CJ31">IFERROR(IF(AND(COUNTIF($CC$7:$CC31,"")+1=CJ$6,LEN($CC31)&gt;0,$AU31&gt;0),MATCH(INDEX($X$7:$X$16,$AU31)&amp;"-"&amp;$AV31,$CO$7:$CO$126,0),""),"")</f>
        <v/>
      </c>
      <c r="CK31" s="93" t="str">
        <f t="array" ref="CK31">IFERROR(IF(AND(COUNTIF($CC$7:$CC31,"")+1=CK$6,LEN($CC31)&gt;0,$AU31&gt;0),MATCH(INDEX($X$7:$X$16,$AU31)&amp;"-"&amp;$AV31,$CO$7:$CO$126,0),""),"")</f>
        <v/>
      </c>
      <c r="CL31" s="93" t="str">
        <f t="array" ref="CL31">IFERROR(IF(AND(COUNTIF($CC$7:$CC31,"")+1=CL$6,LEN($CC31)&gt;0,$AU31&gt;0),MATCH(INDEX($X$7:$X$16,$AU31)&amp;"-"&amp;$AV31,$CO$7:$CO$126,0),""),"")</f>
        <v/>
      </c>
      <c r="CM31" s="93" t="str">
        <f t="array" ref="CM31">IFERROR(IF(AND(COUNTIF($CC$7:$CC31,"")+1=CM$6,LEN($CC31)&gt;0,$AU31&gt;0),MATCH(INDEX($X$7:$X$16,$AU31)&amp;"-"&amp;$AV31,$CO$7:$CO$126,0),""),"")</f>
        <v/>
      </c>
      <c r="CN31" s="93" t="str">
        <f t="array" ref="CN31">IFERROR(IF(AND(COUNTIF($CC$7:$CC31,"")+1=CN$6,LEN($CC31)&gt;0,$AU31&gt;0),MATCH(INDEX($X$7:$X$16,$AU31)&amp;"-"&amp;$AV31,$CO$7:$CO$126,0),""),"")</f>
        <v/>
      </c>
      <c r="CO31" s="93" t="str">
        <f t="shared" si="14"/>
        <v/>
      </c>
      <c r="CP31" s="93" t="str">
        <f t="array" ref="CP31">IFERROR(IF(AND(COUNTIF($CO$7:$CO31,"")+1=CP$6,LEN($CO31)&gt;0,$AY31&gt;0),MATCH(INDEX($Y$7:$Y$16,$AY31)&amp;"-"&amp;$AZ31,$DA$7:$DA$126,0),""),"")</f>
        <v/>
      </c>
      <c r="CQ31" s="93" t="str">
        <f t="array" ref="CQ31">IFERROR(IF(AND(COUNTIF($CO$7:$CO31,"")+1=CQ$6,LEN($CO31)&gt;0,$AY31&gt;0),MATCH(INDEX($Y$7:$Y$16,$AY31)&amp;"-"&amp;$AZ31,$DA$7:$DA$126,0),""),"")</f>
        <v/>
      </c>
      <c r="CR31" s="93" t="str">
        <f t="array" ref="CR31">IFERROR(IF(AND(COUNTIF($CO$7:$CO31,"")+1=CR$6,LEN($CO31)&gt;0,$AY31&gt;0),MATCH(INDEX($Y$7:$Y$16,$AY31)&amp;"-"&amp;$AZ31,$DA$7:$DA$126,0),""),"")</f>
        <v/>
      </c>
      <c r="CS31" s="93" t="str">
        <f t="array" ref="CS31">IFERROR(IF(AND(COUNTIF($CO$7:$CO31,"")+1=CS$6,LEN($CO31)&gt;0,$AY31&gt;0),MATCH(INDEX($Y$7:$Y$16,$AY31)&amp;"-"&amp;$AZ31,$DA$7:$DA$126,0),""),"")</f>
        <v/>
      </c>
      <c r="CT31" s="93" t="str">
        <f t="array" ref="CT31">IFERROR(IF(AND(COUNTIF($CO$7:$CO31,"")+1=CT$6,LEN($CO31)&gt;0,$AY31&gt;0),MATCH(INDEX($Y$7:$Y$16,$AY31)&amp;"-"&amp;$AZ31,$DA$7:$DA$126,0),""),"")</f>
        <v/>
      </c>
      <c r="CU31" s="93" t="str">
        <f t="array" ref="CU31">IFERROR(IF(AND(COUNTIF($CO$7:$CO31,"")+1=CU$6,LEN($CO31)&gt;0,$AY31&gt;0),MATCH(INDEX($Y$7:$Y$16,$AY31)&amp;"-"&amp;$AZ31,$DA$7:$DA$126,0),""),"")</f>
        <v/>
      </c>
      <c r="CV31" s="93" t="str">
        <f t="array" ref="CV31">IFERROR(IF(AND(COUNTIF($CO$7:$CO31,"")+1=CV$6,LEN($CO31)&gt;0,$AY31&gt;0),MATCH(INDEX($Y$7:$Y$16,$AY31)&amp;"-"&amp;$AZ31,$DA$7:$DA$126,0),""),"")</f>
        <v/>
      </c>
      <c r="CW31" s="93" t="str">
        <f t="array" ref="CW31">IFERROR(IF(AND(COUNTIF($CO$7:$CO31,"")+1=CW$6,LEN($CO31)&gt;0,$AY31&gt;0),MATCH(INDEX($Y$7:$Y$16,$AY31)&amp;"-"&amp;$AZ31,$DA$7:$DA$126,0),""),"")</f>
        <v/>
      </c>
      <c r="CX31" s="93" t="str">
        <f t="array" ref="CX31">IFERROR(IF(AND(COUNTIF($CO$7:$CO31,"")+1=CX$6,LEN($CO31)&gt;0,$AY31&gt;0),MATCH(INDEX($Y$7:$Y$16,$AY31)&amp;"-"&amp;$AZ31,$DA$7:$DA$126,0),""),"")</f>
        <v/>
      </c>
      <c r="CY31" s="93" t="str">
        <f t="array" ref="CY31">IFERROR(IF(AND(COUNTIF($CO$7:$CO31,"")+1=CY$6,LEN($CO31)&gt;0,$AY31&gt;0),MATCH(INDEX($Y$7:$Y$16,$AY31)&amp;"-"&amp;$AZ31,$DA$7:$DA$126,0),""),"")</f>
        <v/>
      </c>
      <c r="CZ31" s="93" t="str">
        <f t="array" ref="CZ31">IFERROR(IF(AND(COUNTIF($CO$7:$CO31,"")+1=CZ$6,LEN($CO31)&gt;0,$AY31&gt;0),MATCH(INDEX($Y$7:$Y$16,$AY31)&amp;"-"&amp;$AZ31,$DA$7:$DA$126,0),""),"")</f>
        <v/>
      </c>
      <c r="DA31" s="93" t="str">
        <f t="shared" si="15"/>
        <v/>
      </c>
      <c r="DC31" s="93" t="str">
        <f t="array" ref="DC31">IFERROR(IF(LEN(BQ31)=0,"",SUM((BF$7:BO$126=$BD31)*(BF$6:BO$6))),"")</f>
        <v/>
      </c>
      <c r="DD31" s="93" t="str">
        <f t="array" ref="DD31">IFERROR(IF(LEN(CC31)=0,"",SUM((BR$7:CA$126=$BD31)*(BR$6:CA$6))),"")</f>
        <v/>
      </c>
      <c r="DE31" s="93" t="str">
        <f t="array" ref="DE31">IFERROR(IF(LEN(CO31)=0,"",SUM((CD$7:CM$126=$BD31)*(CD$6:CM$6))),"")</f>
        <v/>
      </c>
      <c r="DF31" s="93" t="str">
        <f t="array" ref="DF31">IFERROR(IF(LEN(DA31)=0,"",SUM((CP$7:CY$126=$BD31)*(CP$6:CY$6))),"")</f>
        <v/>
      </c>
    </row>
    <row r="32" spans="2:110" x14ac:dyDescent="0.25">
      <c r="B32" s="112">
        <v>10</v>
      </c>
      <c r="C32" s="93" t="str">
        <f t="array" ref="C32">IFERROR(IF(AND(LEN(C$22)&gt;0,SUM((InputList!$C34:$H34=Cond!C$22)*1)&gt;0),InputList!$B34,""),"")</f>
        <v/>
      </c>
      <c r="D32" s="93" t="str">
        <f t="array" ref="D32">IFERROR(IF(AND(LEN(D$22)&gt;0,SUM((InputList!$C34:$H34=Cond!D$22)*1)&gt;0),InputList!$B34,""),"")</f>
        <v/>
      </c>
      <c r="E32" s="93" t="str">
        <f t="array" ref="E32">IFERROR(IF(AND(LEN(E$22)&gt;0,SUM((InputList!$C34:$H34=Cond!E$22)*1)&gt;0),InputList!$B34,""),"")</f>
        <v/>
      </c>
      <c r="F32" s="93" t="str">
        <f t="array" ref="F32">IFERROR(IF(AND(LEN(F$22)&gt;0,SUM((InputList!$C34:$H34=Cond!F$22)*1)&gt;0),InputList!$B34,""),"")</f>
        <v/>
      </c>
      <c r="G32" s="93" t="str">
        <f t="array" ref="G32">IFERROR(IF(AND(LEN(G$22)&gt;0,SUM((InputList!$C34:$H34=Cond!G$22)*1)&gt;0),InputList!$B34,""),"")</f>
        <v/>
      </c>
      <c r="H32" s="93" t="str">
        <f t="array" ref="H32">IFERROR(IF(AND(LEN(H$22)&gt;0,SUM((InputList!$C34:$H34=Cond!H$22)*1)&gt;0),InputList!$B34,""),"")</f>
        <v/>
      </c>
      <c r="I32" s="93" t="str">
        <f t="array" ref="I32">IFERROR(IF(AND(LEN(I$22)&gt;0,SUM((InputList!$C34:$H34=Cond!I$22)*1)&gt;0),InputList!$B34,""),"")</f>
        <v/>
      </c>
      <c r="J32" s="93" t="str">
        <f t="array" ref="J32">IFERROR(IF(AND(LEN(J$22)&gt;0,SUM((InputList!$C34:$H34=Cond!J$22)*1)&gt;0),InputList!$B34,""),"")</f>
        <v/>
      </c>
      <c r="K32" s="93" t="str">
        <f t="array" ref="K32">IFERROR(IF(AND(LEN(K$22)&gt;0,SUM((InputList!$C34:$H34=Cond!K$22)*1)&gt;0),InputList!$B34,""),"")</f>
        <v/>
      </c>
      <c r="L32" s="93" t="str">
        <f t="array" ref="L32">IFERROR(IF(AND(LEN(L$22)&gt;0,SUM((InputList!$C34:$H34=Cond!L$22)*1)&gt;0),InputList!$B34,""),"")</f>
        <v/>
      </c>
      <c r="M32" s="93">
        <f t="shared" si="26"/>
        <v>0</v>
      </c>
      <c r="O32" s="112">
        <v>6</v>
      </c>
      <c r="P32" s="112">
        <v>3</v>
      </c>
      <c r="Q32" s="93" t="str">
        <f t="shared" si="2"/>
        <v/>
      </c>
      <c r="R32" s="93" t="str">
        <f t="shared" si="3"/>
        <v/>
      </c>
      <c r="T32" s="112" t="s">
        <v>3</v>
      </c>
      <c r="U32" s="111" t="s">
        <v>8</v>
      </c>
      <c r="V32" s="111" t="s">
        <v>6</v>
      </c>
      <c r="W32" s="111" t="s">
        <v>2</v>
      </c>
      <c r="X32" s="111" t="s">
        <v>7</v>
      </c>
      <c r="Y32" s="111" t="s">
        <v>9</v>
      </c>
      <c r="AA32" s="111">
        <v>2</v>
      </c>
      <c r="AB32" s="93" t="str">
        <f t="shared" si="27"/>
        <v>Customer orders the coffee</v>
      </c>
      <c r="AC32" s="93">
        <f t="shared" ref="AC32:AC40" si="28">IFERROR(IF(LEN(AB32)=0,"",INDEX($C$48:$L$48,AA32)),"")</f>
        <v>2</v>
      </c>
      <c r="AD32" s="93">
        <f t="shared" ref="AD32:AD40" si="29">IFERROR(IF(LEN(AB32)=0,"",INDEX($C$18:$L$18,AA32)),"")</f>
        <v>1</v>
      </c>
      <c r="AE32" s="93">
        <f t="shared" ref="AE32:AE36" si="30">IF(LEN(AB32)=0,"",MAX(AC32:AD32))</f>
        <v>2</v>
      </c>
      <c r="AF32" s="93">
        <f>IFERROR(IF(LEN(AB32)=0,"",MAX($AG$31:AG31)+2),"")</f>
        <v>4</v>
      </c>
      <c r="AG32" s="93">
        <f t="shared" ref="AG32:AG40" si="31">IFERROR(IF(LEN(AB32)=0,"",AF32+AE32),"")</f>
        <v>6</v>
      </c>
      <c r="AH32" s="93">
        <f t="shared" ref="AH32:AH40" si="32">IFERROR(IF(LEN(AB32)=0,"",ROUNDDOWN((AG32-AF32)/2,0)+AF32),"")</f>
        <v>5</v>
      </c>
      <c r="AJ32" s="112">
        <v>26</v>
      </c>
      <c r="AK32" s="93" t="str">
        <f t="array" ref="AK32">IFERROR(IF(MAX(($AJ32&gt;=$AF$7:$AF$16)*($AJ32&lt;=$AG$7:$AG$16)*$AA$7:$AA$16)=0,"",INDEX($AB$7:$AB$16,MAX(($AJ32&gt;=$AF$7:$AF$16)*($AJ32&lt;=$AG$7:$AG$16)*$AA$7:$AA$16))),"")</f>
        <v/>
      </c>
      <c r="AL32" s="93" t="str">
        <f>IFERROR(IF(LEN(AK32)=0,"",COUNTIF(AK$7:AK32,AK32)),"")</f>
        <v/>
      </c>
      <c r="AM32" s="93" t="str">
        <f t="array" ref="AM32">IFERROR(IF(LEN(AK32)=0,"",LARGE((AK32=$R$7:$R$126)*($P$7:$P$126),COUNTIF(AK32:AK$126,AK32)-1)),"")</f>
        <v/>
      </c>
      <c r="AN32" s="93" t="str">
        <f>IFERROR(IF(LEN(AK32)=0,"",COUNTIF(AM$7:AM32,AM32)),"")</f>
        <v/>
      </c>
      <c r="AO32" s="93" t="str">
        <f t="array" ref="AO32">IFERROR(IF(MAX(($AJ32&gt;=$AF$19:$AF$28)*($AJ32&lt;=$AG$19:$AG$28)*$AA$19:$AA$28)=0,"",INDEX($AB$19:$AB$28,MAX(($AJ32&gt;=$AF$19:$AF$28)*($AJ32&lt;=$AG$19:$AG$28)*$AA$19:$AA$28))),"")</f>
        <v/>
      </c>
      <c r="AP32" s="93" t="str">
        <f>IFERROR(IF(LEN(AO32)=0,"",COUNTIF(AO$7:AO32,AO32)),"")</f>
        <v/>
      </c>
      <c r="AQ32" s="93" t="str">
        <f t="array" ref="AQ32">IFERROR(IF(LEN(AO32)=0,"",LARGE((AO32=$Q$7:$Q$126)*($P$7:$P$126),COUNTIF(AO32:AO$126,AO32)-1)),"")</f>
        <v/>
      </c>
      <c r="AR32" s="93" t="str">
        <f>IFERROR(IF(LEN(AO32)=0,"",COUNTIF(AQ$7:AQ32,AQ32)),"")</f>
        <v/>
      </c>
      <c r="AS32" s="93" t="str">
        <f t="array" ref="AS32">IFERROR(IF(MAX(($AJ32&gt;=$AF$31:$AF$40)*($AJ32&lt;=$AG$31:$AG$40)*$AA$31:$AA$40)=0,"",INDEX($AB$31:$AB$40,MAX(($AJ32&gt;=$AF$31:$AF$40)*($AJ32&lt;=$AG$31:$AG$40)*$AA$31:$AA$40))),"")</f>
        <v/>
      </c>
      <c r="AT32" s="93" t="str">
        <f>IFERROR(IF(LEN(AS32)=0,"",COUNTIF(AS$7:AS32,AS32)),"")</f>
        <v/>
      </c>
      <c r="AU32" s="93" t="str">
        <f t="shared" si="9"/>
        <v/>
      </c>
      <c r="AV32" s="93" t="str">
        <f>IFERROR(IF(LEN(AU32)=0,"",COUNTIF(AU$7:AU32,AU32)),"")</f>
        <v/>
      </c>
      <c r="AW32" s="93" t="str">
        <f t="array" ref="AW32">IFERROR(IF(MAX(($AJ32&gt;=$AF$43:$AF$52)*($AJ32&lt;=$AG$43:$AG$52)*$AA$43:$AA$52)=0,"",INDEX($AB$43:$AB$52,MAX(($AJ32&gt;=$AF$43:$AF$52)*($AJ32&lt;=$AG$43:$AG$52)*$AA$43:$AA$52))),"")</f>
        <v/>
      </c>
      <c r="AX32" s="93" t="str">
        <f>IFERROR(IF(LEN(AW32)=0,"",COUNTIF(AW$7:AW32,AW32)),"")</f>
        <v/>
      </c>
      <c r="AY32" s="93" t="str">
        <f t="shared" si="10"/>
        <v/>
      </c>
      <c r="AZ32" s="93" t="str">
        <f>IFERROR(IF(LEN(AY32)=0,"",COUNTIF(AY$7:AY32,AY32)),"")</f>
        <v/>
      </c>
      <c r="BA32" s="93" t="str">
        <f t="array" ref="BA32">IFERROR(IF(MAX(($AJ32&gt;=$AF$55:$AF$64)*($AJ32&lt;=$AG$55:$AG$64)*$AA$55:$AA$64)=0,"",INDEX($AB$55:$AB$64,MAX(($AJ32&gt;=$AF$55:$AF$64)*($AJ32&lt;=$AG$55:$AG$64)*$AA$55:$AA$64))),"")</f>
        <v/>
      </c>
      <c r="BB32" s="93" t="str">
        <f>IFERROR(IF(LEN(BA32)=0,"",COUNTIF(BA$7:BA32,BA32)),"")</f>
        <v/>
      </c>
      <c r="BD32" s="112">
        <v>26</v>
      </c>
      <c r="BE32" s="93" t="str">
        <f t="shared" si="11"/>
        <v/>
      </c>
      <c r="BF32" s="93" t="str">
        <f t="array" ref="BF32">IFERROR(IF(AND(COUNTIF($BE$7:$BE32,"")+1=BF$6,LEN($BE32)&gt;0,$AM32&gt;0),MATCH(INDEX($V$7:$V$16,$AM32)&amp;"-"&amp;$AN32,$BQ$7:$BQ$126,0),""),"")</f>
        <v/>
      </c>
      <c r="BG32" s="93" t="str">
        <f t="array" ref="BG32">IFERROR(IF(AND(COUNTIF($BE$7:$BE32,"")+1=BG$6,LEN($BE32)&gt;0,$AM32&gt;0),MATCH(INDEX($V$7:$V$16,$AM32)&amp;"-"&amp;$AN32,$BQ$7:$BQ$126,0),""),"")</f>
        <v/>
      </c>
      <c r="BH32" s="93" t="str">
        <f t="array" ref="BH32">IFERROR(IF(AND(COUNTIF($BE$7:$BE32,"")+1=BH$6,LEN($BE32)&gt;0,$AM32&gt;0),MATCH(INDEX($V$7:$V$16,$AM32)&amp;"-"&amp;$AN32,$BQ$7:$BQ$126,0),""),"")</f>
        <v/>
      </c>
      <c r="BI32" s="93" t="str">
        <f t="array" ref="BI32">IFERROR(IF(AND(COUNTIF($BE$7:$BE32,"")+1=BI$6,LEN($BE32)&gt;0,$AM32&gt;0),MATCH(INDEX($V$7:$V$16,$AM32)&amp;"-"&amp;$AN32,$BQ$7:$BQ$126,0),""),"")</f>
        <v/>
      </c>
      <c r="BJ32" s="93" t="str">
        <f t="array" ref="BJ32">IFERROR(IF(AND(COUNTIF($BE$7:$BE32,"")+1=BJ$6,LEN($BE32)&gt;0,$AM32&gt;0),MATCH(INDEX($V$7:$V$16,$AM32)&amp;"-"&amp;$AN32,$BQ$7:$BQ$126,0),""),"")</f>
        <v/>
      </c>
      <c r="BK32" s="93" t="str">
        <f t="array" ref="BK32">IFERROR(IF(AND(COUNTIF($BE$7:$BE32,"")+1=BK$6,LEN($BE32)&gt;0,$AM32&gt;0),MATCH(INDEX($V$7:$V$16,$AM32)&amp;"-"&amp;$AN32,$BQ$7:$BQ$126,0),""),"")</f>
        <v/>
      </c>
      <c r="BL32" s="93" t="str">
        <f t="array" ref="BL32">IFERROR(IF(AND(COUNTIF($BE$7:$BE32,"")+1=BL$6,LEN($BE32)&gt;0,$AM32&gt;0),MATCH(INDEX($V$7:$V$16,$AM32)&amp;"-"&amp;$AN32,$BQ$7:$BQ$126,0),""),"")</f>
        <v/>
      </c>
      <c r="BM32" s="93" t="str">
        <f t="array" ref="BM32">IFERROR(IF(AND(COUNTIF($BE$7:$BE32,"")+1=BM$6,LEN($BE32)&gt;0,$AM32&gt;0),MATCH(INDEX($V$7:$V$16,$AM32)&amp;"-"&amp;$AN32,$BQ$7:$BQ$126,0),""),"")</f>
        <v/>
      </c>
      <c r="BN32" s="93" t="str">
        <f t="array" ref="BN32">IFERROR(IF(AND(COUNTIF($BE$7:$BE32,"")+1=BN$6,LEN($BE32)&gt;0,$AM32&gt;0),MATCH(INDEX($V$7:$V$16,$AM32)&amp;"-"&amp;$AN32,$BQ$7:$BQ$126,0),""),"")</f>
        <v/>
      </c>
      <c r="BO32" s="93" t="str">
        <f t="array" ref="BO32">IFERROR(IF(AND(COUNTIF($BE$7:$BE32,"")+1=BO$6,LEN($BE32)&gt;0,$AM32&gt;0),MATCH(INDEX($V$7:$V$16,$AM32)&amp;"-"&amp;$AN32,$BQ$7:$BQ$126,0),""),"")</f>
        <v/>
      </c>
      <c r="BP32" s="93" t="str">
        <f t="array" ref="BP32">IFERROR(IF(AND(COUNTIF($BE$7:$BE32,"")+1=BP$6,LEN($BE32)&gt;0,$AM32&gt;0),MATCH(INDEX($V$7:$V$16,$AM32)&amp;"-"&amp;$AN32,$BQ$7:$BQ$126,0),""),"")</f>
        <v/>
      </c>
      <c r="BQ32" s="93" t="str">
        <f t="shared" si="12"/>
        <v/>
      </c>
      <c r="BR32" s="93" t="str">
        <f t="array" ref="BR32">IFERROR(IF(AND(COUNTIF($BQ$7:$BQ32,"")+1=BR$6,LEN($BQ32)&gt;0,$AQ32&gt;0),MATCH(INDEX($W$7:$W$16,$AQ32)&amp;"-"&amp;$AR32,$CC$7:$CC$126,0),""),"")</f>
        <v/>
      </c>
      <c r="BS32" s="93" t="str">
        <f t="array" ref="BS32">IFERROR(IF(AND(COUNTIF($BQ$7:$BQ32,"")+1=BS$6,LEN($BQ32)&gt;0,$AQ32&gt;0),MATCH(INDEX($W$7:$W$16,$AQ32)&amp;"-"&amp;$AR32,$CC$7:$CC$126,0),""),"")</f>
        <v/>
      </c>
      <c r="BT32" s="93" t="str">
        <f t="array" ref="BT32">IFERROR(IF(AND(COUNTIF($BQ$7:$BQ32,"")+1=BT$6,LEN($BQ32)&gt;0,$AQ32&gt;0),MATCH(INDEX($W$7:$W$16,$AQ32)&amp;"-"&amp;$AR32,$CC$7:$CC$126,0),""),"")</f>
        <v/>
      </c>
      <c r="BU32" s="93" t="str">
        <f t="array" ref="BU32">IFERROR(IF(AND(COUNTIF($BQ$7:$BQ32,"")+1=BU$6,LEN($BQ32)&gt;0,$AQ32&gt;0),MATCH(INDEX($W$7:$W$16,$AQ32)&amp;"-"&amp;$AR32,$CC$7:$CC$126,0),""),"")</f>
        <v/>
      </c>
      <c r="BV32" s="93" t="str">
        <f t="array" ref="BV32">IFERROR(IF(AND(COUNTIF($BQ$7:$BQ32,"")+1=BV$6,LEN($BQ32)&gt;0,$AQ32&gt;0),MATCH(INDEX($W$7:$W$16,$AQ32)&amp;"-"&amp;$AR32,$CC$7:$CC$126,0),""),"")</f>
        <v/>
      </c>
      <c r="BW32" s="93" t="str">
        <f t="array" ref="BW32">IFERROR(IF(AND(COUNTIF($BQ$7:$BQ32,"")+1=BW$6,LEN($BQ32)&gt;0,$AQ32&gt;0),MATCH(INDEX($W$7:$W$16,$AQ32)&amp;"-"&amp;$AR32,$CC$7:$CC$126,0),""),"")</f>
        <v/>
      </c>
      <c r="BX32" s="93" t="str">
        <f t="array" ref="BX32">IFERROR(IF(AND(COUNTIF($BQ$7:$BQ32,"")+1=BX$6,LEN($BQ32)&gt;0,$AQ32&gt;0),MATCH(INDEX($W$7:$W$16,$AQ32)&amp;"-"&amp;$AR32,$CC$7:$CC$126,0),""),"")</f>
        <v/>
      </c>
      <c r="BY32" s="93" t="str">
        <f t="array" ref="BY32">IFERROR(IF(AND(COUNTIF($BQ$7:$BQ32,"")+1=BY$6,LEN($BQ32)&gt;0,$AQ32&gt;0),MATCH(INDEX($W$7:$W$16,$AQ32)&amp;"-"&amp;$AR32,$CC$7:$CC$126,0),""),"")</f>
        <v/>
      </c>
      <c r="BZ32" s="93" t="str">
        <f t="array" ref="BZ32">IFERROR(IF(AND(COUNTIF($BQ$7:$BQ32,"")+1=BZ$6,LEN($BQ32)&gt;0,$AQ32&gt;0),MATCH(INDEX($W$7:$W$16,$AQ32)&amp;"-"&amp;$AR32,$CC$7:$CC$126,0),""),"")</f>
        <v/>
      </c>
      <c r="CA32" s="93" t="str">
        <f t="array" ref="CA32">IFERROR(IF(AND(COUNTIF($BQ$7:$BQ32,"")+1=CA$6,LEN($BQ32)&gt;0,$AQ32&gt;0),MATCH(INDEX($W$7:$W$16,$AQ32)&amp;"-"&amp;$AR32,$CC$7:$CC$126,0),""),"")</f>
        <v/>
      </c>
      <c r="CB32" s="93" t="str">
        <f t="array" ref="CB32">IFERROR(IF(AND(COUNTIF($BQ$7:$BQ32,"")+1=CB$6,LEN($BQ32)&gt;0,$AQ32&gt;0),MATCH(INDEX($W$7:$W$16,$AQ32)&amp;"-"&amp;$AR32,$CC$7:$CC$126,0),""),"")</f>
        <v/>
      </c>
      <c r="CC32" s="93" t="str">
        <f t="shared" si="13"/>
        <v/>
      </c>
      <c r="CD32" s="93" t="str">
        <f t="array" ref="CD32">IFERROR(IF(AND(COUNTIF($CC$7:$CC32,"")+1=CD$6,LEN($CC32)&gt;0,$AU32&gt;0),MATCH(INDEX($X$7:$X$16,$AU32)&amp;"-"&amp;$AV32,$CO$7:$CO$126,0),""),"")</f>
        <v/>
      </c>
      <c r="CE32" s="93" t="str">
        <f t="array" ref="CE32">IFERROR(IF(AND(COUNTIF($CC$7:$CC32,"")+1=CE$6,LEN($CC32)&gt;0,$AU32&gt;0),MATCH(INDEX($X$7:$X$16,$AU32)&amp;"-"&amp;$AV32,$CO$7:$CO$126,0),""),"")</f>
        <v/>
      </c>
      <c r="CF32" s="93" t="str">
        <f t="array" ref="CF32">IFERROR(IF(AND(COUNTIF($CC$7:$CC32,"")+1=CF$6,LEN($CC32)&gt;0,$AU32&gt;0),MATCH(INDEX($X$7:$X$16,$AU32)&amp;"-"&amp;$AV32,$CO$7:$CO$126,0),""),"")</f>
        <v/>
      </c>
      <c r="CG32" s="93" t="str">
        <f t="array" ref="CG32">IFERROR(IF(AND(COUNTIF($CC$7:$CC32,"")+1=CG$6,LEN($CC32)&gt;0,$AU32&gt;0),MATCH(INDEX($X$7:$X$16,$AU32)&amp;"-"&amp;$AV32,$CO$7:$CO$126,0),""),"")</f>
        <v/>
      </c>
      <c r="CH32" s="93" t="str">
        <f t="array" ref="CH32">IFERROR(IF(AND(COUNTIF($CC$7:$CC32,"")+1=CH$6,LEN($CC32)&gt;0,$AU32&gt;0),MATCH(INDEX($X$7:$X$16,$AU32)&amp;"-"&amp;$AV32,$CO$7:$CO$126,0),""),"")</f>
        <v/>
      </c>
      <c r="CI32" s="93" t="str">
        <f t="array" ref="CI32">IFERROR(IF(AND(COUNTIF($CC$7:$CC32,"")+1=CI$6,LEN($CC32)&gt;0,$AU32&gt;0),MATCH(INDEX($X$7:$X$16,$AU32)&amp;"-"&amp;$AV32,$CO$7:$CO$126,0),""),"")</f>
        <v/>
      </c>
      <c r="CJ32" s="93" t="str">
        <f t="array" ref="CJ32">IFERROR(IF(AND(COUNTIF($CC$7:$CC32,"")+1=CJ$6,LEN($CC32)&gt;0,$AU32&gt;0),MATCH(INDEX($X$7:$X$16,$AU32)&amp;"-"&amp;$AV32,$CO$7:$CO$126,0),""),"")</f>
        <v/>
      </c>
      <c r="CK32" s="93" t="str">
        <f t="array" ref="CK32">IFERROR(IF(AND(COUNTIF($CC$7:$CC32,"")+1=CK$6,LEN($CC32)&gt;0,$AU32&gt;0),MATCH(INDEX($X$7:$X$16,$AU32)&amp;"-"&amp;$AV32,$CO$7:$CO$126,0),""),"")</f>
        <v/>
      </c>
      <c r="CL32" s="93" t="str">
        <f t="array" ref="CL32">IFERROR(IF(AND(COUNTIF($CC$7:$CC32,"")+1=CL$6,LEN($CC32)&gt;0,$AU32&gt;0),MATCH(INDEX($X$7:$X$16,$AU32)&amp;"-"&amp;$AV32,$CO$7:$CO$126,0),""),"")</f>
        <v/>
      </c>
      <c r="CM32" s="93" t="str">
        <f t="array" ref="CM32">IFERROR(IF(AND(COUNTIF($CC$7:$CC32,"")+1=CM$6,LEN($CC32)&gt;0,$AU32&gt;0),MATCH(INDEX($X$7:$X$16,$AU32)&amp;"-"&amp;$AV32,$CO$7:$CO$126,0),""),"")</f>
        <v/>
      </c>
      <c r="CN32" s="93" t="str">
        <f t="array" ref="CN32">IFERROR(IF(AND(COUNTIF($CC$7:$CC32,"")+1=CN$6,LEN($CC32)&gt;0,$AU32&gt;0),MATCH(INDEX($X$7:$X$16,$AU32)&amp;"-"&amp;$AV32,$CO$7:$CO$126,0),""),"")</f>
        <v/>
      </c>
      <c r="CO32" s="93" t="str">
        <f t="shared" si="14"/>
        <v/>
      </c>
      <c r="CP32" s="93" t="str">
        <f t="array" ref="CP32">IFERROR(IF(AND(COUNTIF($CO$7:$CO32,"")+1=CP$6,LEN($CO32)&gt;0,$AY32&gt;0),MATCH(INDEX($Y$7:$Y$16,$AY32)&amp;"-"&amp;$AZ32,$DA$7:$DA$126,0),""),"")</f>
        <v/>
      </c>
      <c r="CQ32" s="93" t="str">
        <f t="array" ref="CQ32">IFERROR(IF(AND(COUNTIF($CO$7:$CO32,"")+1=CQ$6,LEN($CO32)&gt;0,$AY32&gt;0),MATCH(INDEX($Y$7:$Y$16,$AY32)&amp;"-"&amp;$AZ32,$DA$7:$DA$126,0),""),"")</f>
        <v/>
      </c>
      <c r="CR32" s="93" t="str">
        <f t="array" ref="CR32">IFERROR(IF(AND(COUNTIF($CO$7:$CO32,"")+1=CR$6,LEN($CO32)&gt;0,$AY32&gt;0),MATCH(INDEX($Y$7:$Y$16,$AY32)&amp;"-"&amp;$AZ32,$DA$7:$DA$126,0),""),"")</f>
        <v/>
      </c>
      <c r="CS32" s="93" t="str">
        <f t="array" ref="CS32">IFERROR(IF(AND(COUNTIF($CO$7:$CO32,"")+1=CS$6,LEN($CO32)&gt;0,$AY32&gt;0),MATCH(INDEX($Y$7:$Y$16,$AY32)&amp;"-"&amp;$AZ32,$DA$7:$DA$126,0),""),"")</f>
        <v/>
      </c>
      <c r="CT32" s="93" t="str">
        <f t="array" ref="CT32">IFERROR(IF(AND(COUNTIF($CO$7:$CO32,"")+1=CT$6,LEN($CO32)&gt;0,$AY32&gt;0),MATCH(INDEX($Y$7:$Y$16,$AY32)&amp;"-"&amp;$AZ32,$DA$7:$DA$126,0),""),"")</f>
        <v/>
      </c>
      <c r="CU32" s="93" t="str">
        <f t="array" ref="CU32">IFERROR(IF(AND(COUNTIF($CO$7:$CO32,"")+1=CU$6,LEN($CO32)&gt;0,$AY32&gt;0),MATCH(INDEX($Y$7:$Y$16,$AY32)&amp;"-"&amp;$AZ32,$DA$7:$DA$126,0),""),"")</f>
        <v/>
      </c>
      <c r="CV32" s="93" t="str">
        <f t="array" ref="CV32">IFERROR(IF(AND(COUNTIF($CO$7:$CO32,"")+1=CV$6,LEN($CO32)&gt;0,$AY32&gt;0),MATCH(INDEX($Y$7:$Y$16,$AY32)&amp;"-"&amp;$AZ32,$DA$7:$DA$126,0),""),"")</f>
        <v/>
      </c>
      <c r="CW32" s="93" t="str">
        <f t="array" ref="CW32">IFERROR(IF(AND(COUNTIF($CO$7:$CO32,"")+1=CW$6,LEN($CO32)&gt;0,$AY32&gt;0),MATCH(INDEX($Y$7:$Y$16,$AY32)&amp;"-"&amp;$AZ32,$DA$7:$DA$126,0),""),"")</f>
        <v/>
      </c>
      <c r="CX32" s="93" t="str">
        <f t="array" ref="CX32">IFERROR(IF(AND(COUNTIF($CO$7:$CO32,"")+1=CX$6,LEN($CO32)&gt;0,$AY32&gt;0),MATCH(INDEX($Y$7:$Y$16,$AY32)&amp;"-"&amp;$AZ32,$DA$7:$DA$126,0),""),"")</f>
        <v/>
      </c>
      <c r="CY32" s="93" t="str">
        <f t="array" ref="CY32">IFERROR(IF(AND(COUNTIF($CO$7:$CO32,"")+1=CY$6,LEN($CO32)&gt;0,$AY32&gt;0),MATCH(INDEX($Y$7:$Y$16,$AY32)&amp;"-"&amp;$AZ32,$DA$7:$DA$126,0),""),"")</f>
        <v/>
      </c>
      <c r="CZ32" s="93" t="str">
        <f t="array" ref="CZ32">IFERROR(IF(AND(COUNTIF($CO$7:$CO32,"")+1=CZ$6,LEN($CO32)&gt;0,$AY32&gt;0),MATCH(INDEX($Y$7:$Y$16,$AY32)&amp;"-"&amp;$AZ32,$DA$7:$DA$126,0),""),"")</f>
        <v/>
      </c>
      <c r="DA32" s="93" t="str">
        <f t="shared" si="15"/>
        <v/>
      </c>
      <c r="DC32" s="93" t="str">
        <f t="array" ref="DC32">IFERROR(IF(LEN(BQ32)=0,"",SUM((BF$7:BO$126=$BD32)*(BF$6:BO$6))),"")</f>
        <v/>
      </c>
      <c r="DD32" s="93" t="str">
        <f t="array" ref="DD32">IFERROR(IF(LEN(CC32)=0,"",SUM((BR$7:CA$126=$BD32)*(BR$6:CA$6))),"")</f>
        <v/>
      </c>
      <c r="DE32" s="93" t="str">
        <f t="array" ref="DE32">IFERROR(IF(LEN(CO32)=0,"",SUM((CD$7:CM$126=$BD32)*(CD$6:CM$6))),"")</f>
        <v/>
      </c>
      <c r="DF32" s="93" t="str">
        <f t="array" ref="DF32">IFERROR(IF(LEN(DA32)=0,"",SUM((CP$7:CY$126=$BD32)*(CP$6:CY$6))),"")</f>
        <v/>
      </c>
    </row>
    <row r="33" spans="2:110" x14ac:dyDescent="0.25">
      <c r="B33" s="127" t="s">
        <v>13</v>
      </c>
      <c r="C33" s="93">
        <f>COUNTA(C23:C32)-COUNTBLANK(C23:C32)</f>
        <v>1</v>
      </c>
      <c r="D33" s="93">
        <f t="shared" ref="D33" si="33">COUNTA(D23:D32)-COUNTBLANK(D23:D32)</f>
        <v>2</v>
      </c>
      <c r="E33" s="93">
        <f t="shared" ref="E33" si="34">COUNTA(E23:E32)-COUNTBLANK(E23:E32)</f>
        <v>1</v>
      </c>
      <c r="F33" s="93">
        <f t="shared" ref="F33" si="35">COUNTA(F23:F32)-COUNTBLANK(F23:F32)</f>
        <v>1</v>
      </c>
      <c r="G33" s="93">
        <f t="shared" ref="G33" si="36">COUNTA(G23:G32)-COUNTBLANK(G23:G32)</f>
        <v>1</v>
      </c>
      <c r="H33" s="93">
        <f t="shared" ref="H33" si="37">COUNTA(H23:H32)-COUNTBLANK(H23:H32)</f>
        <v>1</v>
      </c>
      <c r="I33" s="93">
        <f t="shared" ref="I33" si="38">COUNTA(I23:I32)-COUNTBLANK(I23:I32)</f>
        <v>0</v>
      </c>
      <c r="J33" s="93">
        <f t="shared" ref="J33" si="39">COUNTA(J23:J32)-COUNTBLANK(J23:J32)</f>
        <v>0</v>
      </c>
      <c r="K33" s="93">
        <f t="shared" ref="K33" si="40">COUNTA(K23:K32)-COUNTBLANK(K23:K32)</f>
        <v>0</v>
      </c>
      <c r="L33" s="93">
        <f t="shared" ref="L33" si="41">COUNTA(L23:L32)-COUNTBLANK(L23:L32)</f>
        <v>0</v>
      </c>
      <c r="O33" s="112">
        <v>7</v>
      </c>
      <c r="P33" s="112">
        <v>3</v>
      </c>
      <c r="Q33" s="93" t="str">
        <f t="shared" si="2"/>
        <v/>
      </c>
      <c r="R33" s="93" t="str">
        <f t="shared" si="3"/>
        <v/>
      </c>
      <c r="T33" s="112">
        <v>1</v>
      </c>
      <c r="U33" s="93">
        <f>(LEN(U7)&gt;0)*COUNTIF(U$7:U$16,U7)</f>
        <v>1</v>
      </c>
      <c r="V33" s="93">
        <f>(LEN(V7)&gt;0)*COUNTIF(V$7:V$16,V7)</f>
        <v>1</v>
      </c>
      <c r="W33" s="93">
        <f t="shared" ref="W33:Y33" si="42">(LEN(W7)&gt;0)*COUNTIF(W$7:W$16,W7)</f>
        <v>1</v>
      </c>
      <c r="X33" s="93">
        <f t="shared" si="42"/>
        <v>1</v>
      </c>
      <c r="Y33" s="93">
        <f t="shared" si="42"/>
        <v>1</v>
      </c>
      <c r="AA33" s="111">
        <v>3</v>
      </c>
      <c r="AB33" s="93" t="str">
        <f t="shared" si="27"/>
        <v>Preparation of coffee</v>
      </c>
      <c r="AC33" s="93">
        <f t="shared" si="28"/>
        <v>1</v>
      </c>
      <c r="AD33" s="93">
        <f t="shared" si="29"/>
        <v>2</v>
      </c>
      <c r="AE33" s="93">
        <f t="shared" si="30"/>
        <v>2</v>
      </c>
      <c r="AF33" s="93">
        <f>IFERROR(IF(LEN(AB33)=0,"",MAX($AG$31:AG32)+2),"")</f>
        <v>8</v>
      </c>
      <c r="AG33" s="93">
        <f t="shared" si="31"/>
        <v>10</v>
      </c>
      <c r="AH33" s="93">
        <f t="shared" si="32"/>
        <v>9</v>
      </c>
      <c r="AJ33" s="112">
        <v>27</v>
      </c>
      <c r="AK33" s="93" t="str">
        <f t="array" ref="AK33">IFERROR(IF(MAX(($AJ33&gt;=$AF$7:$AF$16)*($AJ33&lt;=$AG$7:$AG$16)*$AA$7:$AA$16)=0,"",INDEX($AB$7:$AB$16,MAX(($AJ33&gt;=$AF$7:$AF$16)*($AJ33&lt;=$AG$7:$AG$16)*$AA$7:$AA$16))),"")</f>
        <v/>
      </c>
      <c r="AL33" s="93" t="str">
        <f>IFERROR(IF(LEN(AK33)=0,"",COUNTIF(AK$7:AK33,AK33)),"")</f>
        <v/>
      </c>
      <c r="AM33" s="93" t="str">
        <f t="array" ref="AM33">IFERROR(IF(LEN(AK33)=0,"",LARGE((AK33=$R$7:$R$126)*($P$7:$P$126),COUNTIF(AK33:AK$126,AK33)-1)),"")</f>
        <v/>
      </c>
      <c r="AN33" s="93" t="str">
        <f>IFERROR(IF(LEN(AK33)=0,"",COUNTIF(AM$7:AM33,AM33)),"")</f>
        <v/>
      </c>
      <c r="AO33" s="93" t="str">
        <f t="array" ref="AO33">IFERROR(IF(MAX(($AJ33&gt;=$AF$19:$AF$28)*($AJ33&lt;=$AG$19:$AG$28)*$AA$19:$AA$28)=0,"",INDEX($AB$19:$AB$28,MAX(($AJ33&gt;=$AF$19:$AF$28)*($AJ33&lt;=$AG$19:$AG$28)*$AA$19:$AA$28))),"")</f>
        <v/>
      </c>
      <c r="AP33" s="93" t="str">
        <f>IFERROR(IF(LEN(AO33)=0,"",COUNTIF(AO$7:AO33,AO33)),"")</f>
        <v/>
      </c>
      <c r="AQ33" s="93" t="str">
        <f t="array" ref="AQ33">IFERROR(IF(LEN(AO33)=0,"",LARGE((AO33=$Q$7:$Q$126)*($P$7:$P$126),COUNTIF(AO33:AO$126,AO33)-1)),"")</f>
        <v/>
      </c>
      <c r="AR33" s="93" t="str">
        <f>IFERROR(IF(LEN(AO33)=0,"",COUNTIF(AQ$7:AQ33,AQ33)),"")</f>
        <v/>
      </c>
      <c r="AS33" s="93" t="str">
        <f t="array" ref="AS33">IFERROR(IF(MAX(($AJ33&gt;=$AF$31:$AF$40)*($AJ33&lt;=$AG$31:$AG$40)*$AA$31:$AA$40)=0,"",INDEX($AB$31:$AB$40,MAX(($AJ33&gt;=$AF$31:$AF$40)*($AJ33&lt;=$AG$31:$AG$40)*$AA$31:$AA$40))),"")</f>
        <v/>
      </c>
      <c r="AT33" s="93" t="str">
        <f>IFERROR(IF(LEN(AS33)=0,"",COUNTIF(AS$7:AS33,AS33)),"")</f>
        <v/>
      </c>
      <c r="AU33" s="93" t="str">
        <f t="shared" si="9"/>
        <v/>
      </c>
      <c r="AV33" s="93" t="str">
        <f>IFERROR(IF(LEN(AU33)=0,"",COUNTIF(AU$7:AU33,AU33)),"")</f>
        <v/>
      </c>
      <c r="AW33" s="93" t="str">
        <f t="array" ref="AW33">IFERROR(IF(MAX(($AJ33&gt;=$AF$43:$AF$52)*($AJ33&lt;=$AG$43:$AG$52)*$AA$43:$AA$52)=0,"",INDEX($AB$43:$AB$52,MAX(($AJ33&gt;=$AF$43:$AF$52)*($AJ33&lt;=$AG$43:$AG$52)*$AA$43:$AA$52))),"")</f>
        <v/>
      </c>
      <c r="AX33" s="93" t="str">
        <f>IFERROR(IF(LEN(AW33)=0,"",COUNTIF(AW$7:AW33,AW33)),"")</f>
        <v/>
      </c>
      <c r="AY33" s="93" t="str">
        <f t="shared" si="10"/>
        <v/>
      </c>
      <c r="AZ33" s="93" t="str">
        <f>IFERROR(IF(LEN(AY33)=0,"",COUNTIF(AY$7:AY33,AY33)),"")</f>
        <v/>
      </c>
      <c r="BA33" s="93" t="str">
        <f t="array" ref="BA33">IFERROR(IF(MAX(($AJ33&gt;=$AF$55:$AF$64)*($AJ33&lt;=$AG$55:$AG$64)*$AA$55:$AA$64)=0,"",INDEX($AB$55:$AB$64,MAX(($AJ33&gt;=$AF$55:$AF$64)*($AJ33&lt;=$AG$55:$AG$64)*$AA$55:$AA$64))),"")</f>
        <v/>
      </c>
      <c r="BB33" s="93" t="str">
        <f>IFERROR(IF(LEN(BA33)=0,"",COUNTIF(BA$7:BA33,BA33)),"")</f>
        <v/>
      </c>
      <c r="BD33" s="112">
        <v>27</v>
      </c>
      <c r="BE33" s="93" t="str">
        <f t="shared" si="11"/>
        <v/>
      </c>
      <c r="BF33" s="93" t="str">
        <f t="array" ref="BF33">IFERROR(IF(AND(COUNTIF($BE$7:$BE33,"")+1=BF$6,LEN($BE33)&gt;0,$AM33&gt;0),MATCH(INDEX($V$7:$V$16,$AM33)&amp;"-"&amp;$AN33,$BQ$7:$BQ$126,0),""),"")</f>
        <v/>
      </c>
      <c r="BG33" s="93" t="str">
        <f t="array" ref="BG33">IFERROR(IF(AND(COUNTIF($BE$7:$BE33,"")+1=BG$6,LEN($BE33)&gt;0,$AM33&gt;0),MATCH(INDEX($V$7:$V$16,$AM33)&amp;"-"&amp;$AN33,$BQ$7:$BQ$126,0),""),"")</f>
        <v/>
      </c>
      <c r="BH33" s="93" t="str">
        <f t="array" ref="BH33">IFERROR(IF(AND(COUNTIF($BE$7:$BE33,"")+1=BH$6,LEN($BE33)&gt;0,$AM33&gt;0),MATCH(INDEX($V$7:$V$16,$AM33)&amp;"-"&amp;$AN33,$BQ$7:$BQ$126,0),""),"")</f>
        <v/>
      </c>
      <c r="BI33" s="93" t="str">
        <f t="array" ref="BI33">IFERROR(IF(AND(COUNTIF($BE$7:$BE33,"")+1=BI$6,LEN($BE33)&gt;0,$AM33&gt;0),MATCH(INDEX($V$7:$V$16,$AM33)&amp;"-"&amp;$AN33,$BQ$7:$BQ$126,0),""),"")</f>
        <v/>
      </c>
      <c r="BJ33" s="93" t="str">
        <f t="array" ref="BJ33">IFERROR(IF(AND(COUNTIF($BE$7:$BE33,"")+1=BJ$6,LEN($BE33)&gt;0,$AM33&gt;0),MATCH(INDEX($V$7:$V$16,$AM33)&amp;"-"&amp;$AN33,$BQ$7:$BQ$126,0),""),"")</f>
        <v/>
      </c>
      <c r="BK33" s="93" t="str">
        <f t="array" ref="BK33">IFERROR(IF(AND(COUNTIF($BE$7:$BE33,"")+1=BK$6,LEN($BE33)&gt;0,$AM33&gt;0),MATCH(INDEX($V$7:$V$16,$AM33)&amp;"-"&amp;$AN33,$BQ$7:$BQ$126,0),""),"")</f>
        <v/>
      </c>
      <c r="BL33" s="93" t="str">
        <f t="array" ref="BL33">IFERROR(IF(AND(COUNTIF($BE$7:$BE33,"")+1=BL$6,LEN($BE33)&gt;0,$AM33&gt;0),MATCH(INDEX($V$7:$V$16,$AM33)&amp;"-"&amp;$AN33,$BQ$7:$BQ$126,0),""),"")</f>
        <v/>
      </c>
      <c r="BM33" s="93" t="str">
        <f t="array" ref="BM33">IFERROR(IF(AND(COUNTIF($BE$7:$BE33,"")+1=BM$6,LEN($BE33)&gt;0,$AM33&gt;0),MATCH(INDEX($V$7:$V$16,$AM33)&amp;"-"&amp;$AN33,$BQ$7:$BQ$126,0),""),"")</f>
        <v/>
      </c>
      <c r="BN33" s="93" t="str">
        <f t="array" ref="BN33">IFERROR(IF(AND(COUNTIF($BE$7:$BE33,"")+1=BN$6,LEN($BE33)&gt;0,$AM33&gt;0),MATCH(INDEX($V$7:$V$16,$AM33)&amp;"-"&amp;$AN33,$BQ$7:$BQ$126,0),""),"")</f>
        <v/>
      </c>
      <c r="BO33" s="93" t="str">
        <f t="array" ref="BO33">IFERROR(IF(AND(COUNTIF($BE$7:$BE33,"")+1=BO$6,LEN($BE33)&gt;0,$AM33&gt;0),MATCH(INDEX($V$7:$V$16,$AM33)&amp;"-"&amp;$AN33,$BQ$7:$BQ$126,0),""),"")</f>
        <v/>
      </c>
      <c r="BP33" s="93" t="str">
        <f t="array" ref="BP33">IFERROR(IF(AND(COUNTIF($BE$7:$BE33,"")+1=BP$6,LEN($BE33)&gt;0,$AM33&gt;0),MATCH(INDEX($V$7:$V$16,$AM33)&amp;"-"&amp;$AN33,$BQ$7:$BQ$126,0),""),"")</f>
        <v/>
      </c>
      <c r="BQ33" s="93" t="str">
        <f t="shared" si="12"/>
        <v/>
      </c>
      <c r="BR33" s="93" t="str">
        <f t="array" ref="BR33">IFERROR(IF(AND(COUNTIF($BQ$7:$BQ33,"")+1=BR$6,LEN($BQ33)&gt;0,$AQ33&gt;0),MATCH(INDEX($W$7:$W$16,$AQ33)&amp;"-"&amp;$AR33,$CC$7:$CC$126,0),""),"")</f>
        <v/>
      </c>
      <c r="BS33" s="93" t="str">
        <f t="array" ref="BS33">IFERROR(IF(AND(COUNTIF($BQ$7:$BQ33,"")+1=BS$6,LEN($BQ33)&gt;0,$AQ33&gt;0),MATCH(INDEX($W$7:$W$16,$AQ33)&amp;"-"&amp;$AR33,$CC$7:$CC$126,0),""),"")</f>
        <v/>
      </c>
      <c r="BT33" s="93" t="str">
        <f t="array" ref="BT33">IFERROR(IF(AND(COUNTIF($BQ$7:$BQ33,"")+1=BT$6,LEN($BQ33)&gt;0,$AQ33&gt;0),MATCH(INDEX($W$7:$W$16,$AQ33)&amp;"-"&amp;$AR33,$CC$7:$CC$126,0),""),"")</f>
        <v/>
      </c>
      <c r="BU33" s="93" t="str">
        <f t="array" ref="BU33">IFERROR(IF(AND(COUNTIF($BQ$7:$BQ33,"")+1=BU$6,LEN($BQ33)&gt;0,$AQ33&gt;0),MATCH(INDEX($W$7:$W$16,$AQ33)&amp;"-"&amp;$AR33,$CC$7:$CC$126,0),""),"")</f>
        <v/>
      </c>
      <c r="BV33" s="93" t="str">
        <f t="array" ref="BV33">IFERROR(IF(AND(COUNTIF($BQ$7:$BQ33,"")+1=BV$6,LEN($BQ33)&gt;0,$AQ33&gt;0),MATCH(INDEX($W$7:$W$16,$AQ33)&amp;"-"&amp;$AR33,$CC$7:$CC$126,0),""),"")</f>
        <v/>
      </c>
      <c r="BW33" s="93" t="str">
        <f t="array" ref="BW33">IFERROR(IF(AND(COUNTIF($BQ$7:$BQ33,"")+1=BW$6,LEN($BQ33)&gt;0,$AQ33&gt;0),MATCH(INDEX($W$7:$W$16,$AQ33)&amp;"-"&amp;$AR33,$CC$7:$CC$126,0),""),"")</f>
        <v/>
      </c>
      <c r="BX33" s="93" t="str">
        <f t="array" ref="BX33">IFERROR(IF(AND(COUNTIF($BQ$7:$BQ33,"")+1=BX$6,LEN($BQ33)&gt;0,$AQ33&gt;0),MATCH(INDEX($W$7:$W$16,$AQ33)&amp;"-"&amp;$AR33,$CC$7:$CC$126,0),""),"")</f>
        <v/>
      </c>
      <c r="BY33" s="93" t="str">
        <f t="array" ref="BY33">IFERROR(IF(AND(COUNTIF($BQ$7:$BQ33,"")+1=BY$6,LEN($BQ33)&gt;0,$AQ33&gt;0),MATCH(INDEX($W$7:$W$16,$AQ33)&amp;"-"&amp;$AR33,$CC$7:$CC$126,0),""),"")</f>
        <v/>
      </c>
      <c r="BZ33" s="93" t="str">
        <f t="array" ref="BZ33">IFERROR(IF(AND(COUNTIF($BQ$7:$BQ33,"")+1=BZ$6,LEN($BQ33)&gt;0,$AQ33&gt;0),MATCH(INDEX($W$7:$W$16,$AQ33)&amp;"-"&amp;$AR33,$CC$7:$CC$126,0),""),"")</f>
        <v/>
      </c>
      <c r="CA33" s="93" t="str">
        <f t="array" ref="CA33">IFERROR(IF(AND(COUNTIF($BQ$7:$BQ33,"")+1=CA$6,LEN($BQ33)&gt;0,$AQ33&gt;0),MATCH(INDEX($W$7:$W$16,$AQ33)&amp;"-"&amp;$AR33,$CC$7:$CC$126,0),""),"")</f>
        <v/>
      </c>
      <c r="CB33" s="93" t="str">
        <f t="array" ref="CB33">IFERROR(IF(AND(COUNTIF($BQ$7:$BQ33,"")+1=CB$6,LEN($BQ33)&gt;0,$AQ33&gt;0),MATCH(INDEX($W$7:$W$16,$AQ33)&amp;"-"&amp;$AR33,$CC$7:$CC$126,0),""),"")</f>
        <v/>
      </c>
      <c r="CC33" s="93" t="str">
        <f t="shared" si="13"/>
        <v/>
      </c>
      <c r="CD33" s="93" t="str">
        <f t="array" ref="CD33">IFERROR(IF(AND(COUNTIF($CC$7:$CC33,"")+1=CD$6,LEN($CC33)&gt;0,$AU33&gt;0),MATCH(INDEX($X$7:$X$16,$AU33)&amp;"-"&amp;$AV33,$CO$7:$CO$126,0),""),"")</f>
        <v/>
      </c>
      <c r="CE33" s="93" t="str">
        <f t="array" ref="CE33">IFERROR(IF(AND(COUNTIF($CC$7:$CC33,"")+1=CE$6,LEN($CC33)&gt;0,$AU33&gt;0),MATCH(INDEX($X$7:$X$16,$AU33)&amp;"-"&amp;$AV33,$CO$7:$CO$126,0),""),"")</f>
        <v/>
      </c>
      <c r="CF33" s="93" t="str">
        <f t="array" ref="CF33">IFERROR(IF(AND(COUNTIF($CC$7:$CC33,"")+1=CF$6,LEN($CC33)&gt;0,$AU33&gt;0),MATCH(INDEX($X$7:$X$16,$AU33)&amp;"-"&amp;$AV33,$CO$7:$CO$126,0),""),"")</f>
        <v/>
      </c>
      <c r="CG33" s="93" t="str">
        <f t="array" ref="CG33">IFERROR(IF(AND(COUNTIF($CC$7:$CC33,"")+1=CG$6,LEN($CC33)&gt;0,$AU33&gt;0),MATCH(INDEX($X$7:$X$16,$AU33)&amp;"-"&amp;$AV33,$CO$7:$CO$126,0),""),"")</f>
        <v/>
      </c>
      <c r="CH33" s="93" t="str">
        <f t="array" ref="CH33">IFERROR(IF(AND(COUNTIF($CC$7:$CC33,"")+1=CH$6,LEN($CC33)&gt;0,$AU33&gt;0),MATCH(INDEX($X$7:$X$16,$AU33)&amp;"-"&amp;$AV33,$CO$7:$CO$126,0),""),"")</f>
        <v/>
      </c>
      <c r="CI33" s="93" t="str">
        <f t="array" ref="CI33">IFERROR(IF(AND(COUNTIF($CC$7:$CC33,"")+1=CI$6,LEN($CC33)&gt;0,$AU33&gt;0),MATCH(INDEX($X$7:$X$16,$AU33)&amp;"-"&amp;$AV33,$CO$7:$CO$126,0),""),"")</f>
        <v/>
      </c>
      <c r="CJ33" s="93" t="str">
        <f t="array" ref="CJ33">IFERROR(IF(AND(COUNTIF($CC$7:$CC33,"")+1=CJ$6,LEN($CC33)&gt;0,$AU33&gt;0),MATCH(INDEX($X$7:$X$16,$AU33)&amp;"-"&amp;$AV33,$CO$7:$CO$126,0),""),"")</f>
        <v/>
      </c>
      <c r="CK33" s="93" t="str">
        <f t="array" ref="CK33">IFERROR(IF(AND(COUNTIF($CC$7:$CC33,"")+1=CK$6,LEN($CC33)&gt;0,$AU33&gt;0),MATCH(INDEX($X$7:$X$16,$AU33)&amp;"-"&amp;$AV33,$CO$7:$CO$126,0),""),"")</f>
        <v/>
      </c>
      <c r="CL33" s="93" t="str">
        <f t="array" ref="CL33">IFERROR(IF(AND(COUNTIF($CC$7:$CC33,"")+1=CL$6,LEN($CC33)&gt;0,$AU33&gt;0),MATCH(INDEX($X$7:$X$16,$AU33)&amp;"-"&amp;$AV33,$CO$7:$CO$126,0),""),"")</f>
        <v/>
      </c>
      <c r="CM33" s="93" t="str">
        <f t="array" ref="CM33">IFERROR(IF(AND(COUNTIF($CC$7:$CC33,"")+1=CM$6,LEN($CC33)&gt;0,$AU33&gt;0),MATCH(INDEX($X$7:$X$16,$AU33)&amp;"-"&amp;$AV33,$CO$7:$CO$126,0),""),"")</f>
        <v/>
      </c>
      <c r="CN33" s="93" t="str">
        <f t="array" ref="CN33">IFERROR(IF(AND(COUNTIF($CC$7:$CC33,"")+1=CN$6,LEN($CC33)&gt;0,$AU33&gt;0),MATCH(INDEX($X$7:$X$16,$AU33)&amp;"-"&amp;$AV33,$CO$7:$CO$126,0),""),"")</f>
        <v/>
      </c>
      <c r="CO33" s="93" t="str">
        <f t="shared" si="14"/>
        <v/>
      </c>
      <c r="CP33" s="93" t="str">
        <f t="array" ref="CP33">IFERROR(IF(AND(COUNTIF($CO$7:$CO33,"")+1=CP$6,LEN($CO33)&gt;0,$AY33&gt;0),MATCH(INDEX($Y$7:$Y$16,$AY33)&amp;"-"&amp;$AZ33,$DA$7:$DA$126,0),""),"")</f>
        <v/>
      </c>
      <c r="CQ33" s="93" t="str">
        <f t="array" ref="CQ33">IFERROR(IF(AND(COUNTIF($CO$7:$CO33,"")+1=CQ$6,LEN($CO33)&gt;0,$AY33&gt;0),MATCH(INDEX($Y$7:$Y$16,$AY33)&amp;"-"&amp;$AZ33,$DA$7:$DA$126,0),""),"")</f>
        <v/>
      </c>
      <c r="CR33" s="93" t="str">
        <f t="array" ref="CR33">IFERROR(IF(AND(COUNTIF($CO$7:$CO33,"")+1=CR$6,LEN($CO33)&gt;0,$AY33&gt;0),MATCH(INDEX($Y$7:$Y$16,$AY33)&amp;"-"&amp;$AZ33,$DA$7:$DA$126,0),""),"")</f>
        <v/>
      </c>
      <c r="CS33" s="93" t="str">
        <f t="array" ref="CS33">IFERROR(IF(AND(COUNTIF($CO$7:$CO33,"")+1=CS$6,LEN($CO33)&gt;0,$AY33&gt;0),MATCH(INDEX($Y$7:$Y$16,$AY33)&amp;"-"&amp;$AZ33,$DA$7:$DA$126,0),""),"")</f>
        <v/>
      </c>
      <c r="CT33" s="93" t="str">
        <f t="array" ref="CT33">IFERROR(IF(AND(COUNTIF($CO$7:$CO33,"")+1=CT$6,LEN($CO33)&gt;0,$AY33&gt;0),MATCH(INDEX($Y$7:$Y$16,$AY33)&amp;"-"&amp;$AZ33,$DA$7:$DA$126,0),""),"")</f>
        <v/>
      </c>
      <c r="CU33" s="93" t="str">
        <f t="array" ref="CU33">IFERROR(IF(AND(COUNTIF($CO$7:$CO33,"")+1=CU$6,LEN($CO33)&gt;0,$AY33&gt;0),MATCH(INDEX($Y$7:$Y$16,$AY33)&amp;"-"&amp;$AZ33,$DA$7:$DA$126,0),""),"")</f>
        <v/>
      </c>
      <c r="CV33" s="93" t="str">
        <f t="array" ref="CV33">IFERROR(IF(AND(COUNTIF($CO$7:$CO33,"")+1=CV$6,LEN($CO33)&gt;0,$AY33&gt;0),MATCH(INDEX($Y$7:$Y$16,$AY33)&amp;"-"&amp;$AZ33,$DA$7:$DA$126,0),""),"")</f>
        <v/>
      </c>
      <c r="CW33" s="93" t="str">
        <f t="array" ref="CW33">IFERROR(IF(AND(COUNTIF($CO$7:$CO33,"")+1=CW$6,LEN($CO33)&gt;0,$AY33&gt;0),MATCH(INDEX($Y$7:$Y$16,$AY33)&amp;"-"&amp;$AZ33,$DA$7:$DA$126,0),""),"")</f>
        <v/>
      </c>
      <c r="CX33" s="93" t="str">
        <f t="array" ref="CX33">IFERROR(IF(AND(COUNTIF($CO$7:$CO33,"")+1=CX$6,LEN($CO33)&gt;0,$AY33&gt;0),MATCH(INDEX($Y$7:$Y$16,$AY33)&amp;"-"&amp;$AZ33,$DA$7:$DA$126,0),""),"")</f>
        <v/>
      </c>
      <c r="CY33" s="93" t="str">
        <f t="array" ref="CY33">IFERROR(IF(AND(COUNTIF($CO$7:$CO33,"")+1=CY$6,LEN($CO33)&gt;0,$AY33&gt;0),MATCH(INDEX($Y$7:$Y$16,$AY33)&amp;"-"&amp;$AZ33,$DA$7:$DA$126,0),""),"")</f>
        <v/>
      </c>
      <c r="CZ33" s="93" t="str">
        <f t="array" ref="CZ33">IFERROR(IF(AND(COUNTIF($CO$7:$CO33,"")+1=CZ$6,LEN($CO33)&gt;0,$AY33&gt;0),MATCH(INDEX($Y$7:$Y$16,$AY33)&amp;"-"&amp;$AZ33,$DA$7:$DA$126,0),""),"")</f>
        <v/>
      </c>
      <c r="DA33" s="93" t="str">
        <f t="shared" si="15"/>
        <v/>
      </c>
      <c r="DC33" s="93" t="str">
        <f t="array" ref="DC33">IFERROR(IF(LEN(BQ33)=0,"",SUM((BF$7:BO$126=$BD33)*(BF$6:BO$6))),"")</f>
        <v/>
      </c>
      <c r="DD33" s="93" t="str">
        <f t="array" ref="DD33">IFERROR(IF(LEN(CC33)=0,"",SUM((BR$7:CA$126=$BD33)*(BR$6:CA$6))),"")</f>
        <v/>
      </c>
      <c r="DE33" s="93" t="str">
        <f t="array" ref="DE33">IFERROR(IF(LEN(CO33)=0,"",SUM((CD$7:CM$126=$BD33)*(CD$6:CM$6))),"")</f>
        <v/>
      </c>
      <c r="DF33" s="93" t="str">
        <f t="array" ref="DF33">IFERROR(IF(LEN(DA33)=0,"",SUM((CP$7:CY$126=$BD33)*(CP$6:CY$6))),"")</f>
        <v/>
      </c>
    </row>
    <row r="34" spans="2:110" x14ac:dyDescent="0.25">
      <c r="O34" s="112">
        <v>8</v>
      </c>
      <c r="P34" s="112">
        <v>3</v>
      </c>
      <c r="Q34" s="93" t="str">
        <f t="shared" si="2"/>
        <v/>
      </c>
      <c r="R34" s="93" t="str">
        <f t="shared" si="3"/>
        <v/>
      </c>
      <c r="T34" s="112">
        <v>2</v>
      </c>
      <c r="U34" s="93">
        <f t="shared" ref="U34:Y42" si="43">(LEN(U8)&gt;0)*COUNTIF(U$7:U$16,U8)</f>
        <v>1</v>
      </c>
      <c r="V34" s="93">
        <f t="shared" si="43"/>
        <v>1</v>
      </c>
      <c r="W34" s="93">
        <f t="shared" si="43"/>
        <v>1</v>
      </c>
      <c r="X34" s="93">
        <f t="shared" si="43"/>
        <v>1</v>
      </c>
      <c r="Y34" s="93">
        <f t="shared" si="43"/>
        <v>1</v>
      </c>
      <c r="AA34" s="111">
        <v>4</v>
      </c>
      <c r="AB34" s="93" t="str">
        <f t="shared" si="27"/>
        <v>Serving the order</v>
      </c>
      <c r="AC34" s="93">
        <f t="shared" si="28"/>
        <v>1</v>
      </c>
      <c r="AD34" s="93">
        <f t="shared" si="29"/>
        <v>2</v>
      </c>
      <c r="AE34" s="93">
        <f t="shared" si="30"/>
        <v>2</v>
      </c>
      <c r="AF34" s="93">
        <f>IFERROR(IF(LEN(AB34)=0,"",MAX($AG$31:AG33)+2),"")</f>
        <v>12</v>
      </c>
      <c r="AG34" s="93">
        <f t="shared" si="31"/>
        <v>14</v>
      </c>
      <c r="AH34" s="93">
        <f t="shared" si="32"/>
        <v>13</v>
      </c>
      <c r="AJ34" s="112">
        <v>28</v>
      </c>
      <c r="AK34" s="93" t="str">
        <f t="array" ref="AK34">IFERROR(IF(MAX(($AJ34&gt;=$AF$7:$AF$16)*($AJ34&lt;=$AG$7:$AG$16)*$AA$7:$AA$16)=0,"",INDEX($AB$7:$AB$16,MAX(($AJ34&gt;=$AF$7:$AF$16)*($AJ34&lt;=$AG$7:$AG$16)*$AA$7:$AA$16))),"")</f>
        <v/>
      </c>
      <c r="AL34" s="93" t="str">
        <f>IFERROR(IF(LEN(AK34)=0,"",COUNTIF(AK$7:AK34,AK34)),"")</f>
        <v/>
      </c>
      <c r="AM34" s="93" t="str">
        <f t="array" ref="AM34">IFERROR(IF(LEN(AK34)=0,"",LARGE((AK34=$R$7:$R$126)*($P$7:$P$126),COUNTIF(AK34:AK$126,AK34)-1)),"")</f>
        <v/>
      </c>
      <c r="AN34" s="93" t="str">
        <f>IFERROR(IF(LEN(AK34)=0,"",COUNTIF(AM$7:AM34,AM34)),"")</f>
        <v/>
      </c>
      <c r="AO34" s="93" t="str">
        <f t="array" ref="AO34">IFERROR(IF(MAX(($AJ34&gt;=$AF$19:$AF$28)*($AJ34&lt;=$AG$19:$AG$28)*$AA$19:$AA$28)=0,"",INDEX($AB$19:$AB$28,MAX(($AJ34&gt;=$AF$19:$AF$28)*($AJ34&lt;=$AG$19:$AG$28)*$AA$19:$AA$28))),"")</f>
        <v/>
      </c>
      <c r="AP34" s="93" t="str">
        <f>IFERROR(IF(LEN(AO34)=0,"",COUNTIF(AO$7:AO34,AO34)),"")</f>
        <v/>
      </c>
      <c r="AQ34" s="93" t="str">
        <f t="array" ref="AQ34">IFERROR(IF(LEN(AO34)=0,"",LARGE((AO34=$Q$7:$Q$126)*($P$7:$P$126),COUNTIF(AO34:AO$126,AO34)-1)),"")</f>
        <v/>
      </c>
      <c r="AR34" s="93" t="str">
        <f>IFERROR(IF(LEN(AO34)=0,"",COUNTIF(AQ$7:AQ34,AQ34)),"")</f>
        <v/>
      </c>
      <c r="AS34" s="93" t="str">
        <f t="array" ref="AS34">IFERROR(IF(MAX(($AJ34&gt;=$AF$31:$AF$40)*($AJ34&lt;=$AG$31:$AG$40)*$AA$31:$AA$40)=0,"",INDEX($AB$31:$AB$40,MAX(($AJ34&gt;=$AF$31:$AF$40)*($AJ34&lt;=$AG$31:$AG$40)*$AA$31:$AA$40))),"")</f>
        <v/>
      </c>
      <c r="AT34" s="93" t="str">
        <f>IFERROR(IF(LEN(AS34)=0,"",COUNTIF(AS$7:AS34,AS34)),"")</f>
        <v/>
      </c>
      <c r="AU34" s="93" t="str">
        <f t="shared" si="9"/>
        <v/>
      </c>
      <c r="AV34" s="93" t="str">
        <f>IFERROR(IF(LEN(AU34)=0,"",COUNTIF(AU$7:AU34,AU34)),"")</f>
        <v/>
      </c>
      <c r="AW34" s="93" t="str">
        <f t="array" ref="AW34">IFERROR(IF(MAX(($AJ34&gt;=$AF$43:$AF$52)*($AJ34&lt;=$AG$43:$AG$52)*$AA$43:$AA$52)=0,"",INDEX($AB$43:$AB$52,MAX(($AJ34&gt;=$AF$43:$AF$52)*($AJ34&lt;=$AG$43:$AG$52)*$AA$43:$AA$52))),"")</f>
        <v/>
      </c>
      <c r="AX34" s="93" t="str">
        <f>IFERROR(IF(LEN(AW34)=0,"",COUNTIF(AW$7:AW34,AW34)),"")</f>
        <v/>
      </c>
      <c r="AY34" s="93" t="str">
        <f t="shared" si="10"/>
        <v/>
      </c>
      <c r="AZ34" s="93" t="str">
        <f>IFERROR(IF(LEN(AY34)=0,"",COUNTIF(AY$7:AY34,AY34)),"")</f>
        <v/>
      </c>
      <c r="BA34" s="93" t="str">
        <f t="array" ref="BA34">IFERROR(IF(MAX(($AJ34&gt;=$AF$55:$AF$64)*($AJ34&lt;=$AG$55:$AG$64)*$AA$55:$AA$64)=0,"",INDEX($AB$55:$AB$64,MAX(($AJ34&gt;=$AF$55:$AF$64)*($AJ34&lt;=$AG$55:$AG$64)*$AA$55:$AA$64))),"")</f>
        <v/>
      </c>
      <c r="BB34" s="93" t="str">
        <f>IFERROR(IF(LEN(BA34)=0,"",COUNTIF(BA$7:BA34,BA34)),"")</f>
        <v/>
      </c>
      <c r="BD34" s="112">
        <v>28</v>
      </c>
      <c r="BE34" s="93" t="str">
        <f t="shared" si="11"/>
        <v/>
      </c>
      <c r="BF34" s="93" t="str">
        <f t="array" ref="BF34">IFERROR(IF(AND(COUNTIF($BE$7:$BE34,"")+1=BF$6,LEN($BE34)&gt;0,$AM34&gt;0),MATCH(INDEX($V$7:$V$16,$AM34)&amp;"-"&amp;$AN34,$BQ$7:$BQ$126,0),""),"")</f>
        <v/>
      </c>
      <c r="BG34" s="93" t="str">
        <f t="array" ref="BG34">IFERROR(IF(AND(COUNTIF($BE$7:$BE34,"")+1=BG$6,LEN($BE34)&gt;0,$AM34&gt;0),MATCH(INDEX($V$7:$V$16,$AM34)&amp;"-"&amp;$AN34,$BQ$7:$BQ$126,0),""),"")</f>
        <v/>
      </c>
      <c r="BH34" s="93" t="str">
        <f t="array" ref="BH34">IFERROR(IF(AND(COUNTIF($BE$7:$BE34,"")+1=BH$6,LEN($BE34)&gt;0,$AM34&gt;0),MATCH(INDEX($V$7:$V$16,$AM34)&amp;"-"&amp;$AN34,$BQ$7:$BQ$126,0),""),"")</f>
        <v/>
      </c>
      <c r="BI34" s="93" t="str">
        <f t="array" ref="BI34">IFERROR(IF(AND(COUNTIF($BE$7:$BE34,"")+1=BI$6,LEN($BE34)&gt;0,$AM34&gt;0),MATCH(INDEX($V$7:$V$16,$AM34)&amp;"-"&amp;$AN34,$BQ$7:$BQ$126,0),""),"")</f>
        <v/>
      </c>
      <c r="BJ34" s="93" t="str">
        <f t="array" ref="BJ34">IFERROR(IF(AND(COUNTIF($BE$7:$BE34,"")+1=BJ$6,LEN($BE34)&gt;0,$AM34&gt;0),MATCH(INDEX($V$7:$V$16,$AM34)&amp;"-"&amp;$AN34,$BQ$7:$BQ$126,0),""),"")</f>
        <v/>
      </c>
      <c r="BK34" s="93" t="str">
        <f t="array" ref="BK34">IFERROR(IF(AND(COUNTIF($BE$7:$BE34,"")+1=BK$6,LEN($BE34)&gt;0,$AM34&gt;0),MATCH(INDEX($V$7:$V$16,$AM34)&amp;"-"&amp;$AN34,$BQ$7:$BQ$126,0),""),"")</f>
        <v/>
      </c>
      <c r="BL34" s="93" t="str">
        <f t="array" ref="BL34">IFERROR(IF(AND(COUNTIF($BE$7:$BE34,"")+1=BL$6,LEN($BE34)&gt;0,$AM34&gt;0),MATCH(INDEX($V$7:$V$16,$AM34)&amp;"-"&amp;$AN34,$BQ$7:$BQ$126,0),""),"")</f>
        <v/>
      </c>
      <c r="BM34" s="93" t="str">
        <f t="array" ref="BM34">IFERROR(IF(AND(COUNTIF($BE$7:$BE34,"")+1=BM$6,LEN($BE34)&gt;0,$AM34&gt;0),MATCH(INDEX($V$7:$V$16,$AM34)&amp;"-"&amp;$AN34,$BQ$7:$BQ$126,0),""),"")</f>
        <v/>
      </c>
      <c r="BN34" s="93" t="str">
        <f t="array" ref="BN34">IFERROR(IF(AND(COUNTIF($BE$7:$BE34,"")+1=BN$6,LEN($BE34)&gt;0,$AM34&gt;0),MATCH(INDEX($V$7:$V$16,$AM34)&amp;"-"&amp;$AN34,$BQ$7:$BQ$126,0),""),"")</f>
        <v/>
      </c>
      <c r="BO34" s="93" t="str">
        <f t="array" ref="BO34">IFERROR(IF(AND(COUNTIF($BE$7:$BE34,"")+1=BO$6,LEN($BE34)&gt;0,$AM34&gt;0),MATCH(INDEX($V$7:$V$16,$AM34)&amp;"-"&amp;$AN34,$BQ$7:$BQ$126,0),""),"")</f>
        <v/>
      </c>
      <c r="BP34" s="93" t="str">
        <f t="array" ref="BP34">IFERROR(IF(AND(COUNTIF($BE$7:$BE34,"")+1=BP$6,LEN($BE34)&gt;0,$AM34&gt;0),MATCH(INDEX($V$7:$V$16,$AM34)&amp;"-"&amp;$AN34,$BQ$7:$BQ$126,0),""),"")</f>
        <v/>
      </c>
      <c r="BQ34" s="93" t="str">
        <f t="shared" si="12"/>
        <v/>
      </c>
      <c r="BR34" s="93" t="str">
        <f t="array" ref="BR34">IFERROR(IF(AND(COUNTIF($BQ$7:$BQ34,"")+1=BR$6,LEN($BQ34)&gt;0,$AQ34&gt;0),MATCH(INDEX($W$7:$W$16,$AQ34)&amp;"-"&amp;$AR34,$CC$7:$CC$126,0),""),"")</f>
        <v/>
      </c>
      <c r="BS34" s="93" t="str">
        <f t="array" ref="BS34">IFERROR(IF(AND(COUNTIF($BQ$7:$BQ34,"")+1=BS$6,LEN($BQ34)&gt;0,$AQ34&gt;0),MATCH(INDEX($W$7:$W$16,$AQ34)&amp;"-"&amp;$AR34,$CC$7:$CC$126,0),""),"")</f>
        <v/>
      </c>
      <c r="BT34" s="93" t="str">
        <f t="array" ref="BT34">IFERROR(IF(AND(COUNTIF($BQ$7:$BQ34,"")+1=BT$6,LEN($BQ34)&gt;0,$AQ34&gt;0),MATCH(INDEX($W$7:$W$16,$AQ34)&amp;"-"&amp;$AR34,$CC$7:$CC$126,0),""),"")</f>
        <v/>
      </c>
      <c r="BU34" s="93" t="str">
        <f t="array" ref="BU34">IFERROR(IF(AND(COUNTIF($BQ$7:$BQ34,"")+1=BU$6,LEN($BQ34)&gt;0,$AQ34&gt;0),MATCH(INDEX($W$7:$W$16,$AQ34)&amp;"-"&amp;$AR34,$CC$7:$CC$126,0),""),"")</f>
        <v/>
      </c>
      <c r="BV34" s="93" t="str">
        <f t="array" ref="BV34">IFERROR(IF(AND(COUNTIF($BQ$7:$BQ34,"")+1=BV$6,LEN($BQ34)&gt;0,$AQ34&gt;0),MATCH(INDEX($W$7:$W$16,$AQ34)&amp;"-"&amp;$AR34,$CC$7:$CC$126,0),""),"")</f>
        <v/>
      </c>
      <c r="BW34" s="93" t="str">
        <f t="array" ref="BW34">IFERROR(IF(AND(COUNTIF($BQ$7:$BQ34,"")+1=BW$6,LEN($BQ34)&gt;0,$AQ34&gt;0),MATCH(INDEX($W$7:$W$16,$AQ34)&amp;"-"&amp;$AR34,$CC$7:$CC$126,0),""),"")</f>
        <v/>
      </c>
      <c r="BX34" s="93" t="str">
        <f t="array" ref="BX34">IFERROR(IF(AND(COUNTIF($BQ$7:$BQ34,"")+1=BX$6,LEN($BQ34)&gt;0,$AQ34&gt;0),MATCH(INDEX($W$7:$W$16,$AQ34)&amp;"-"&amp;$AR34,$CC$7:$CC$126,0),""),"")</f>
        <v/>
      </c>
      <c r="BY34" s="93" t="str">
        <f t="array" ref="BY34">IFERROR(IF(AND(COUNTIF($BQ$7:$BQ34,"")+1=BY$6,LEN($BQ34)&gt;0,$AQ34&gt;0),MATCH(INDEX($W$7:$W$16,$AQ34)&amp;"-"&amp;$AR34,$CC$7:$CC$126,0),""),"")</f>
        <v/>
      </c>
      <c r="BZ34" s="93" t="str">
        <f t="array" ref="BZ34">IFERROR(IF(AND(COUNTIF($BQ$7:$BQ34,"")+1=BZ$6,LEN($BQ34)&gt;0,$AQ34&gt;0),MATCH(INDEX($W$7:$W$16,$AQ34)&amp;"-"&amp;$AR34,$CC$7:$CC$126,0),""),"")</f>
        <v/>
      </c>
      <c r="CA34" s="93" t="str">
        <f t="array" ref="CA34">IFERROR(IF(AND(COUNTIF($BQ$7:$BQ34,"")+1=CA$6,LEN($BQ34)&gt;0,$AQ34&gt;0),MATCH(INDEX($W$7:$W$16,$AQ34)&amp;"-"&amp;$AR34,$CC$7:$CC$126,0),""),"")</f>
        <v/>
      </c>
      <c r="CB34" s="93" t="str">
        <f t="array" ref="CB34">IFERROR(IF(AND(COUNTIF($BQ$7:$BQ34,"")+1=CB$6,LEN($BQ34)&gt;0,$AQ34&gt;0),MATCH(INDEX($W$7:$W$16,$AQ34)&amp;"-"&amp;$AR34,$CC$7:$CC$126,0),""),"")</f>
        <v/>
      </c>
      <c r="CC34" s="93" t="str">
        <f t="shared" si="13"/>
        <v/>
      </c>
      <c r="CD34" s="93" t="str">
        <f t="array" ref="CD34">IFERROR(IF(AND(COUNTIF($CC$7:$CC34,"")+1=CD$6,LEN($CC34)&gt;0,$AU34&gt;0),MATCH(INDEX($X$7:$X$16,$AU34)&amp;"-"&amp;$AV34,$CO$7:$CO$126,0),""),"")</f>
        <v/>
      </c>
      <c r="CE34" s="93" t="str">
        <f t="array" ref="CE34">IFERROR(IF(AND(COUNTIF($CC$7:$CC34,"")+1=CE$6,LEN($CC34)&gt;0,$AU34&gt;0),MATCH(INDEX($X$7:$X$16,$AU34)&amp;"-"&amp;$AV34,$CO$7:$CO$126,0),""),"")</f>
        <v/>
      </c>
      <c r="CF34" s="93" t="str">
        <f t="array" ref="CF34">IFERROR(IF(AND(COUNTIF($CC$7:$CC34,"")+1=CF$6,LEN($CC34)&gt;0,$AU34&gt;0),MATCH(INDEX($X$7:$X$16,$AU34)&amp;"-"&amp;$AV34,$CO$7:$CO$126,0),""),"")</f>
        <v/>
      </c>
      <c r="CG34" s="93" t="str">
        <f t="array" ref="CG34">IFERROR(IF(AND(COUNTIF($CC$7:$CC34,"")+1=CG$6,LEN($CC34)&gt;0,$AU34&gt;0),MATCH(INDEX($X$7:$X$16,$AU34)&amp;"-"&amp;$AV34,$CO$7:$CO$126,0),""),"")</f>
        <v/>
      </c>
      <c r="CH34" s="93" t="str">
        <f t="array" ref="CH34">IFERROR(IF(AND(COUNTIF($CC$7:$CC34,"")+1=CH$6,LEN($CC34)&gt;0,$AU34&gt;0),MATCH(INDEX($X$7:$X$16,$AU34)&amp;"-"&amp;$AV34,$CO$7:$CO$126,0),""),"")</f>
        <v/>
      </c>
      <c r="CI34" s="93" t="str">
        <f t="array" ref="CI34">IFERROR(IF(AND(COUNTIF($CC$7:$CC34,"")+1=CI$6,LEN($CC34)&gt;0,$AU34&gt;0),MATCH(INDEX($X$7:$X$16,$AU34)&amp;"-"&amp;$AV34,$CO$7:$CO$126,0),""),"")</f>
        <v/>
      </c>
      <c r="CJ34" s="93" t="str">
        <f t="array" ref="CJ34">IFERROR(IF(AND(COUNTIF($CC$7:$CC34,"")+1=CJ$6,LEN($CC34)&gt;0,$AU34&gt;0),MATCH(INDEX($X$7:$X$16,$AU34)&amp;"-"&amp;$AV34,$CO$7:$CO$126,0),""),"")</f>
        <v/>
      </c>
      <c r="CK34" s="93" t="str">
        <f t="array" ref="CK34">IFERROR(IF(AND(COUNTIF($CC$7:$CC34,"")+1=CK$6,LEN($CC34)&gt;0,$AU34&gt;0),MATCH(INDEX($X$7:$X$16,$AU34)&amp;"-"&amp;$AV34,$CO$7:$CO$126,0),""),"")</f>
        <v/>
      </c>
      <c r="CL34" s="93" t="str">
        <f t="array" ref="CL34">IFERROR(IF(AND(COUNTIF($CC$7:$CC34,"")+1=CL$6,LEN($CC34)&gt;0,$AU34&gt;0),MATCH(INDEX($X$7:$X$16,$AU34)&amp;"-"&amp;$AV34,$CO$7:$CO$126,0),""),"")</f>
        <v/>
      </c>
      <c r="CM34" s="93" t="str">
        <f t="array" ref="CM34">IFERROR(IF(AND(COUNTIF($CC$7:$CC34,"")+1=CM$6,LEN($CC34)&gt;0,$AU34&gt;0),MATCH(INDEX($X$7:$X$16,$AU34)&amp;"-"&amp;$AV34,$CO$7:$CO$126,0),""),"")</f>
        <v/>
      </c>
      <c r="CN34" s="93" t="str">
        <f t="array" ref="CN34">IFERROR(IF(AND(COUNTIF($CC$7:$CC34,"")+1=CN$6,LEN($CC34)&gt;0,$AU34&gt;0),MATCH(INDEX($X$7:$X$16,$AU34)&amp;"-"&amp;$AV34,$CO$7:$CO$126,0),""),"")</f>
        <v/>
      </c>
      <c r="CO34" s="93" t="str">
        <f t="shared" si="14"/>
        <v/>
      </c>
      <c r="CP34" s="93" t="str">
        <f t="array" ref="CP34">IFERROR(IF(AND(COUNTIF($CO$7:$CO34,"")+1=CP$6,LEN($CO34)&gt;0,$AY34&gt;0),MATCH(INDEX($Y$7:$Y$16,$AY34)&amp;"-"&amp;$AZ34,$DA$7:$DA$126,0),""),"")</f>
        <v/>
      </c>
      <c r="CQ34" s="93" t="str">
        <f t="array" ref="CQ34">IFERROR(IF(AND(COUNTIF($CO$7:$CO34,"")+1=CQ$6,LEN($CO34)&gt;0,$AY34&gt;0),MATCH(INDEX($Y$7:$Y$16,$AY34)&amp;"-"&amp;$AZ34,$DA$7:$DA$126,0),""),"")</f>
        <v/>
      </c>
      <c r="CR34" s="93" t="str">
        <f t="array" ref="CR34">IFERROR(IF(AND(COUNTIF($CO$7:$CO34,"")+1=CR$6,LEN($CO34)&gt;0,$AY34&gt;0),MATCH(INDEX($Y$7:$Y$16,$AY34)&amp;"-"&amp;$AZ34,$DA$7:$DA$126,0),""),"")</f>
        <v/>
      </c>
      <c r="CS34" s="93" t="str">
        <f t="array" ref="CS34">IFERROR(IF(AND(COUNTIF($CO$7:$CO34,"")+1=CS$6,LEN($CO34)&gt;0,$AY34&gt;0),MATCH(INDEX($Y$7:$Y$16,$AY34)&amp;"-"&amp;$AZ34,$DA$7:$DA$126,0),""),"")</f>
        <v/>
      </c>
      <c r="CT34" s="93" t="str">
        <f t="array" ref="CT34">IFERROR(IF(AND(COUNTIF($CO$7:$CO34,"")+1=CT$6,LEN($CO34)&gt;0,$AY34&gt;0),MATCH(INDEX($Y$7:$Y$16,$AY34)&amp;"-"&amp;$AZ34,$DA$7:$DA$126,0),""),"")</f>
        <v/>
      </c>
      <c r="CU34" s="93" t="str">
        <f t="array" ref="CU34">IFERROR(IF(AND(COUNTIF($CO$7:$CO34,"")+1=CU$6,LEN($CO34)&gt;0,$AY34&gt;0),MATCH(INDEX($Y$7:$Y$16,$AY34)&amp;"-"&amp;$AZ34,$DA$7:$DA$126,0),""),"")</f>
        <v/>
      </c>
      <c r="CV34" s="93" t="str">
        <f t="array" ref="CV34">IFERROR(IF(AND(COUNTIF($CO$7:$CO34,"")+1=CV$6,LEN($CO34)&gt;0,$AY34&gt;0),MATCH(INDEX($Y$7:$Y$16,$AY34)&amp;"-"&amp;$AZ34,$DA$7:$DA$126,0),""),"")</f>
        <v/>
      </c>
      <c r="CW34" s="93" t="str">
        <f t="array" ref="CW34">IFERROR(IF(AND(COUNTIF($CO$7:$CO34,"")+1=CW$6,LEN($CO34)&gt;0,$AY34&gt;0),MATCH(INDEX($Y$7:$Y$16,$AY34)&amp;"-"&amp;$AZ34,$DA$7:$DA$126,0),""),"")</f>
        <v/>
      </c>
      <c r="CX34" s="93" t="str">
        <f t="array" ref="CX34">IFERROR(IF(AND(COUNTIF($CO$7:$CO34,"")+1=CX$6,LEN($CO34)&gt;0,$AY34&gt;0),MATCH(INDEX($Y$7:$Y$16,$AY34)&amp;"-"&amp;$AZ34,$DA$7:$DA$126,0),""),"")</f>
        <v/>
      </c>
      <c r="CY34" s="93" t="str">
        <f t="array" ref="CY34">IFERROR(IF(AND(COUNTIF($CO$7:$CO34,"")+1=CY$6,LEN($CO34)&gt;0,$AY34&gt;0),MATCH(INDEX($Y$7:$Y$16,$AY34)&amp;"-"&amp;$AZ34,$DA$7:$DA$126,0),""),"")</f>
        <v/>
      </c>
      <c r="CZ34" s="93" t="str">
        <f t="array" ref="CZ34">IFERROR(IF(AND(COUNTIF($CO$7:$CO34,"")+1=CZ$6,LEN($CO34)&gt;0,$AY34&gt;0),MATCH(INDEX($Y$7:$Y$16,$AY34)&amp;"-"&amp;$AZ34,$DA$7:$DA$126,0),""),"")</f>
        <v/>
      </c>
      <c r="DA34" s="93" t="str">
        <f t="shared" si="15"/>
        <v/>
      </c>
      <c r="DC34" s="93" t="str">
        <f t="array" ref="DC34">IFERROR(IF(LEN(BQ34)=0,"",SUM((BF$7:BO$126=$BD34)*(BF$6:BO$6))),"")</f>
        <v/>
      </c>
      <c r="DD34" s="93" t="str">
        <f t="array" ref="DD34">IFERROR(IF(LEN(CC34)=0,"",SUM((BR$7:CA$126=$BD34)*(BR$6:CA$6))),"")</f>
        <v/>
      </c>
      <c r="DE34" s="93" t="str">
        <f t="array" ref="DE34">IFERROR(IF(LEN(CO34)=0,"",SUM((CD$7:CM$126=$BD34)*(CD$6:CM$6))),"")</f>
        <v/>
      </c>
      <c r="DF34" s="93" t="str">
        <f t="array" ref="DF34">IFERROR(IF(LEN(DA34)=0,"",SUM((CP$7:CY$126=$BD34)*(CP$6:CY$6))),"")</f>
        <v/>
      </c>
    </row>
    <row r="35" spans="2:110" x14ac:dyDescent="0.25">
      <c r="B35" s="17"/>
      <c r="C35" s="17"/>
      <c r="D35" s="17"/>
      <c r="E35" s="17"/>
      <c r="F35" s="17"/>
      <c r="G35" s="17"/>
      <c r="H35" s="17"/>
      <c r="I35" s="17"/>
      <c r="J35" s="17"/>
      <c r="K35" s="17"/>
      <c r="L35" s="17"/>
      <c r="O35" s="112">
        <v>9</v>
      </c>
      <c r="P35" s="112">
        <v>3</v>
      </c>
      <c r="Q35" s="93" t="str">
        <f t="shared" si="2"/>
        <v/>
      </c>
      <c r="R35" s="93" t="str">
        <f t="shared" si="3"/>
        <v/>
      </c>
      <c r="T35" s="112">
        <v>3</v>
      </c>
      <c r="U35" s="93">
        <f t="shared" si="43"/>
        <v>1</v>
      </c>
      <c r="V35" s="93">
        <f t="shared" si="43"/>
        <v>1</v>
      </c>
      <c r="W35" s="93">
        <f t="shared" si="43"/>
        <v>1</v>
      </c>
      <c r="X35" s="93">
        <f t="shared" si="43"/>
        <v>1</v>
      </c>
      <c r="Y35" s="93">
        <f t="shared" si="43"/>
        <v>0</v>
      </c>
      <c r="AA35" s="111">
        <v>5</v>
      </c>
      <c r="AB35" s="93" t="str">
        <f t="shared" si="27"/>
        <v/>
      </c>
      <c r="AC35" s="93" t="str">
        <f t="shared" si="28"/>
        <v/>
      </c>
      <c r="AD35" s="93" t="str">
        <f t="shared" si="29"/>
        <v/>
      </c>
      <c r="AE35" s="93" t="str">
        <f t="shared" si="30"/>
        <v/>
      </c>
      <c r="AF35" s="93" t="str">
        <f>IFERROR(IF(LEN(AB35)=0,"",MAX($AG$31:AG34)+2),"")</f>
        <v/>
      </c>
      <c r="AG35" s="93" t="str">
        <f t="shared" si="31"/>
        <v/>
      </c>
      <c r="AH35" s="93" t="str">
        <f t="shared" si="32"/>
        <v/>
      </c>
      <c r="AJ35" s="112">
        <v>29</v>
      </c>
      <c r="AK35" s="93" t="str">
        <f t="array" ref="AK35">IFERROR(IF(MAX(($AJ35&gt;=$AF$7:$AF$16)*($AJ35&lt;=$AG$7:$AG$16)*$AA$7:$AA$16)=0,"",INDEX($AB$7:$AB$16,MAX(($AJ35&gt;=$AF$7:$AF$16)*($AJ35&lt;=$AG$7:$AG$16)*$AA$7:$AA$16))),"")</f>
        <v/>
      </c>
      <c r="AL35" s="93" t="str">
        <f>IFERROR(IF(LEN(AK35)=0,"",COUNTIF(AK$7:AK35,AK35)),"")</f>
        <v/>
      </c>
      <c r="AM35" s="93" t="str">
        <f t="array" ref="AM35">IFERROR(IF(LEN(AK35)=0,"",LARGE((AK35=$R$7:$R$126)*($P$7:$P$126),COUNTIF(AK35:AK$126,AK35)-1)),"")</f>
        <v/>
      </c>
      <c r="AN35" s="93" t="str">
        <f>IFERROR(IF(LEN(AK35)=0,"",COUNTIF(AM$7:AM35,AM35)),"")</f>
        <v/>
      </c>
      <c r="AO35" s="93" t="str">
        <f t="array" ref="AO35">IFERROR(IF(MAX(($AJ35&gt;=$AF$19:$AF$28)*($AJ35&lt;=$AG$19:$AG$28)*$AA$19:$AA$28)=0,"",INDEX($AB$19:$AB$28,MAX(($AJ35&gt;=$AF$19:$AF$28)*($AJ35&lt;=$AG$19:$AG$28)*$AA$19:$AA$28))),"")</f>
        <v/>
      </c>
      <c r="AP35" s="93" t="str">
        <f>IFERROR(IF(LEN(AO35)=0,"",COUNTIF(AO$7:AO35,AO35)),"")</f>
        <v/>
      </c>
      <c r="AQ35" s="93" t="str">
        <f t="array" ref="AQ35">IFERROR(IF(LEN(AO35)=0,"",LARGE((AO35=$Q$7:$Q$126)*($P$7:$P$126),COUNTIF(AO35:AO$126,AO35)-1)),"")</f>
        <v/>
      </c>
      <c r="AR35" s="93" t="str">
        <f>IFERROR(IF(LEN(AO35)=0,"",COUNTIF(AQ$7:AQ35,AQ35)),"")</f>
        <v/>
      </c>
      <c r="AS35" s="93" t="str">
        <f t="array" ref="AS35">IFERROR(IF(MAX(($AJ35&gt;=$AF$31:$AF$40)*($AJ35&lt;=$AG$31:$AG$40)*$AA$31:$AA$40)=0,"",INDEX($AB$31:$AB$40,MAX(($AJ35&gt;=$AF$31:$AF$40)*($AJ35&lt;=$AG$31:$AG$40)*$AA$31:$AA$40))),"")</f>
        <v/>
      </c>
      <c r="AT35" s="93" t="str">
        <f>IFERROR(IF(LEN(AS35)=0,"",COUNTIF(AS$7:AS35,AS35)),"")</f>
        <v/>
      </c>
      <c r="AU35" s="93" t="str">
        <f t="shared" si="9"/>
        <v/>
      </c>
      <c r="AV35" s="93" t="str">
        <f>IFERROR(IF(LEN(AU35)=0,"",COUNTIF(AU$7:AU35,AU35)),"")</f>
        <v/>
      </c>
      <c r="AW35" s="93" t="str">
        <f t="array" ref="AW35">IFERROR(IF(MAX(($AJ35&gt;=$AF$43:$AF$52)*($AJ35&lt;=$AG$43:$AG$52)*$AA$43:$AA$52)=0,"",INDEX($AB$43:$AB$52,MAX(($AJ35&gt;=$AF$43:$AF$52)*($AJ35&lt;=$AG$43:$AG$52)*$AA$43:$AA$52))),"")</f>
        <v/>
      </c>
      <c r="AX35" s="93" t="str">
        <f>IFERROR(IF(LEN(AW35)=0,"",COUNTIF(AW$7:AW35,AW35)),"")</f>
        <v/>
      </c>
      <c r="AY35" s="93" t="str">
        <f t="shared" si="10"/>
        <v/>
      </c>
      <c r="AZ35" s="93" t="str">
        <f>IFERROR(IF(LEN(AY35)=0,"",COUNTIF(AY$7:AY35,AY35)),"")</f>
        <v/>
      </c>
      <c r="BA35" s="93" t="str">
        <f t="array" ref="BA35">IFERROR(IF(MAX(($AJ35&gt;=$AF$55:$AF$64)*($AJ35&lt;=$AG$55:$AG$64)*$AA$55:$AA$64)=0,"",INDEX($AB$55:$AB$64,MAX(($AJ35&gt;=$AF$55:$AF$64)*($AJ35&lt;=$AG$55:$AG$64)*$AA$55:$AA$64))),"")</f>
        <v/>
      </c>
      <c r="BB35" s="93" t="str">
        <f>IFERROR(IF(LEN(BA35)=0,"",COUNTIF(BA$7:BA35,BA35)),"")</f>
        <v/>
      </c>
      <c r="BD35" s="112">
        <v>29</v>
      </c>
      <c r="BE35" s="93" t="str">
        <f t="shared" si="11"/>
        <v/>
      </c>
      <c r="BF35" s="93" t="str">
        <f t="array" ref="BF35">IFERROR(IF(AND(COUNTIF($BE$7:$BE35,"")+1=BF$6,LEN($BE35)&gt;0,$AM35&gt;0),MATCH(INDEX($V$7:$V$16,$AM35)&amp;"-"&amp;$AN35,$BQ$7:$BQ$126,0),""),"")</f>
        <v/>
      </c>
      <c r="BG35" s="93" t="str">
        <f t="array" ref="BG35">IFERROR(IF(AND(COUNTIF($BE$7:$BE35,"")+1=BG$6,LEN($BE35)&gt;0,$AM35&gt;0),MATCH(INDEX($V$7:$V$16,$AM35)&amp;"-"&amp;$AN35,$BQ$7:$BQ$126,0),""),"")</f>
        <v/>
      </c>
      <c r="BH35" s="93" t="str">
        <f t="array" ref="BH35">IFERROR(IF(AND(COUNTIF($BE$7:$BE35,"")+1=BH$6,LEN($BE35)&gt;0,$AM35&gt;0),MATCH(INDEX($V$7:$V$16,$AM35)&amp;"-"&amp;$AN35,$BQ$7:$BQ$126,0),""),"")</f>
        <v/>
      </c>
      <c r="BI35" s="93" t="str">
        <f t="array" ref="BI35">IFERROR(IF(AND(COUNTIF($BE$7:$BE35,"")+1=BI$6,LEN($BE35)&gt;0,$AM35&gt;0),MATCH(INDEX($V$7:$V$16,$AM35)&amp;"-"&amp;$AN35,$BQ$7:$BQ$126,0),""),"")</f>
        <v/>
      </c>
      <c r="BJ35" s="93" t="str">
        <f t="array" ref="BJ35">IFERROR(IF(AND(COUNTIF($BE$7:$BE35,"")+1=BJ$6,LEN($BE35)&gt;0,$AM35&gt;0),MATCH(INDEX($V$7:$V$16,$AM35)&amp;"-"&amp;$AN35,$BQ$7:$BQ$126,0),""),"")</f>
        <v/>
      </c>
      <c r="BK35" s="93" t="str">
        <f t="array" ref="BK35">IFERROR(IF(AND(COUNTIF($BE$7:$BE35,"")+1=BK$6,LEN($BE35)&gt;0,$AM35&gt;0),MATCH(INDEX($V$7:$V$16,$AM35)&amp;"-"&amp;$AN35,$BQ$7:$BQ$126,0),""),"")</f>
        <v/>
      </c>
      <c r="BL35" s="93" t="str">
        <f t="array" ref="BL35">IFERROR(IF(AND(COUNTIF($BE$7:$BE35,"")+1=BL$6,LEN($BE35)&gt;0,$AM35&gt;0),MATCH(INDEX($V$7:$V$16,$AM35)&amp;"-"&amp;$AN35,$BQ$7:$BQ$126,0),""),"")</f>
        <v/>
      </c>
      <c r="BM35" s="93" t="str">
        <f t="array" ref="BM35">IFERROR(IF(AND(COUNTIF($BE$7:$BE35,"")+1=BM$6,LEN($BE35)&gt;0,$AM35&gt;0),MATCH(INDEX($V$7:$V$16,$AM35)&amp;"-"&amp;$AN35,$BQ$7:$BQ$126,0),""),"")</f>
        <v/>
      </c>
      <c r="BN35" s="93" t="str">
        <f t="array" ref="BN35">IFERROR(IF(AND(COUNTIF($BE$7:$BE35,"")+1=BN$6,LEN($BE35)&gt;0,$AM35&gt;0),MATCH(INDEX($V$7:$V$16,$AM35)&amp;"-"&amp;$AN35,$BQ$7:$BQ$126,0),""),"")</f>
        <v/>
      </c>
      <c r="BO35" s="93" t="str">
        <f t="array" ref="BO35">IFERROR(IF(AND(COUNTIF($BE$7:$BE35,"")+1=BO$6,LEN($BE35)&gt;0,$AM35&gt;0),MATCH(INDEX($V$7:$V$16,$AM35)&amp;"-"&amp;$AN35,$BQ$7:$BQ$126,0),""),"")</f>
        <v/>
      </c>
      <c r="BP35" s="93" t="str">
        <f t="array" ref="BP35">IFERROR(IF(AND(COUNTIF($BE$7:$BE35,"")+1=BP$6,LEN($BE35)&gt;0,$AM35&gt;0),MATCH(INDEX($V$7:$V$16,$AM35)&amp;"-"&amp;$AN35,$BQ$7:$BQ$126,0),""),"")</f>
        <v/>
      </c>
      <c r="BQ35" s="93" t="str">
        <f t="shared" si="12"/>
        <v/>
      </c>
      <c r="BR35" s="93" t="str">
        <f t="array" ref="BR35">IFERROR(IF(AND(COUNTIF($BQ$7:$BQ35,"")+1=BR$6,LEN($BQ35)&gt;0,$AQ35&gt;0),MATCH(INDEX($W$7:$W$16,$AQ35)&amp;"-"&amp;$AR35,$CC$7:$CC$126,0),""),"")</f>
        <v/>
      </c>
      <c r="BS35" s="93" t="str">
        <f t="array" ref="BS35">IFERROR(IF(AND(COUNTIF($BQ$7:$BQ35,"")+1=BS$6,LEN($BQ35)&gt;0,$AQ35&gt;0),MATCH(INDEX($W$7:$W$16,$AQ35)&amp;"-"&amp;$AR35,$CC$7:$CC$126,0),""),"")</f>
        <v/>
      </c>
      <c r="BT35" s="93" t="str">
        <f t="array" ref="BT35">IFERROR(IF(AND(COUNTIF($BQ$7:$BQ35,"")+1=BT$6,LEN($BQ35)&gt;0,$AQ35&gt;0),MATCH(INDEX($W$7:$W$16,$AQ35)&amp;"-"&amp;$AR35,$CC$7:$CC$126,0),""),"")</f>
        <v/>
      </c>
      <c r="BU35" s="93" t="str">
        <f t="array" ref="BU35">IFERROR(IF(AND(COUNTIF($BQ$7:$BQ35,"")+1=BU$6,LEN($BQ35)&gt;0,$AQ35&gt;0),MATCH(INDEX($W$7:$W$16,$AQ35)&amp;"-"&amp;$AR35,$CC$7:$CC$126,0),""),"")</f>
        <v/>
      </c>
      <c r="BV35" s="93" t="str">
        <f t="array" ref="BV35">IFERROR(IF(AND(COUNTIF($BQ$7:$BQ35,"")+1=BV$6,LEN($BQ35)&gt;0,$AQ35&gt;0),MATCH(INDEX($W$7:$W$16,$AQ35)&amp;"-"&amp;$AR35,$CC$7:$CC$126,0),""),"")</f>
        <v/>
      </c>
      <c r="BW35" s="93" t="str">
        <f t="array" ref="BW35">IFERROR(IF(AND(COUNTIF($BQ$7:$BQ35,"")+1=BW$6,LEN($BQ35)&gt;0,$AQ35&gt;0),MATCH(INDEX($W$7:$W$16,$AQ35)&amp;"-"&amp;$AR35,$CC$7:$CC$126,0),""),"")</f>
        <v/>
      </c>
      <c r="BX35" s="93" t="str">
        <f t="array" ref="BX35">IFERROR(IF(AND(COUNTIF($BQ$7:$BQ35,"")+1=BX$6,LEN($BQ35)&gt;0,$AQ35&gt;0),MATCH(INDEX($W$7:$W$16,$AQ35)&amp;"-"&amp;$AR35,$CC$7:$CC$126,0),""),"")</f>
        <v/>
      </c>
      <c r="BY35" s="93" t="str">
        <f t="array" ref="BY35">IFERROR(IF(AND(COUNTIF($BQ$7:$BQ35,"")+1=BY$6,LEN($BQ35)&gt;0,$AQ35&gt;0),MATCH(INDEX($W$7:$W$16,$AQ35)&amp;"-"&amp;$AR35,$CC$7:$CC$126,0),""),"")</f>
        <v/>
      </c>
      <c r="BZ35" s="93" t="str">
        <f t="array" ref="BZ35">IFERROR(IF(AND(COUNTIF($BQ$7:$BQ35,"")+1=BZ$6,LEN($BQ35)&gt;0,$AQ35&gt;0),MATCH(INDEX($W$7:$W$16,$AQ35)&amp;"-"&amp;$AR35,$CC$7:$CC$126,0),""),"")</f>
        <v/>
      </c>
      <c r="CA35" s="93" t="str">
        <f t="array" ref="CA35">IFERROR(IF(AND(COUNTIF($BQ$7:$BQ35,"")+1=CA$6,LEN($BQ35)&gt;0,$AQ35&gt;0),MATCH(INDEX($W$7:$W$16,$AQ35)&amp;"-"&amp;$AR35,$CC$7:$CC$126,0),""),"")</f>
        <v/>
      </c>
      <c r="CB35" s="93" t="str">
        <f t="array" ref="CB35">IFERROR(IF(AND(COUNTIF($BQ$7:$BQ35,"")+1=CB$6,LEN($BQ35)&gt;0,$AQ35&gt;0),MATCH(INDEX($W$7:$W$16,$AQ35)&amp;"-"&amp;$AR35,$CC$7:$CC$126,0),""),"")</f>
        <v/>
      </c>
      <c r="CC35" s="93" t="str">
        <f t="shared" si="13"/>
        <v/>
      </c>
      <c r="CD35" s="93" t="str">
        <f t="array" ref="CD35">IFERROR(IF(AND(COUNTIF($CC$7:$CC35,"")+1=CD$6,LEN($CC35)&gt;0,$AU35&gt;0),MATCH(INDEX($X$7:$X$16,$AU35)&amp;"-"&amp;$AV35,$CO$7:$CO$126,0),""),"")</f>
        <v/>
      </c>
      <c r="CE35" s="93" t="str">
        <f t="array" ref="CE35">IFERROR(IF(AND(COUNTIF($CC$7:$CC35,"")+1=CE$6,LEN($CC35)&gt;0,$AU35&gt;0),MATCH(INDEX($X$7:$X$16,$AU35)&amp;"-"&amp;$AV35,$CO$7:$CO$126,0),""),"")</f>
        <v/>
      </c>
      <c r="CF35" s="93" t="str">
        <f t="array" ref="CF35">IFERROR(IF(AND(COUNTIF($CC$7:$CC35,"")+1=CF$6,LEN($CC35)&gt;0,$AU35&gt;0),MATCH(INDEX($X$7:$X$16,$AU35)&amp;"-"&amp;$AV35,$CO$7:$CO$126,0),""),"")</f>
        <v/>
      </c>
      <c r="CG35" s="93" t="str">
        <f t="array" ref="CG35">IFERROR(IF(AND(COUNTIF($CC$7:$CC35,"")+1=CG$6,LEN($CC35)&gt;0,$AU35&gt;0),MATCH(INDEX($X$7:$X$16,$AU35)&amp;"-"&amp;$AV35,$CO$7:$CO$126,0),""),"")</f>
        <v/>
      </c>
      <c r="CH35" s="93" t="str">
        <f t="array" ref="CH35">IFERROR(IF(AND(COUNTIF($CC$7:$CC35,"")+1=CH$6,LEN($CC35)&gt;0,$AU35&gt;0),MATCH(INDEX($X$7:$X$16,$AU35)&amp;"-"&amp;$AV35,$CO$7:$CO$126,0),""),"")</f>
        <v/>
      </c>
      <c r="CI35" s="93" t="str">
        <f t="array" ref="CI35">IFERROR(IF(AND(COUNTIF($CC$7:$CC35,"")+1=CI$6,LEN($CC35)&gt;0,$AU35&gt;0),MATCH(INDEX($X$7:$X$16,$AU35)&amp;"-"&amp;$AV35,$CO$7:$CO$126,0),""),"")</f>
        <v/>
      </c>
      <c r="CJ35" s="93" t="str">
        <f t="array" ref="CJ35">IFERROR(IF(AND(COUNTIF($CC$7:$CC35,"")+1=CJ$6,LEN($CC35)&gt;0,$AU35&gt;0),MATCH(INDEX($X$7:$X$16,$AU35)&amp;"-"&amp;$AV35,$CO$7:$CO$126,0),""),"")</f>
        <v/>
      </c>
      <c r="CK35" s="93" t="str">
        <f t="array" ref="CK35">IFERROR(IF(AND(COUNTIF($CC$7:$CC35,"")+1=CK$6,LEN($CC35)&gt;0,$AU35&gt;0),MATCH(INDEX($X$7:$X$16,$AU35)&amp;"-"&amp;$AV35,$CO$7:$CO$126,0),""),"")</f>
        <v/>
      </c>
      <c r="CL35" s="93" t="str">
        <f t="array" ref="CL35">IFERROR(IF(AND(COUNTIF($CC$7:$CC35,"")+1=CL$6,LEN($CC35)&gt;0,$AU35&gt;0),MATCH(INDEX($X$7:$X$16,$AU35)&amp;"-"&amp;$AV35,$CO$7:$CO$126,0),""),"")</f>
        <v/>
      </c>
      <c r="CM35" s="93" t="str">
        <f t="array" ref="CM35">IFERROR(IF(AND(COUNTIF($CC$7:$CC35,"")+1=CM$6,LEN($CC35)&gt;0,$AU35&gt;0),MATCH(INDEX($X$7:$X$16,$AU35)&amp;"-"&amp;$AV35,$CO$7:$CO$126,0),""),"")</f>
        <v/>
      </c>
      <c r="CN35" s="93" t="str">
        <f t="array" ref="CN35">IFERROR(IF(AND(COUNTIF($CC$7:$CC35,"")+1=CN$6,LEN($CC35)&gt;0,$AU35&gt;0),MATCH(INDEX($X$7:$X$16,$AU35)&amp;"-"&amp;$AV35,$CO$7:$CO$126,0),""),"")</f>
        <v/>
      </c>
      <c r="CO35" s="93" t="str">
        <f t="shared" si="14"/>
        <v/>
      </c>
      <c r="CP35" s="93" t="str">
        <f t="array" ref="CP35">IFERROR(IF(AND(COUNTIF($CO$7:$CO35,"")+1=CP$6,LEN($CO35)&gt;0,$AY35&gt;0),MATCH(INDEX($Y$7:$Y$16,$AY35)&amp;"-"&amp;$AZ35,$DA$7:$DA$126,0),""),"")</f>
        <v/>
      </c>
      <c r="CQ35" s="93" t="str">
        <f t="array" ref="CQ35">IFERROR(IF(AND(COUNTIF($CO$7:$CO35,"")+1=CQ$6,LEN($CO35)&gt;0,$AY35&gt;0),MATCH(INDEX($Y$7:$Y$16,$AY35)&amp;"-"&amp;$AZ35,$DA$7:$DA$126,0),""),"")</f>
        <v/>
      </c>
      <c r="CR35" s="93" t="str">
        <f t="array" ref="CR35">IFERROR(IF(AND(COUNTIF($CO$7:$CO35,"")+1=CR$6,LEN($CO35)&gt;0,$AY35&gt;0),MATCH(INDEX($Y$7:$Y$16,$AY35)&amp;"-"&amp;$AZ35,$DA$7:$DA$126,0),""),"")</f>
        <v/>
      </c>
      <c r="CS35" s="93" t="str">
        <f t="array" ref="CS35">IFERROR(IF(AND(COUNTIF($CO$7:$CO35,"")+1=CS$6,LEN($CO35)&gt;0,$AY35&gt;0),MATCH(INDEX($Y$7:$Y$16,$AY35)&amp;"-"&amp;$AZ35,$DA$7:$DA$126,0),""),"")</f>
        <v/>
      </c>
      <c r="CT35" s="93" t="str">
        <f t="array" ref="CT35">IFERROR(IF(AND(COUNTIF($CO$7:$CO35,"")+1=CT$6,LEN($CO35)&gt;0,$AY35&gt;0),MATCH(INDEX($Y$7:$Y$16,$AY35)&amp;"-"&amp;$AZ35,$DA$7:$DA$126,0),""),"")</f>
        <v/>
      </c>
      <c r="CU35" s="93" t="str">
        <f t="array" ref="CU35">IFERROR(IF(AND(COUNTIF($CO$7:$CO35,"")+1=CU$6,LEN($CO35)&gt;0,$AY35&gt;0),MATCH(INDEX($Y$7:$Y$16,$AY35)&amp;"-"&amp;$AZ35,$DA$7:$DA$126,0),""),"")</f>
        <v/>
      </c>
      <c r="CV35" s="93" t="str">
        <f t="array" ref="CV35">IFERROR(IF(AND(COUNTIF($CO$7:$CO35,"")+1=CV$6,LEN($CO35)&gt;0,$AY35&gt;0),MATCH(INDEX($Y$7:$Y$16,$AY35)&amp;"-"&amp;$AZ35,$DA$7:$DA$126,0),""),"")</f>
        <v/>
      </c>
      <c r="CW35" s="93" t="str">
        <f t="array" ref="CW35">IFERROR(IF(AND(COUNTIF($CO$7:$CO35,"")+1=CW$6,LEN($CO35)&gt;0,$AY35&gt;0),MATCH(INDEX($Y$7:$Y$16,$AY35)&amp;"-"&amp;$AZ35,$DA$7:$DA$126,0),""),"")</f>
        <v/>
      </c>
      <c r="CX35" s="93" t="str">
        <f t="array" ref="CX35">IFERROR(IF(AND(COUNTIF($CO$7:$CO35,"")+1=CX$6,LEN($CO35)&gt;0,$AY35&gt;0),MATCH(INDEX($Y$7:$Y$16,$AY35)&amp;"-"&amp;$AZ35,$DA$7:$DA$126,0),""),"")</f>
        <v/>
      </c>
      <c r="CY35" s="93" t="str">
        <f t="array" ref="CY35">IFERROR(IF(AND(COUNTIF($CO$7:$CO35,"")+1=CY$6,LEN($CO35)&gt;0,$AY35&gt;0),MATCH(INDEX($Y$7:$Y$16,$AY35)&amp;"-"&amp;$AZ35,$DA$7:$DA$126,0),""),"")</f>
        <v/>
      </c>
      <c r="CZ35" s="93" t="str">
        <f t="array" ref="CZ35">IFERROR(IF(AND(COUNTIF($CO$7:$CO35,"")+1=CZ$6,LEN($CO35)&gt;0,$AY35&gt;0),MATCH(INDEX($Y$7:$Y$16,$AY35)&amp;"-"&amp;$AZ35,$DA$7:$DA$126,0),""),"")</f>
        <v/>
      </c>
      <c r="DA35" s="93" t="str">
        <f t="shared" si="15"/>
        <v/>
      </c>
      <c r="DC35" s="93" t="str">
        <f t="array" ref="DC35">IFERROR(IF(LEN(BQ35)=0,"",SUM((BF$7:BO$126=$BD35)*(BF$6:BO$6))),"")</f>
        <v/>
      </c>
      <c r="DD35" s="93" t="str">
        <f t="array" ref="DD35">IFERROR(IF(LEN(CC35)=0,"",SUM((BR$7:CA$126=$BD35)*(BR$6:CA$6))),"")</f>
        <v/>
      </c>
      <c r="DE35" s="93" t="str">
        <f t="array" ref="DE35">IFERROR(IF(LEN(CO35)=0,"",SUM((CD$7:CM$126=$BD35)*(CD$6:CM$6))),"")</f>
        <v/>
      </c>
      <c r="DF35" s="93" t="str">
        <f t="array" ref="DF35">IFERROR(IF(LEN(DA35)=0,"",SUM((CP$7:CY$126=$BD35)*(CP$6:CY$6))),"")</f>
        <v/>
      </c>
    </row>
    <row r="36" spans="2:110" x14ac:dyDescent="0.25">
      <c r="B36" s="112" t="s">
        <v>3</v>
      </c>
      <c r="C36" s="125">
        <v>1</v>
      </c>
      <c r="D36" s="125">
        <v>2</v>
      </c>
      <c r="E36" s="125">
        <v>3</v>
      </c>
      <c r="F36" s="125">
        <v>4</v>
      </c>
      <c r="G36" s="125">
        <v>5</v>
      </c>
      <c r="H36" s="125">
        <v>6</v>
      </c>
      <c r="I36" s="125">
        <v>7</v>
      </c>
      <c r="J36" s="125">
        <v>8</v>
      </c>
      <c r="K36" s="125">
        <v>9</v>
      </c>
      <c r="L36" s="125">
        <v>10</v>
      </c>
      <c r="O36" s="112">
        <v>10</v>
      </c>
      <c r="P36" s="112">
        <v>3</v>
      </c>
      <c r="Q36" s="93" t="str">
        <f t="shared" si="2"/>
        <v/>
      </c>
      <c r="R36" s="93" t="str">
        <f t="shared" si="3"/>
        <v/>
      </c>
      <c r="T36" s="112">
        <v>4</v>
      </c>
      <c r="U36" s="93">
        <f t="shared" si="43"/>
        <v>0</v>
      </c>
      <c r="V36" s="93">
        <f t="shared" si="43"/>
        <v>1</v>
      </c>
      <c r="W36" s="93">
        <f t="shared" si="43"/>
        <v>1</v>
      </c>
      <c r="X36" s="93">
        <f t="shared" si="43"/>
        <v>1</v>
      </c>
      <c r="Y36" s="93">
        <f t="shared" si="43"/>
        <v>0</v>
      </c>
      <c r="AA36" s="111">
        <v>6</v>
      </c>
      <c r="AB36" s="93" t="str">
        <f t="shared" si="27"/>
        <v/>
      </c>
      <c r="AC36" s="93" t="str">
        <f t="shared" si="28"/>
        <v/>
      </c>
      <c r="AD36" s="93" t="str">
        <f t="shared" si="29"/>
        <v/>
      </c>
      <c r="AE36" s="93" t="str">
        <f t="shared" si="30"/>
        <v/>
      </c>
      <c r="AF36" s="93" t="str">
        <f>IFERROR(IF(LEN(AB36)=0,"",MAX($AG$31:AG35)+2),"")</f>
        <v/>
      </c>
      <c r="AG36" s="93" t="str">
        <f t="shared" si="31"/>
        <v/>
      </c>
      <c r="AH36" s="93" t="str">
        <f t="shared" si="32"/>
        <v/>
      </c>
      <c r="AJ36" s="112">
        <v>30</v>
      </c>
      <c r="AK36" s="93" t="str">
        <f t="array" ref="AK36">IFERROR(IF(MAX(($AJ36&gt;=$AF$7:$AF$16)*($AJ36&lt;=$AG$7:$AG$16)*$AA$7:$AA$16)=0,"",INDEX($AB$7:$AB$16,MAX(($AJ36&gt;=$AF$7:$AF$16)*($AJ36&lt;=$AG$7:$AG$16)*$AA$7:$AA$16))),"")</f>
        <v/>
      </c>
      <c r="AL36" s="93" t="str">
        <f>IFERROR(IF(LEN(AK36)=0,"",COUNTIF(AK$7:AK36,AK36)),"")</f>
        <v/>
      </c>
      <c r="AM36" s="93" t="str">
        <f t="array" ref="AM36">IFERROR(IF(LEN(AK36)=0,"",LARGE((AK36=$R$7:$R$126)*($P$7:$P$126),COUNTIF(AK36:AK$126,AK36)-1)),"")</f>
        <v/>
      </c>
      <c r="AN36" s="93" t="str">
        <f>IFERROR(IF(LEN(AK36)=0,"",COUNTIF(AM$7:AM36,AM36)),"")</f>
        <v/>
      </c>
      <c r="AO36" s="93" t="str">
        <f t="array" ref="AO36">IFERROR(IF(MAX(($AJ36&gt;=$AF$19:$AF$28)*($AJ36&lt;=$AG$19:$AG$28)*$AA$19:$AA$28)=0,"",INDEX($AB$19:$AB$28,MAX(($AJ36&gt;=$AF$19:$AF$28)*($AJ36&lt;=$AG$19:$AG$28)*$AA$19:$AA$28))),"")</f>
        <v/>
      </c>
      <c r="AP36" s="93" t="str">
        <f>IFERROR(IF(LEN(AO36)=0,"",COUNTIF(AO$7:AO36,AO36)),"")</f>
        <v/>
      </c>
      <c r="AQ36" s="93" t="str">
        <f t="array" ref="AQ36">IFERROR(IF(LEN(AO36)=0,"",LARGE((AO36=$Q$7:$Q$126)*($P$7:$P$126),COUNTIF(AO36:AO$126,AO36)-1)),"")</f>
        <v/>
      </c>
      <c r="AR36" s="93" t="str">
        <f>IFERROR(IF(LEN(AO36)=0,"",COUNTIF(AQ$7:AQ36,AQ36)),"")</f>
        <v/>
      </c>
      <c r="AS36" s="93" t="str">
        <f t="array" ref="AS36">IFERROR(IF(MAX(($AJ36&gt;=$AF$31:$AF$40)*($AJ36&lt;=$AG$31:$AG$40)*$AA$31:$AA$40)=0,"",INDEX($AB$31:$AB$40,MAX(($AJ36&gt;=$AF$31:$AF$40)*($AJ36&lt;=$AG$31:$AG$40)*$AA$31:$AA$40))),"")</f>
        <v/>
      </c>
      <c r="AT36" s="93" t="str">
        <f>IFERROR(IF(LEN(AS36)=0,"",COUNTIF(AS$7:AS36,AS36)),"")</f>
        <v/>
      </c>
      <c r="AU36" s="93" t="str">
        <f t="shared" si="9"/>
        <v/>
      </c>
      <c r="AV36" s="93" t="str">
        <f>IFERROR(IF(LEN(AU36)=0,"",COUNTIF(AU$7:AU36,AU36)),"")</f>
        <v/>
      </c>
      <c r="AW36" s="93" t="str">
        <f t="array" ref="AW36">IFERROR(IF(MAX(($AJ36&gt;=$AF$43:$AF$52)*($AJ36&lt;=$AG$43:$AG$52)*$AA$43:$AA$52)=0,"",INDEX($AB$43:$AB$52,MAX(($AJ36&gt;=$AF$43:$AF$52)*($AJ36&lt;=$AG$43:$AG$52)*$AA$43:$AA$52))),"")</f>
        <v/>
      </c>
      <c r="AX36" s="93" t="str">
        <f>IFERROR(IF(LEN(AW36)=0,"",COUNTIF(AW$7:AW36,AW36)),"")</f>
        <v/>
      </c>
      <c r="AY36" s="93" t="str">
        <f t="shared" si="10"/>
        <v/>
      </c>
      <c r="AZ36" s="93" t="str">
        <f>IFERROR(IF(LEN(AY36)=0,"",COUNTIF(AY$7:AY36,AY36)),"")</f>
        <v/>
      </c>
      <c r="BA36" s="93" t="str">
        <f t="array" ref="BA36">IFERROR(IF(MAX(($AJ36&gt;=$AF$55:$AF$64)*($AJ36&lt;=$AG$55:$AG$64)*$AA$55:$AA$64)=0,"",INDEX($AB$55:$AB$64,MAX(($AJ36&gt;=$AF$55:$AF$64)*($AJ36&lt;=$AG$55:$AG$64)*$AA$55:$AA$64))),"")</f>
        <v/>
      </c>
      <c r="BB36" s="93" t="str">
        <f>IFERROR(IF(LEN(BA36)=0,"",COUNTIF(BA$7:BA36,BA36)),"")</f>
        <v/>
      </c>
      <c r="BD36" s="112">
        <v>30</v>
      </c>
      <c r="BE36" s="93" t="str">
        <f t="shared" si="11"/>
        <v/>
      </c>
      <c r="BF36" s="93" t="str">
        <f t="array" ref="BF36">IFERROR(IF(AND(COUNTIF($BE$7:$BE36,"")+1=BF$6,LEN($BE36)&gt;0,$AM36&gt;0),MATCH(INDEX($V$7:$V$16,$AM36)&amp;"-"&amp;$AN36,$BQ$7:$BQ$126,0),""),"")</f>
        <v/>
      </c>
      <c r="BG36" s="93" t="str">
        <f t="array" ref="BG36">IFERROR(IF(AND(COUNTIF($BE$7:$BE36,"")+1=BG$6,LEN($BE36)&gt;0,$AM36&gt;0),MATCH(INDEX($V$7:$V$16,$AM36)&amp;"-"&amp;$AN36,$BQ$7:$BQ$126,0),""),"")</f>
        <v/>
      </c>
      <c r="BH36" s="93" t="str">
        <f t="array" ref="BH36">IFERROR(IF(AND(COUNTIF($BE$7:$BE36,"")+1=BH$6,LEN($BE36)&gt;0,$AM36&gt;0),MATCH(INDEX($V$7:$V$16,$AM36)&amp;"-"&amp;$AN36,$BQ$7:$BQ$126,0),""),"")</f>
        <v/>
      </c>
      <c r="BI36" s="93" t="str">
        <f t="array" ref="BI36">IFERROR(IF(AND(COUNTIF($BE$7:$BE36,"")+1=BI$6,LEN($BE36)&gt;0,$AM36&gt;0),MATCH(INDEX($V$7:$V$16,$AM36)&amp;"-"&amp;$AN36,$BQ$7:$BQ$126,0),""),"")</f>
        <v/>
      </c>
      <c r="BJ36" s="93" t="str">
        <f t="array" ref="BJ36">IFERROR(IF(AND(COUNTIF($BE$7:$BE36,"")+1=BJ$6,LEN($BE36)&gt;0,$AM36&gt;0),MATCH(INDEX($V$7:$V$16,$AM36)&amp;"-"&amp;$AN36,$BQ$7:$BQ$126,0),""),"")</f>
        <v/>
      </c>
      <c r="BK36" s="93" t="str">
        <f t="array" ref="BK36">IFERROR(IF(AND(COUNTIF($BE$7:$BE36,"")+1=BK$6,LEN($BE36)&gt;0,$AM36&gt;0),MATCH(INDEX($V$7:$V$16,$AM36)&amp;"-"&amp;$AN36,$BQ$7:$BQ$126,0),""),"")</f>
        <v/>
      </c>
      <c r="BL36" s="93" t="str">
        <f t="array" ref="BL36">IFERROR(IF(AND(COUNTIF($BE$7:$BE36,"")+1=BL$6,LEN($BE36)&gt;0,$AM36&gt;0),MATCH(INDEX($V$7:$V$16,$AM36)&amp;"-"&amp;$AN36,$BQ$7:$BQ$126,0),""),"")</f>
        <v/>
      </c>
      <c r="BM36" s="93" t="str">
        <f t="array" ref="BM36">IFERROR(IF(AND(COUNTIF($BE$7:$BE36,"")+1=BM$6,LEN($BE36)&gt;0,$AM36&gt;0),MATCH(INDEX($V$7:$V$16,$AM36)&amp;"-"&amp;$AN36,$BQ$7:$BQ$126,0),""),"")</f>
        <v/>
      </c>
      <c r="BN36" s="93" t="str">
        <f t="array" ref="BN36">IFERROR(IF(AND(COUNTIF($BE$7:$BE36,"")+1=BN$6,LEN($BE36)&gt;0,$AM36&gt;0),MATCH(INDEX($V$7:$V$16,$AM36)&amp;"-"&amp;$AN36,$BQ$7:$BQ$126,0),""),"")</f>
        <v/>
      </c>
      <c r="BO36" s="93" t="str">
        <f t="array" ref="BO36">IFERROR(IF(AND(COUNTIF($BE$7:$BE36,"")+1=BO$6,LEN($BE36)&gt;0,$AM36&gt;0),MATCH(INDEX($V$7:$V$16,$AM36)&amp;"-"&amp;$AN36,$BQ$7:$BQ$126,0),""),"")</f>
        <v/>
      </c>
      <c r="BP36" s="93" t="str">
        <f t="array" ref="BP36">IFERROR(IF(AND(COUNTIF($BE$7:$BE36,"")+1=BP$6,LEN($BE36)&gt;0,$AM36&gt;0),MATCH(INDEX($V$7:$V$16,$AM36)&amp;"-"&amp;$AN36,$BQ$7:$BQ$126,0),""),"")</f>
        <v/>
      </c>
      <c r="BQ36" s="93" t="str">
        <f t="shared" si="12"/>
        <v/>
      </c>
      <c r="BR36" s="93" t="str">
        <f t="array" ref="BR36">IFERROR(IF(AND(COUNTIF($BQ$7:$BQ36,"")+1=BR$6,LEN($BQ36)&gt;0,$AQ36&gt;0),MATCH(INDEX($W$7:$W$16,$AQ36)&amp;"-"&amp;$AR36,$CC$7:$CC$126,0),""),"")</f>
        <v/>
      </c>
      <c r="BS36" s="93" t="str">
        <f t="array" ref="BS36">IFERROR(IF(AND(COUNTIF($BQ$7:$BQ36,"")+1=BS$6,LEN($BQ36)&gt;0,$AQ36&gt;0),MATCH(INDEX($W$7:$W$16,$AQ36)&amp;"-"&amp;$AR36,$CC$7:$CC$126,0),""),"")</f>
        <v/>
      </c>
      <c r="BT36" s="93" t="str">
        <f t="array" ref="BT36">IFERROR(IF(AND(COUNTIF($BQ$7:$BQ36,"")+1=BT$6,LEN($BQ36)&gt;0,$AQ36&gt;0),MATCH(INDEX($W$7:$W$16,$AQ36)&amp;"-"&amp;$AR36,$CC$7:$CC$126,0),""),"")</f>
        <v/>
      </c>
      <c r="BU36" s="93" t="str">
        <f t="array" ref="BU36">IFERROR(IF(AND(COUNTIF($BQ$7:$BQ36,"")+1=BU$6,LEN($BQ36)&gt;0,$AQ36&gt;0),MATCH(INDEX($W$7:$W$16,$AQ36)&amp;"-"&amp;$AR36,$CC$7:$CC$126,0),""),"")</f>
        <v/>
      </c>
      <c r="BV36" s="93" t="str">
        <f t="array" ref="BV36">IFERROR(IF(AND(COUNTIF($BQ$7:$BQ36,"")+1=BV$6,LEN($BQ36)&gt;0,$AQ36&gt;0),MATCH(INDEX($W$7:$W$16,$AQ36)&amp;"-"&amp;$AR36,$CC$7:$CC$126,0),""),"")</f>
        <v/>
      </c>
      <c r="BW36" s="93" t="str">
        <f t="array" ref="BW36">IFERROR(IF(AND(COUNTIF($BQ$7:$BQ36,"")+1=BW$6,LEN($BQ36)&gt;0,$AQ36&gt;0),MATCH(INDEX($W$7:$W$16,$AQ36)&amp;"-"&amp;$AR36,$CC$7:$CC$126,0),""),"")</f>
        <v/>
      </c>
      <c r="BX36" s="93" t="str">
        <f t="array" ref="BX36">IFERROR(IF(AND(COUNTIF($BQ$7:$BQ36,"")+1=BX$6,LEN($BQ36)&gt;0,$AQ36&gt;0),MATCH(INDEX($W$7:$W$16,$AQ36)&amp;"-"&amp;$AR36,$CC$7:$CC$126,0),""),"")</f>
        <v/>
      </c>
      <c r="BY36" s="93" t="str">
        <f t="array" ref="BY36">IFERROR(IF(AND(COUNTIF($BQ$7:$BQ36,"")+1=BY$6,LEN($BQ36)&gt;0,$AQ36&gt;0),MATCH(INDEX($W$7:$W$16,$AQ36)&amp;"-"&amp;$AR36,$CC$7:$CC$126,0),""),"")</f>
        <v/>
      </c>
      <c r="BZ36" s="93" t="str">
        <f t="array" ref="BZ36">IFERROR(IF(AND(COUNTIF($BQ$7:$BQ36,"")+1=BZ$6,LEN($BQ36)&gt;0,$AQ36&gt;0),MATCH(INDEX($W$7:$W$16,$AQ36)&amp;"-"&amp;$AR36,$CC$7:$CC$126,0),""),"")</f>
        <v/>
      </c>
      <c r="CA36" s="93" t="str">
        <f t="array" ref="CA36">IFERROR(IF(AND(COUNTIF($BQ$7:$BQ36,"")+1=CA$6,LEN($BQ36)&gt;0,$AQ36&gt;0),MATCH(INDEX($W$7:$W$16,$AQ36)&amp;"-"&amp;$AR36,$CC$7:$CC$126,0),""),"")</f>
        <v/>
      </c>
      <c r="CB36" s="93" t="str">
        <f t="array" ref="CB36">IFERROR(IF(AND(COUNTIF($BQ$7:$BQ36,"")+1=CB$6,LEN($BQ36)&gt;0,$AQ36&gt;0),MATCH(INDEX($W$7:$W$16,$AQ36)&amp;"-"&amp;$AR36,$CC$7:$CC$126,0),""),"")</f>
        <v/>
      </c>
      <c r="CC36" s="93" t="str">
        <f t="shared" si="13"/>
        <v/>
      </c>
      <c r="CD36" s="93" t="str">
        <f t="array" ref="CD36">IFERROR(IF(AND(COUNTIF($CC$7:$CC36,"")+1=CD$6,LEN($CC36)&gt;0,$AU36&gt;0),MATCH(INDEX($X$7:$X$16,$AU36)&amp;"-"&amp;$AV36,$CO$7:$CO$126,0),""),"")</f>
        <v/>
      </c>
      <c r="CE36" s="93" t="str">
        <f t="array" ref="CE36">IFERROR(IF(AND(COUNTIF($CC$7:$CC36,"")+1=CE$6,LEN($CC36)&gt;0,$AU36&gt;0),MATCH(INDEX($X$7:$X$16,$AU36)&amp;"-"&amp;$AV36,$CO$7:$CO$126,0),""),"")</f>
        <v/>
      </c>
      <c r="CF36" s="93" t="str">
        <f t="array" ref="CF36">IFERROR(IF(AND(COUNTIF($CC$7:$CC36,"")+1=CF$6,LEN($CC36)&gt;0,$AU36&gt;0),MATCH(INDEX($X$7:$X$16,$AU36)&amp;"-"&amp;$AV36,$CO$7:$CO$126,0),""),"")</f>
        <v/>
      </c>
      <c r="CG36" s="93" t="str">
        <f t="array" ref="CG36">IFERROR(IF(AND(COUNTIF($CC$7:$CC36,"")+1=CG$6,LEN($CC36)&gt;0,$AU36&gt;0),MATCH(INDEX($X$7:$X$16,$AU36)&amp;"-"&amp;$AV36,$CO$7:$CO$126,0),""),"")</f>
        <v/>
      </c>
      <c r="CH36" s="93" t="str">
        <f t="array" ref="CH36">IFERROR(IF(AND(COUNTIF($CC$7:$CC36,"")+1=CH$6,LEN($CC36)&gt;0,$AU36&gt;0),MATCH(INDEX($X$7:$X$16,$AU36)&amp;"-"&amp;$AV36,$CO$7:$CO$126,0),""),"")</f>
        <v/>
      </c>
      <c r="CI36" s="93" t="str">
        <f t="array" ref="CI36">IFERROR(IF(AND(COUNTIF($CC$7:$CC36,"")+1=CI$6,LEN($CC36)&gt;0,$AU36&gt;0),MATCH(INDEX($X$7:$X$16,$AU36)&amp;"-"&amp;$AV36,$CO$7:$CO$126,0),""),"")</f>
        <v/>
      </c>
      <c r="CJ36" s="93" t="str">
        <f t="array" ref="CJ36">IFERROR(IF(AND(COUNTIF($CC$7:$CC36,"")+1=CJ$6,LEN($CC36)&gt;0,$AU36&gt;0),MATCH(INDEX($X$7:$X$16,$AU36)&amp;"-"&amp;$AV36,$CO$7:$CO$126,0),""),"")</f>
        <v/>
      </c>
      <c r="CK36" s="93" t="str">
        <f t="array" ref="CK36">IFERROR(IF(AND(COUNTIF($CC$7:$CC36,"")+1=CK$6,LEN($CC36)&gt;0,$AU36&gt;0),MATCH(INDEX($X$7:$X$16,$AU36)&amp;"-"&amp;$AV36,$CO$7:$CO$126,0),""),"")</f>
        <v/>
      </c>
      <c r="CL36" s="93" t="str">
        <f t="array" ref="CL36">IFERROR(IF(AND(COUNTIF($CC$7:$CC36,"")+1=CL$6,LEN($CC36)&gt;0,$AU36&gt;0),MATCH(INDEX($X$7:$X$16,$AU36)&amp;"-"&amp;$AV36,$CO$7:$CO$126,0),""),"")</f>
        <v/>
      </c>
      <c r="CM36" s="93" t="str">
        <f t="array" ref="CM36">IFERROR(IF(AND(COUNTIF($CC$7:$CC36,"")+1=CM$6,LEN($CC36)&gt;0,$AU36&gt;0),MATCH(INDEX($X$7:$X$16,$AU36)&amp;"-"&amp;$AV36,$CO$7:$CO$126,0),""),"")</f>
        <v/>
      </c>
      <c r="CN36" s="93" t="str">
        <f t="array" ref="CN36">IFERROR(IF(AND(COUNTIF($CC$7:$CC36,"")+1=CN$6,LEN($CC36)&gt;0,$AU36&gt;0),MATCH(INDEX($X$7:$X$16,$AU36)&amp;"-"&amp;$AV36,$CO$7:$CO$126,0),""),"")</f>
        <v/>
      </c>
      <c r="CO36" s="93" t="str">
        <f t="shared" si="14"/>
        <v/>
      </c>
      <c r="CP36" s="93" t="str">
        <f t="array" ref="CP36">IFERROR(IF(AND(COUNTIF($CO$7:$CO36,"")+1=CP$6,LEN($CO36)&gt;0,$AY36&gt;0),MATCH(INDEX($Y$7:$Y$16,$AY36)&amp;"-"&amp;$AZ36,$DA$7:$DA$126,0),""),"")</f>
        <v/>
      </c>
      <c r="CQ36" s="93" t="str">
        <f t="array" ref="CQ36">IFERROR(IF(AND(COUNTIF($CO$7:$CO36,"")+1=CQ$6,LEN($CO36)&gt;0,$AY36&gt;0),MATCH(INDEX($Y$7:$Y$16,$AY36)&amp;"-"&amp;$AZ36,$DA$7:$DA$126,0),""),"")</f>
        <v/>
      </c>
      <c r="CR36" s="93" t="str">
        <f t="array" ref="CR36">IFERROR(IF(AND(COUNTIF($CO$7:$CO36,"")+1=CR$6,LEN($CO36)&gt;0,$AY36&gt;0),MATCH(INDEX($Y$7:$Y$16,$AY36)&amp;"-"&amp;$AZ36,$DA$7:$DA$126,0),""),"")</f>
        <v/>
      </c>
      <c r="CS36" s="93" t="str">
        <f t="array" ref="CS36">IFERROR(IF(AND(COUNTIF($CO$7:$CO36,"")+1=CS$6,LEN($CO36)&gt;0,$AY36&gt;0),MATCH(INDEX($Y$7:$Y$16,$AY36)&amp;"-"&amp;$AZ36,$DA$7:$DA$126,0),""),"")</f>
        <v/>
      </c>
      <c r="CT36" s="93" t="str">
        <f t="array" ref="CT36">IFERROR(IF(AND(COUNTIF($CO$7:$CO36,"")+1=CT$6,LEN($CO36)&gt;0,$AY36&gt;0),MATCH(INDEX($Y$7:$Y$16,$AY36)&amp;"-"&amp;$AZ36,$DA$7:$DA$126,0),""),"")</f>
        <v/>
      </c>
      <c r="CU36" s="93" t="str">
        <f t="array" ref="CU36">IFERROR(IF(AND(COUNTIF($CO$7:$CO36,"")+1=CU$6,LEN($CO36)&gt;0,$AY36&gt;0),MATCH(INDEX($Y$7:$Y$16,$AY36)&amp;"-"&amp;$AZ36,$DA$7:$DA$126,0),""),"")</f>
        <v/>
      </c>
      <c r="CV36" s="93" t="str">
        <f t="array" ref="CV36">IFERROR(IF(AND(COUNTIF($CO$7:$CO36,"")+1=CV$6,LEN($CO36)&gt;0,$AY36&gt;0),MATCH(INDEX($Y$7:$Y$16,$AY36)&amp;"-"&amp;$AZ36,$DA$7:$DA$126,0),""),"")</f>
        <v/>
      </c>
      <c r="CW36" s="93" t="str">
        <f t="array" ref="CW36">IFERROR(IF(AND(COUNTIF($CO$7:$CO36,"")+1=CW$6,LEN($CO36)&gt;0,$AY36&gt;0),MATCH(INDEX($Y$7:$Y$16,$AY36)&amp;"-"&amp;$AZ36,$DA$7:$DA$126,0),""),"")</f>
        <v/>
      </c>
      <c r="CX36" s="93" t="str">
        <f t="array" ref="CX36">IFERROR(IF(AND(COUNTIF($CO$7:$CO36,"")+1=CX$6,LEN($CO36)&gt;0,$AY36&gt;0),MATCH(INDEX($Y$7:$Y$16,$AY36)&amp;"-"&amp;$AZ36,$DA$7:$DA$126,0),""),"")</f>
        <v/>
      </c>
      <c r="CY36" s="93" t="str">
        <f t="array" ref="CY36">IFERROR(IF(AND(COUNTIF($CO$7:$CO36,"")+1=CY$6,LEN($CO36)&gt;0,$AY36&gt;0),MATCH(INDEX($Y$7:$Y$16,$AY36)&amp;"-"&amp;$AZ36,$DA$7:$DA$126,0),""),"")</f>
        <v/>
      </c>
      <c r="CZ36" s="93" t="str">
        <f t="array" ref="CZ36">IFERROR(IF(AND(COUNTIF($CO$7:$CO36,"")+1=CZ$6,LEN($CO36)&gt;0,$AY36&gt;0),MATCH(INDEX($Y$7:$Y$16,$AY36)&amp;"-"&amp;$AZ36,$DA$7:$DA$126,0),""),"")</f>
        <v/>
      </c>
      <c r="DA36" s="93" t="str">
        <f t="shared" si="15"/>
        <v/>
      </c>
      <c r="DC36" s="93" t="str">
        <f t="array" ref="DC36">IFERROR(IF(LEN(BQ36)=0,"",SUM((BF$7:BO$126=$BD36)*(BF$6:BO$6))),"")</f>
        <v/>
      </c>
      <c r="DD36" s="93" t="str">
        <f t="array" ref="DD36">IFERROR(IF(LEN(CC36)=0,"",SUM((BR$7:CA$126=$BD36)*(BR$6:CA$6))),"")</f>
        <v/>
      </c>
      <c r="DE36" s="93" t="str">
        <f t="array" ref="DE36">IFERROR(IF(LEN(CO36)=0,"",SUM((CD$7:CM$126=$BD36)*(CD$6:CM$6))),"")</f>
        <v/>
      </c>
      <c r="DF36" s="93" t="str">
        <f t="array" ref="DF36">IFERROR(IF(LEN(DA36)=0,"",SUM((CP$7:CY$126=$BD36)*(CP$6:CY$6))),"")</f>
        <v/>
      </c>
    </row>
    <row r="37" spans="2:110" x14ac:dyDescent="0.25">
      <c r="B37" s="16"/>
      <c r="C37" s="93" t="str">
        <f>IF(LEN(INDEX($W$7:$W$16,C36))=0,"",INDEX($W$7:$W$16,C36))</f>
        <v>Customer goes to the queue</v>
      </c>
      <c r="D37" s="93" t="str">
        <f t="shared" ref="D37:L37" si="44">IF(LEN(INDEX($W$7:$W$16,D36))=0,"",INDEX($W$7:$W$16,D36))</f>
        <v>Customer orders the coffee</v>
      </c>
      <c r="E37" s="93" t="str">
        <f t="shared" si="44"/>
        <v>Preparation of coffee</v>
      </c>
      <c r="F37" s="93" t="str">
        <f t="shared" si="44"/>
        <v>Serving the order</v>
      </c>
      <c r="G37" s="93" t="str">
        <f t="shared" si="44"/>
        <v/>
      </c>
      <c r="H37" s="93" t="str">
        <f t="shared" si="44"/>
        <v/>
      </c>
      <c r="I37" s="93" t="str">
        <f t="shared" si="44"/>
        <v/>
      </c>
      <c r="J37" s="93" t="str">
        <f t="shared" si="44"/>
        <v/>
      </c>
      <c r="K37" s="93" t="str">
        <f t="shared" si="44"/>
        <v/>
      </c>
      <c r="L37" s="93" t="str">
        <f t="shared" si="44"/>
        <v/>
      </c>
      <c r="M37" s="127" t="s">
        <v>13</v>
      </c>
      <c r="O37" s="112">
        <v>1</v>
      </c>
      <c r="P37" s="112">
        <v>4</v>
      </c>
      <c r="Q37" s="93" t="str">
        <f t="shared" si="2"/>
        <v/>
      </c>
      <c r="R37" s="93" t="str">
        <f t="shared" si="3"/>
        <v/>
      </c>
      <c r="T37" s="112">
        <v>5</v>
      </c>
      <c r="U37" s="93">
        <f t="shared" si="43"/>
        <v>0</v>
      </c>
      <c r="V37" s="93">
        <f t="shared" si="43"/>
        <v>1</v>
      </c>
      <c r="W37" s="93">
        <f t="shared" si="43"/>
        <v>0</v>
      </c>
      <c r="X37" s="93">
        <f t="shared" si="43"/>
        <v>1</v>
      </c>
      <c r="Y37" s="93">
        <f t="shared" si="43"/>
        <v>0</v>
      </c>
      <c r="AA37" s="111">
        <v>7</v>
      </c>
      <c r="AB37" s="1"/>
      <c r="AC37" s="93" t="str">
        <f t="shared" si="28"/>
        <v/>
      </c>
      <c r="AD37" s="93" t="str">
        <f t="shared" si="29"/>
        <v/>
      </c>
      <c r="AE37" s="1"/>
      <c r="AF37" s="93" t="str">
        <f>IFERROR(IF(LEN(AB37)=0,"",MAX($AG$31:AG36)+2),"")</f>
        <v/>
      </c>
      <c r="AG37" s="93" t="str">
        <f t="shared" si="31"/>
        <v/>
      </c>
      <c r="AH37" s="93" t="str">
        <f t="shared" si="32"/>
        <v/>
      </c>
      <c r="AJ37" s="112">
        <v>31</v>
      </c>
      <c r="AK37" s="93" t="str">
        <f t="array" ref="AK37">IFERROR(IF(MAX(($AJ37&gt;=$AF$7:$AF$16)*($AJ37&lt;=$AG$7:$AG$16)*$AA$7:$AA$16)=0,"",INDEX($AB$7:$AB$16,MAX(($AJ37&gt;=$AF$7:$AF$16)*($AJ37&lt;=$AG$7:$AG$16)*$AA$7:$AA$16))),"")</f>
        <v/>
      </c>
      <c r="AL37" s="93" t="str">
        <f>IFERROR(IF(LEN(AK37)=0,"",COUNTIF(AK$7:AK37,AK37)),"")</f>
        <v/>
      </c>
      <c r="AM37" s="93" t="str">
        <f t="array" ref="AM37">IFERROR(IF(LEN(AK37)=0,"",LARGE((AK37=$R$7:$R$126)*($P$7:$P$126),COUNTIF(AK37:AK$126,AK37)-1)),"")</f>
        <v/>
      </c>
      <c r="AN37" s="93" t="str">
        <f>IFERROR(IF(LEN(AK37)=0,"",COUNTIF(AM$7:AM37,AM37)),"")</f>
        <v/>
      </c>
      <c r="AO37" s="93" t="str">
        <f t="array" ref="AO37">IFERROR(IF(MAX(($AJ37&gt;=$AF$19:$AF$28)*($AJ37&lt;=$AG$19:$AG$28)*$AA$19:$AA$28)=0,"",INDEX($AB$19:$AB$28,MAX(($AJ37&gt;=$AF$19:$AF$28)*($AJ37&lt;=$AG$19:$AG$28)*$AA$19:$AA$28))),"")</f>
        <v/>
      </c>
      <c r="AP37" s="93" t="str">
        <f>IFERROR(IF(LEN(AO37)=0,"",COUNTIF(AO$7:AO37,AO37)),"")</f>
        <v/>
      </c>
      <c r="AQ37" s="93" t="str">
        <f t="array" ref="AQ37">IFERROR(IF(LEN(AO37)=0,"",LARGE((AO37=$Q$7:$Q$126)*($P$7:$P$126),COUNTIF(AO37:AO$126,AO37)-1)),"")</f>
        <v/>
      </c>
      <c r="AR37" s="93" t="str">
        <f>IFERROR(IF(LEN(AO37)=0,"",COUNTIF(AQ$7:AQ37,AQ37)),"")</f>
        <v/>
      </c>
      <c r="AS37" s="93" t="str">
        <f t="array" ref="AS37">IFERROR(IF(MAX(($AJ37&gt;=$AF$31:$AF$40)*($AJ37&lt;=$AG$31:$AG$40)*$AA$31:$AA$40)=0,"",INDEX($AB$31:$AB$40,MAX(($AJ37&gt;=$AF$31:$AF$40)*($AJ37&lt;=$AG$31:$AG$40)*$AA$31:$AA$40))),"")</f>
        <v/>
      </c>
      <c r="AT37" s="93" t="str">
        <f>IFERROR(IF(LEN(AS37)=0,"",COUNTIF(AS$7:AS37,AS37)),"")</f>
        <v/>
      </c>
      <c r="AU37" s="93" t="str">
        <f t="shared" si="9"/>
        <v/>
      </c>
      <c r="AV37" s="93" t="str">
        <f>IFERROR(IF(LEN(AU37)=0,"",COUNTIF(AU$7:AU37,AU37)),"")</f>
        <v/>
      </c>
      <c r="AW37" s="93" t="str">
        <f t="array" ref="AW37">IFERROR(IF(MAX(($AJ37&gt;=$AF$43:$AF$52)*($AJ37&lt;=$AG$43:$AG$52)*$AA$43:$AA$52)=0,"",INDEX($AB$43:$AB$52,MAX(($AJ37&gt;=$AF$43:$AF$52)*($AJ37&lt;=$AG$43:$AG$52)*$AA$43:$AA$52))),"")</f>
        <v/>
      </c>
      <c r="AX37" s="93" t="str">
        <f>IFERROR(IF(LEN(AW37)=0,"",COUNTIF(AW$7:AW37,AW37)),"")</f>
        <v/>
      </c>
      <c r="AY37" s="93" t="str">
        <f t="shared" si="10"/>
        <v/>
      </c>
      <c r="AZ37" s="93" t="str">
        <f>IFERROR(IF(LEN(AY37)=0,"",COUNTIF(AY$7:AY37,AY37)),"")</f>
        <v/>
      </c>
      <c r="BA37" s="93" t="str">
        <f t="array" ref="BA37">IFERROR(IF(MAX(($AJ37&gt;=$AF$55:$AF$64)*($AJ37&lt;=$AG$55:$AG$64)*$AA$55:$AA$64)=0,"",INDEX($AB$55:$AB$64,MAX(($AJ37&gt;=$AF$55:$AF$64)*($AJ37&lt;=$AG$55:$AG$64)*$AA$55:$AA$64))),"")</f>
        <v/>
      </c>
      <c r="BB37" s="93" t="str">
        <f>IFERROR(IF(LEN(BA37)=0,"",COUNTIF(BA$7:BA37,BA37)),"")</f>
        <v/>
      </c>
      <c r="BD37" s="112">
        <v>31</v>
      </c>
      <c r="BE37" s="93" t="str">
        <f t="shared" si="11"/>
        <v/>
      </c>
      <c r="BF37" s="93" t="str">
        <f t="array" ref="BF37">IFERROR(IF(AND(COUNTIF($BE$7:$BE37,"")+1=BF$6,LEN($BE37)&gt;0,$AM37&gt;0),MATCH(INDEX($V$7:$V$16,$AM37)&amp;"-"&amp;$AN37,$BQ$7:$BQ$126,0),""),"")</f>
        <v/>
      </c>
      <c r="BG37" s="93" t="str">
        <f t="array" ref="BG37">IFERROR(IF(AND(COUNTIF($BE$7:$BE37,"")+1=BG$6,LEN($BE37)&gt;0,$AM37&gt;0),MATCH(INDEX($V$7:$V$16,$AM37)&amp;"-"&amp;$AN37,$BQ$7:$BQ$126,0),""),"")</f>
        <v/>
      </c>
      <c r="BH37" s="93" t="str">
        <f t="array" ref="BH37">IFERROR(IF(AND(COUNTIF($BE$7:$BE37,"")+1=BH$6,LEN($BE37)&gt;0,$AM37&gt;0),MATCH(INDEX($V$7:$V$16,$AM37)&amp;"-"&amp;$AN37,$BQ$7:$BQ$126,0),""),"")</f>
        <v/>
      </c>
      <c r="BI37" s="93" t="str">
        <f t="array" ref="BI37">IFERROR(IF(AND(COUNTIF($BE$7:$BE37,"")+1=BI$6,LEN($BE37)&gt;0,$AM37&gt;0),MATCH(INDEX($V$7:$V$16,$AM37)&amp;"-"&amp;$AN37,$BQ$7:$BQ$126,0),""),"")</f>
        <v/>
      </c>
      <c r="BJ37" s="93" t="str">
        <f t="array" ref="BJ37">IFERROR(IF(AND(COUNTIF($BE$7:$BE37,"")+1=BJ$6,LEN($BE37)&gt;0,$AM37&gt;0),MATCH(INDEX($V$7:$V$16,$AM37)&amp;"-"&amp;$AN37,$BQ$7:$BQ$126,0),""),"")</f>
        <v/>
      </c>
      <c r="BK37" s="93" t="str">
        <f t="array" ref="BK37">IFERROR(IF(AND(COUNTIF($BE$7:$BE37,"")+1=BK$6,LEN($BE37)&gt;0,$AM37&gt;0),MATCH(INDEX($V$7:$V$16,$AM37)&amp;"-"&amp;$AN37,$BQ$7:$BQ$126,0),""),"")</f>
        <v/>
      </c>
      <c r="BL37" s="93" t="str">
        <f t="array" ref="BL37">IFERROR(IF(AND(COUNTIF($BE$7:$BE37,"")+1=BL$6,LEN($BE37)&gt;0,$AM37&gt;0),MATCH(INDEX($V$7:$V$16,$AM37)&amp;"-"&amp;$AN37,$BQ$7:$BQ$126,0),""),"")</f>
        <v/>
      </c>
      <c r="BM37" s="93" t="str">
        <f t="array" ref="BM37">IFERROR(IF(AND(COUNTIF($BE$7:$BE37,"")+1=BM$6,LEN($BE37)&gt;0,$AM37&gt;0),MATCH(INDEX($V$7:$V$16,$AM37)&amp;"-"&amp;$AN37,$BQ$7:$BQ$126,0),""),"")</f>
        <v/>
      </c>
      <c r="BN37" s="93" t="str">
        <f t="array" ref="BN37">IFERROR(IF(AND(COUNTIF($BE$7:$BE37,"")+1=BN$6,LEN($BE37)&gt;0,$AM37&gt;0),MATCH(INDEX($V$7:$V$16,$AM37)&amp;"-"&amp;$AN37,$BQ$7:$BQ$126,0),""),"")</f>
        <v/>
      </c>
      <c r="BO37" s="93" t="str">
        <f t="array" ref="BO37">IFERROR(IF(AND(COUNTIF($BE$7:$BE37,"")+1=BO$6,LEN($BE37)&gt;0,$AM37&gt;0),MATCH(INDEX($V$7:$V$16,$AM37)&amp;"-"&amp;$AN37,$BQ$7:$BQ$126,0),""),"")</f>
        <v/>
      </c>
      <c r="BP37" s="93" t="str">
        <f t="array" ref="BP37">IFERROR(IF(AND(COUNTIF($BE$7:$BE37,"")+1=BP$6,LEN($BE37)&gt;0,$AM37&gt;0),MATCH(INDEX($V$7:$V$16,$AM37)&amp;"-"&amp;$AN37,$BQ$7:$BQ$126,0),""),"")</f>
        <v/>
      </c>
      <c r="BQ37" s="93" t="str">
        <f t="shared" si="12"/>
        <v/>
      </c>
      <c r="BR37" s="93" t="str">
        <f t="array" ref="BR37">IFERROR(IF(AND(COUNTIF($BQ$7:$BQ37,"")+1=BR$6,LEN($BQ37)&gt;0,$AQ37&gt;0),MATCH(INDEX($W$7:$W$16,$AQ37)&amp;"-"&amp;$AR37,$CC$7:$CC$126,0),""),"")</f>
        <v/>
      </c>
      <c r="BS37" s="93" t="str">
        <f t="array" ref="BS37">IFERROR(IF(AND(COUNTIF($BQ$7:$BQ37,"")+1=BS$6,LEN($BQ37)&gt;0,$AQ37&gt;0),MATCH(INDEX($W$7:$W$16,$AQ37)&amp;"-"&amp;$AR37,$CC$7:$CC$126,0),""),"")</f>
        <v/>
      </c>
      <c r="BT37" s="93" t="str">
        <f t="array" ref="BT37">IFERROR(IF(AND(COUNTIF($BQ$7:$BQ37,"")+1=BT$6,LEN($BQ37)&gt;0,$AQ37&gt;0),MATCH(INDEX($W$7:$W$16,$AQ37)&amp;"-"&amp;$AR37,$CC$7:$CC$126,0),""),"")</f>
        <v/>
      </c>
      <c r="BU37" s="93" t="str">
        <f t="array" ref="BU37">IFERROR(IF(AND(COUNTIF($BQ$7:$BQ37,"")+1=BU$6,LEN($BQ37)&gt;0,$AQ37&gt;0),MATCH(INDEX($W$7:$W$16,$AQ37)&amp;"-"&amp;$AR37,$CC$7:$CC$126,0),""),"")</f>
        <v/>
      </c>
      <c r="BV37" s="93" t="str">
        <f t="array" ref="BV37">IFERROR(IF(AND(COUNTIF($BQ$7:$BQ37,"")+1=BV$6,LEN($BQ37)&gt;0,$AQ37&gt;0),MATCH(INDEX($W$7:$W$16,$AQ37)&amp;"-"&amp;$AR37,$CC$7:$CC$126,0),""),"")</f>
        <v/>
      </c>
      <c r="BW37" s="93" t="str">
        <f t="array" ref="BW37">IFERROR(IF(AND(COUNTIF($BQ$7:$BQ37,"")+1=BW$6,LEN($BQ37)&gt;0,$AQ37&gt;0),MATCH(INDEX($W$7:$W$16,$AQ37)&amp;"-"&amp;$AR37,$CC$7:$CC$126,0),""),"")</f>
        <v/>
      </c>
      <c r="BX37" s="93" t="str">
        <f t="array" ref="BX37">IFERROR(IF(AND(COUNTIF($BQ$7:$BQ37,"")+1=BX$6,LEN($BQ37)&gt;0,$AQ37&gt;0),MATCH(INDEX($W$7:$W$16,$AQ37)&amp;"-"&amp;$AR37,$CC$7:$CC$126,0),""),"")</f>
        <v/>
      </c>
      <c r="BY37" s="93" t="str">
        <f t="array" ref="BY37">IFERROR(IF(AND(COUNTIF($BQ$7:$BQ37,"")+1=BY$6,LEN($BQ37)&gt;0,$AQ37&gt;0),MATCH(INDEX($W$7:$W$16,$AQ37)&amp;"-"&amp;$AR37,$CC$7:$CC$126,0),""),"")</f>
        <v/>
      </c>
      <c r="BZ37" s="93" t="str">
        <f t="array" ref="BZ37">IFERROR(IF(AND(COUNTIF($BQ$7:$BQ37,"")+1=BZ$6,LEN($BQ37)&gt;0,$AQ37&gt;0),MATCH(INDEX($W$7:$W$16,$AQ37)&amp;"-"&amp;$AR37,$CC$7:$CC$126,0),""),"")</f>
        <v/>
      </c>
      <c r="CA37" s="93" t="str">
        <f t="array" ref="CA37">IFERROR(IF(AND(COUNTIF($BQ$7:$BQ37,"")+1=CA$6,LEN($BQ37)&gt;0,$AQ37&gt;0),MATCH(INDEX($W$7:$W$16,$AQ37)&amp;"-"&amp;$AR37,$CC$7:$CC$126,0),""),"")</f>
        <v/>
      </c>
      <c r="CB37" s="93" t="str">
        <f t="array" ref="CB37">IFERROR(IF(AND(COUNTIF($BQ$7:$BQ37,"")+1=CB$6,LEN($BQ37)&gt;0,$AQ37&gt;0),MATCH(INDEX($W$7:$W$16,$AQ37)&amp;"-"&amp;$AR37,$CC$7:$CC$126,0),""),"")</f>
        <v/>
      </c>
      <c r="CC37" s="93" t="str">
        <f t="shared" si="13"/>
        <v/>
      </c>
      <c r="CD37" s="93" t="str">
        <f t="array" ref="CD37">IFERROR(IF(AND(COUNTIF($CC$7:$CC37,"")+1=CD$6,LEN($CC37)&gt;0,$AU37&gt;0),MATCH(INDEX($X$7:$X$16,$AU37)&amp;"-"&amp;$AV37,$CO$7:$CO$126,0),""),"")</f>
        <v/>
      </c>
      <c r="CE37" s="93" t="str">
        <f t="array" ref="CE37">IFERROR(IF(AND(COUNTIF($CC$7:$CC37,"")+1=CE$6,LEN($CC37)&gt;0,$AU37&gt;0),MATCH(INDEX($X$7:$X$16,$AU37)&amp;"-"&amp;$AV37,$CO$7:$CO$126,0),""),"")</f>
        <v/>
      </c>
      <c r="CF37" s="93" t="str">
        <f t="array" ref="CF37">IFERROR(IF(AND(COUNTIF($CC$7:$CC37,"")+1=CF$6,LEN($CC37)&gt;0,$AU37&gt;0),MATCH(INDEX($X$7:$X$16,$AU37)&amp;"-"&amp;$AV37,$CO$7:$CO$126,0),""),"")</f>
        <v/>
      </c>
      <c r="CG37" s="93" t="str">
        <f t="array" ref="CG37">IFERROR(IF(AND(COUNTIF($CC$7:$CC37,"")+1=CG$6,LEN($CC37)&gt;0,$AU37&gt;0),MATCH(INDEX($X$7:$X$16,$AU37)&amp;"-"&amp;$AV37,$CO$7:$CO$126,0),""),"")</f>
        <v/>
      </c>
      <c r="CH37" s="93" t="str">
        <f t="array" ref="CH37">IFERROR(IF(AND(COUNTIF($CC$7:$CC37,"")+1=CH$6,LEN($CC37)&gt;0,$AU37&gt;0),MATCH(INDEX($X$7:$X$16,$AU37)&amp;"-"&amp;$AV37,$CO$7:$CO$126,0),""),"")</f>
        <v/>
      </c>
      <c r="CI37" s="93" t="str">
        <f t="array" ref="CI37">IFERROR(IF(AND(COUNTIF($CC$7:$CC37,"")+1=CI$6,LEN($CC37)&gt;0,$AU37&gt;0),MATCH(INDEX($X$7:$X$16,$AU37)&amp;"-"&amp;$AV37,$CO$7:$CO$126,0),""),"")</f>
        <v/>
      </c>
      <c r="CJ37" s="93" t="str">
        <f t="array" ref="CJ37">IFERROR(IF(AND(COUNTIF($CC$7:$CC37,"")+1=CJ$6,LEN($CC37)&gt;0,$AU37&gt;0),MATCH(INDEX($X$7:$X$16,$AU37)&amp;"-"&amp;$AV37,$CO$7:$CO$126,0),""),"")</f>
        <v/>
      </c>
      <c r="CK37" s="93" t="str">
        <f t="array" ref="CK37">IFERROR(IF(AND(COUNTIF($CC$7:$CC37,"")+1=CK$6,LEN($CC37)&gt;0,$AU37&gt;0),MATCH(INDEX($X$7:$X$16,$AU37)&amp;"-"&amp;$AV37,$CO$7:$CO$126,0),""),"")</f>
        <v/>
      </c>
      <c r="CL37" s="93" t="str">
        <f t="array" ref="CL37">IFERROR(IF(AND(COUNTIF($CC$7:$CC37,"")+1=CL$6,LEN($CC37)&gt;0,$AU37&gt;0),MATCH(INDEX($X$7:$X$16,$AU37)&amp;"-"&amp;$AV37,$CO$7:$CO$126,0),""),"")</f>
        <v/>
      </c>
      <c r="CM37" s="93" t="str">
        <f t="array" ref="CM37">IFERROR(IF(AND(COUNTIF($CC$7:$CC37,"")+1=CM$6,LEN($CC37)&gt;0,$AU37&gt;0),MATCH(INDEX($X$7:$X$16,$AU37)&amp;"-"&amp;$AV37,$CO$7:$CO$126,0),""),"")</f>
        <v/>
      </c>
      <c r="CN37" s="93" t="str">
        <f t="array" ref="CN37">IFERROR(IF(AND(COUNTIF($CC$7:$CC37,"")+1=CN$6,LEN($CC37)&gt;0,$AU37&gt;0),MATCH(INDEX($X$7:$X$16,$AU37)&amp;"-"&amp;$AV37,$CO$7:$CO$126,0),""),"")</f>
        <v/>
      </c>
      <c r="CO37" s="93" t="str">
        <f t="shared" si="14"/>
        <v/>
      </c>
      <c r="CP37" s="93" t="str">
        <f t="array" ref="CP37">IFERROR(IF(AND(COUNTIF($CO$7:$CO37,"")+1=CP$6,LEN($CO37)&gt;0,$AY37&gt;0),MATCH(INDEX($Y$7:$Y$16,$AY37)&amp;"-"&amp;$AZ37,$DA$7:$DA$126,0),""),"")</f>
        <v/>
      </c>
      <c r="CQ37" s="93" t="str">
        <f t="array" ref="CQ37">IFERROR(IF(AND(COUNTIF($CO$7:$CO37,"")+1=CQ$6,LEN($CO37)&gt;0,$AY37&gt;0),MATCH(INDEX($Y$7:$Y$16,$AY37)&amp;"-"&amp;$AZ37,$DA$7:$DA$126,0),""),"")</f>
        <v/>
      </c>
      <c r="CR37" s="93" t="str">
        <f t="array" ref="CR37">IFERROR(IF(AND(COUNTIF($CO$7:$CO37,"")+1=CR$6,LEN($CO37)&gt;0,$AY37&gt;0),MATCH(INDEX($Y$7:$Y$16,$AY37)&amp;"-"&amp;$AZ37,$DA$7:$DA$126,0),""),"")</f>
        <v/>
      </c>
      <c r="CS37" s="93" t="str">
        <f t="array" ref="CS37">IFERROR(IF(AND(COUNTIF($CO$7:$CO37,"")+1=CS$6,LEN($CO37)&gt;0,$AY37&gt;0),MATCH(INDEX($Y$7:$Y$16,$AY37)&amp;"-"&amp;$AZ37,$DA$7:$DA$126,0),""),"")</f>
        <v/>
      </c>
      <c r="CT37" s="93" t="str">
        <f t="array" ref="CT37">IFERROR(IF(AND(COUNTIF($CO$7:$CO37,"")+1=CT$6,LEN($CO37)&gt;0,$AY37&gt;0),MATCH(INDEX($Y$7:$Y$16,$AY37)&amp;"-"&amp;$AZ37,$DA$7:$DA$126,0),""),"")</f>
        <v/>
      </c>
      <c r="CU37" s="93" t="str">
        <f t="array" ref="CU37">IFERROR(IF(AND(COUNTIF($CO$7:$CO37,"")+1=CU$6,LEN($CO37)&gt;0,$AY37&gt;0),MATCH(INDEX($Y$7:$Y$16,$AY37)&amp;"-"&amp;$AZ37,$DA$7:$DA$126,0),""),"")</f>
        <v/>
      </c>
      <c r="CV37" s="93" t="str">
        <f t="array" ref="CV37">IFERROR(IF(AND(COUNTIF($CO$7:$CO37,"")+1=CV$6,LEN($CO37)&gt;0,$AY37&gt;0),MATCH(INDEX($Y$7:$Y$16,$AY37)&amp;"-"&amp;$AZ37,$DA$7:$DA$126,0),""),"")</f>
        <v/>
      </c>
      <c r="CW37" s="93" t="str">
        <f t="array" ref="CW37">IFERROR(IF(AND(COUNTIF($CO$7:$CO37,"")+1=CW$6,LEN($CO37)&gt;0,$AY37&gt;0),MATCH(INDEX($Y$7:$Y$16,$AY37)&amp;"-"&amp;$AZ37,$DA$7:$DA$126,0),""),"")</f>
        <v/>
      </c>
      <c r="CX37" s="93" t="str">
        <f t="array" ref="CX37">IFERROR(IF(AND(COUNTIF($CO$7:$CO37,"")+1=CX$6,LEN($CO37)&gt;0,$AY37&gt;0),MATCH(INDEX($Y$7:$Y$16,$AY37)&amp;"-"&amp;$AZ37,$DA$7:$DA$126,0),""),"")</f>
        <v/>
      </c>
      <c r="CY37" s="93" t="str">
        <f t="array" ref="CY37">IFERROR(IF(AND(COUNTIF($CO$7:$CO37,"")+1=CY$6,LEN($CO37)&gt;0,$AY37&gt;0),MATCH(INDEX($Y$7:$Y$16,$AY37)&amp;"-"&amp;$AZ37,$DA$7:$DA$126,0),""),"")</f>
        <v/>
      </c>
      <c r="CZ37" s="93" t="str">
        <f t="array" ref="CZ37">IFERROR(IF(AND(COUNTIF($CO$7:$CO37,"")+1=CZ$6,LEN($CO37)&gt;0,$AY37&gt;0),MATCH(INDEX($Y$7:$Y$16,$AY37)&amp;"-"&amp;$AZ37,$DA$7:$DA$126,0),""),"")</f>
        <v/>
      </c>
      <c r="DA37" s="93" t="str">
        <f t="shared" si="15"/>
        <v/>
      </c>
      <c r="DC37" s="93" t="str">
        <f t="array" ref="DC37">IFERROR(IF(LEN(BQ37)=0,"",SUM((BF$7:BO$126=$BD37)*(BF$6:BO$6))),"")</f>
        <v/>
      </c>
      <c r="DD37" s="93" t="str">
        <f t="array" ref="DD37">IFERROR(IF(LEN(CC37)=0,"",SUM((BR$7:CA$126=$BD37)*(BR$6:CA$6))),"")</f>
        <v/>
      </c>
      <c r="DE37" s="93" t="str">
        <f t="array" ref="DE37">IFERROR(IF(LEN(CO37)=0,"",SUM((CD$7:CM$126=$BD37)*(CD$6:CM$6))),"")</f>
        <v/>
      </c>
      <c r="DF37" s="93" t="str">
        <f t="array" ref="DF37">IFERROR(IF(LEN(DA37)=0,"",SUM((CP$7:CY$126=$BD37)*(CP$6:CY$6))),"")</f>
        <v/>
      </c>
    </row>
    <row r="38" spans="2:110" x14ac:dyDescent="0.25">
      <c r="B38" s="112">
        <v>1</v>
      </c>
      <c r="C38" s="93" t="str">
        <f t="array" ref="C38">IFERROR(IF(AND(LEN(C$7)&gt;0,SUM((OutputList!$C11:$H11=Cond!C$7)*1)&gt;0),OutputList!$B11,""),"")</f>
        <v>Giving a queue number</v>
      </c>
      <c r="D38" s="93" t="str">
        <f t="array" ref="D38">IFERROR(IF(AND(LEN(D$7)&gt;0,SUM((OutputList!$C11:$H11=Cond!D$7)*1)&gt;0),OutputList!$B11,""),"")</f>
        <v/>
      </c>
      <c r="E38" s="93" t="str">
        <f t="array" ref="E38">IFERROR(IF(AND(LEN(E$7)&gt;0,SUM((OutputList!$C11:$H11=Cond!E$7)*1)&gt;0),OutputList!$B11,""),"")</f>
        <v/>
      </c>
      <c r="F38" s="93" t="str">
        <f t="array" ref="F38">IFERROR(IF(AND(LEN(F$7)&gt;0,SUM((OutputList!$C11:$H11=Cond!F$7)*1)&gt;0),OutputList!$B11,""),"")</f>
        <v/>
      </c>
      <c r="G38" s="93" t="str">
        <f t="array" ref="G38">IFERROR(IF(AND(LEN(G$7)&gt;0,SUM((OutputList!$C11:$H11=Cond!G$7)*1)&gt;0),OutputList!$B11,""),"")</f>
        <v/>
      </c>
      <c r="H38" s="93" t="str">
        <f t="array" ref="H38">IFERROR(IF(AND(LEN(H$7)&gt;0,SUM((OutputList!$C11:$H11=Cond!H$7)*1)&gt;0),OutputList!$B11,""),"")</f>
        <v/>
      </c>
      <c r="I38" s="93" t="str">
        <f t="array" ref="I38">IFERROR(IF(AND(LEN(I$7)&gt;0,SUM((OutputList!$C11:$H11=Cond!I$7)*1)&gt;0),OutputList!$B11,""),"")</f>
        <v/>
      </c>
      <c r="J38" s="93" t="str">
        <f t="array" ref="J38">IFERROR(IF(AND(LEN(J$7)&gt;0,SUM((OutputList!$C11:$H11=Cond!J$7)*1)&gt;0),OutputList!$B11,""),"")</f>
        <v/>
      </c>
      <c r="K38" s="93" t="str">
        <f t="array" ref="K38">IFERROR(IF(AND(LEN(K$7)&gt;0,SUM((OutputList!$C11:$H11=Cond!K$7)*1)&gt;0),OutputList!$B11,""),"")</f>
        <v/>
      </c>
      <c r="L38" s="93" t="str">
        <f t="array" ref="L38">IFERROR(IF(AND(LEN(L$7)&gt;0,SUM((OutputList!$C11:$H11=Cond!L$7)*1)&gt;0),OutputList!$B11,""),"")</f>
        <v/>
      </c>
      <c r="M38" s="93">
        <f>COUNTA(C38:L38)-COUNTBLANK(C38:L38)</f>
        <v>1</v>
      </c>
      <c r="O38" s="112">
        <v>2</v>
      </c>
      <c r="P38" s="112">
        <v>4</v>
      </c>
      <c r="Q38" s="93" t="str">
        <f t="shared" si="2"/>
        <v/>
      </c>
      <c r="R38" s="93" t="str">
        <f t="shared" si="3"/>
        <v/>
      </c>
      <c r="T38" s="112">
        <v>6</v>
      </c>
      <c r="U38" s="93">
        <f t="shared" si="43"/>
        <v>0</v>
      </c>
      <c r="V38" s="93">
        <f t="shared" si="43"/>
        <v>1</v>
      </c>
      <c r="W38" s="93">
        <f t="shared" si="43"/>
        <v>0</v>
      </c>
      <c r="X38" s="93">
        <f t="shared" si="43"/>
        <v>0</v>
      </c>
      <c r="Y38" s="93">
        <f t="shared" si="43"/>
        <v>0</v>
      </c>
      <c r="AA38" s="111">
        <v>8</v>
      </c>
      <c r="AB38" s="1"/>
      <c r="AC38" s="93" t="str">
        <f t="shared" si="28"/>
        <v/>
      </c>
      <c r="AD38" s="93" t="str">
        <f t="shared" si="29"/>
        <v/>
      </c>
      <c r="AE38" s="1"/>
      <c r="AF38" s="93" t="str">
        <f>IFERROR(IF(LEN(AB38)=0,"",MAX($AG$31:AG37)+2),"")</f>
        <v/>
      </c>
      <c r="AG38" s="93" t="str">
        <f t="shared" si="31"/>
        <v/>
      </c>
      <c r="AH38" s="93" t="str">
        <f t="shared" si="32"/>
        <v/>
      </c>
      <c r="AJ38" s="112">
        <v>32</v>
      </c>
      <c r="AK38" s="93" t="str">
        <f t="array" ref="AK38">IFERROR(IF(MAX(($AJ38&gt;=$AF$7:$AF$16)*($AJ38&lt;=$AG$7:$AG$16)*$AA$7:$AA$16)=0,"",INDEX($AB$7:$AB$16,MAX(($AJ38&gt;=$AF$7:$AF$16)*($AJ38&lt;=$AG$7:$AG$16)*$AA$7:$AA$16))),"")</f>
        <v/>
      </c>
      <c r="AL38" s="93" t="str">
        <f>IFERROR(IF(LEN(AK38)=0,"",COUNTIF(AK$7:AK38,AK38)),"")</f>
        <v/>
      </c>
      <c r="AM38" s="93" t="str">
        <f t="array" ref="AM38">IFERROR(IF(LEN(AK38)=0,"",LARGE((AK38=$R$7:$R$126)*($P$7:$P$126),COUNTIF(AK38:AK$126,AK38)-1)),"")</f>
        <v/>
      </c>
      <c r="AN38" s="93" t="str">
        <f>IFERROR(IF(LEN(AK38)=0,"",COUNTIF(AM$7:AM38,AM38)),"")</f>
        <v/>
      </c>
      <c r="AO38" s="93" t="str">
        <f t="array" ref="AO38">IFERROR(IF(MAX(($AJ38&gt;=$AF$19:$AF$28)*($AJ38&lt;=$AG$19:$AG$28)*$AA$19:$AA$28)=0,"",INDEX($AB$19:$AB$28,MAX(($AJ38&gt;=$AF$19:$AF$28)*($AJ38&lt;=$AG$19:$AG$28)*$AA$19:$AA$28))),"")</f>
        <v/>
      </c>
      <c r="AP38" s="93" t="str">
        <f>IFERROR(IF(LEN(AO38)=0,"",COUNTIF(AO$7:AO38,AO38)),"")</f>
        <v/>
      </c>
      <c r="AQ38" s="93" t="str">
        <f t="array" ref="AQ38">IFERROR(IF(LEN(AO38)=0,"",LARGE((AO38=$Q$7:$Q$126)*($P$7:$P$126),COUNTIF(AO38:AO$126,AO38)-1)),"")</f>
        <v/>
      </c>
      <c r="AR38" s="93" t="str">
        <f>IFERROR(IF(LEN(AO38)=0,"",COUNTIF(AQ$7:AQ38,AQ38)),"")</f>
        <v/>
      </c>
      <c r="AS38" s="93" t="str">
        <f t="array" ref="AS38">IFERROR(IF(MAX(($AJ38&gt;=$AF$31:$AF$40)*($AJ38&lt;=$AG$31:$AG$40)*$AA$31:$AA$40)=0,"",INDEX($AB$31:$AB$40,MAX(($AJ38&gt;=$AF$31:$AF$40)*($AJ38&lt;=$AG$31:$AG$40)*$AA$31:$AA$40))),"")</f>
        <v/>
      </c>
      <c r="AT38" s="93" t="str">
        <f>IFERROR(IF(LEN(AS38)=0,"",COUNTIF(AS$7:AS38,AS38)),"")</f>
        <v/>
      </c>
      <c r="AU38" s="93" t="str">
        <f t="shared" si="9"/>
        <v/>
      </c>
      <c r="AV38" s="93" t="str">
        <f>IFERROR(IF(LEN(AU38)=0,"",COUNTIF(AU$7:AU38,AU38)),"")</f>
        <v/>
      </c>
      <c r="AW38" s="93" t="str">
        <f t="array" ref="AW38">IFERROR(IF(MAX(($AJ38&gt;=$AF$43:$AF$52)*($AJ38&lt;=$AG$43:$AG$52)*$AA$43:$AA$52)=0,"",INDEX($AB$43:$AB$52,MAX(($AJ38&gt;=$AF$43:$AF$52)*($AJ38&lt;=$AG$43:$AG$52)*$AA$43:$AA$52))),"")</f>
        <v/>
      </c>
      <c r="AX38" s="93" t="str">
        <f>IFERROR(IF(LEN(AW38)=0,"",COUNTIF(AW$7:AW38,AW38)),"")</f>
        <v/>
      </c>
      <c r="AY38" s="93" t="str">
        <f t="shared" si="10"/>
        <v/>
      </c>
      <c r="AZ38" s="93" t="str">
        <f>IFERROR(IF(LEN(AY38)=0,"",COUNTIF(AY$7:AY38,AY38)),"")</f>
        <v/>
      </c>
      <c r="BA38" s="93" t="str">
        <f t="array" ref="BA38">IFERROR(IF(MAX(($AJ38&gt;=$AF$55:$AF$64)*($AJ38&lt;=$AG$55:$AG$64)*$AA$55:$AA$64)=0,"",INDEX($AB$55:$AB$64,MAX(($AJ38&gt;=$AF$55:$AF$64)*($AJ38&lt;=$AG$55:$AG$64)*$AA$55:$AA$64))),"")</f>
        <v/>
      </c>
      <c r="BB38" s="93" t="str">
        <f>IFERROR(IF(LEN(BA38)=0,"",COUNTIF(BA$7:BA38,BA38)),"")</f>
        <v/>
      </c>
      <c r="BD38" s="112">
        <v>32</v>
      </c>
      <c r="BE38" s="93" t="str">
        <f t="shared" si="11"/>
        <v/>
      </c>
      <c r="BF38" s="93" t="str">
        <f t="array" ref="BF38">IFERROR(IF(AND(COUNTIF($BE$7:$BE38,"")+1=BF$6,LEN($BE38)&gt;0,$AM38&gt;0),MATCH(INDEX($V$7:$V$16,$AM38)&amp;"-"&amp;$AN38,$BQ$7:$BQ$126,0),""),"")</f>
        <v/>
      </c>
      <c r="BG38" s="93" t="str">
        <f t="array" ref="BG38">IFERROR(IF(AND(COUNTIF($BE$7:$BE38,"")+1=BG$6,LEN($BE38)&gt;0,$AM38&gt;0),MATCH(INDEX($V$7:$V$16,$AM38)&amp;"-"&amp;$AN38,$BQ$7:$BQ$126,0),""),"")</f>
        <v/>
      </c>
      <c r="BH38" s="93" t="str">
        <f t="array" ref="BH38">IFERROR(IF(AND(COUNTIF($BE$7:$BE38,"")+1=BH$6,LEN($BE38)&gt;0,$AM38&gt;0),MATCH(INDEX($V$7:$V$16,$AM38)&amp;"-"&amp;$AN38,$BQ$7:$BQ$126,0),""),"")</f>
        <v/>
      </c>
      <c r="BI38" s="93" t="str">
        <f t="array" ref="BI38">IFERROR(IF(AND(COUNTIF($BE$7:$BE38,"")+1=BI$6,LEN($BE38)&gt;0,$AM38&gt;0),MATCH(INDEX($V$7:$V$16,$AM38)&amp;"-"&amp;$AN38,$BQ$7:$BQ$126,0),""),"")</f>
        <v/>
      </c>
      <c r="BJ38" s="93" t="str">
        <f t="array" ref="BJ38">IFERROR(IF(AND(COUNTIF($BE$7:$BE38,"")+1=BJ$6,LEN($BE38)&gt;0,$AM38&gt;0),MATCH(INDEX($V$7:$V$16,$AM38)&amp;"-"&amp;$AN38,$BQ$7:$BQ$126,0),""),"")</f>
        <v/>
      </c>
      <c r="BK38" s="93" t="str">
        <f t="array" ref="BK38">IFERROR(IF(AND(COUNTIF($BE$7:$BE38,"")+1=BK$6,LEN($BE38)&gt;0,$AM38&gt;0),MATCH(INDEX($V$7:$V$16,$AM38)&amp;"-"&amp;$AN38,$BQ$7:$BQ$126,0),""),"")</f>
        <v/>
      </c>
      <c r="BL38" s="93" t="str">
        <f t="array" ref="BL38">IFERROR(IF(AND(COUNTIF($BE$7:$BE38,"")+1=BL$6,LEN($BE38)&gt;0,$AM38&gt;0),MATCH(INDEX($V$7:$V$16,$AM38)&amp;"-"&amp;$AN38,$BQ$7:$BQ$126,0),""),"")</f>
        <v/>
      </c>
      <c r="BM38" s="93" t="str">
        <f t="array" ref="BM38">IFERROR(IF(AND(COUNTIF($BE$7:$BE38,"")+1=BM$6,LEN($BE38)&gt;0,$AM38&gt;0),MATCH(INDEX($V$7:$V$16,$AM38)&amp;"-"&amp;$AN38,$BQ$7:$BQ$126,0),""),"")</f>
        <v/>
      </c>
      <c r="BN38" s="93" t="str">
        <f t="array" ref="BN38">IFERROR(IF(AND(COUNTIF($BE$7:$BE38,"")+1=BN$6,LEN($BE38)&gt;0,$AM38&gt;0),MATCH(INDEX($V$7:$V$16,$AM38)&amp;"-"&amp;$AN38,$BQ$7:$BQ$126,0),""),"")</f>
        <v/>
      </c>
      <c r="BO38" s="93" t="str">
        <f t="array" ref="BO38">IFERROR(IF(AND(COUNTIF($BE$7:$BE38,"")+1=BO$6,LEN($BE38)&gt;0,$AM38&gt;0),MATCH(INDEX($V$7:$V$16,$AM38)&amp;"-"&amp;$AN38,$BQ$7:$BQ$126,0),""),"")</f>
        <v/>
      </c>
      <c r="BP38" s="93" t="str">
        <f t="array" ref="BP38">IFERROR(IF(AND(COUNTIF($BE$7:$BE38,"")+1=BP$6,LEN($BE38)&gt;0,$AM38&gt;0),MATCH(INDEX($V$7:$V$16,$AM38)&amp;"-"&amp;$AN38,$BQ$7:$BQ$126,0),""),"")</f>
        <v/>
      </c>
      <c r="BQ38" s="93" t="str">
        <f t="shared" si="12"/>
        <v/>
      </c>
      <c r="BR38" s="93" t="str">
        <f t="array" ref="BR38">IFERROR(IF(AND(COUNTIF($BQ$7:$BQ38,"")+1=BR$6,LEN($BQ38)&gt;0,$AQ38&gt;0),MATCH(INDEX($W$7:$W$16,$AQ38)&amp;"-"&amp;$AR38,$CC$7:$CC$126,0),""),"")</f>
        <v/>
      </c>
      <c r="BS38" s="93" t="str">
        <f t="array" ref="BS38">IFERROR(IF(AND(COUNTIF($BQ$7:$BQ38,"")+1=BS$6,LEN($BQ38)&gt;0,$AQ38&gt;0),MATCH(INDEX($W$7:$W$16,$AQ38)&amp;"-"&amp;$AR38,$CC$7:$CC$126,0),""),"")</f>
        <v/>
      </c>
      <c r="BT38" s="93" t="str">
        <f t="array" ref="BT38">IFERROR(IF(AND(COUNTIF($BQ$7:$BQ38,"")+1=BT$6,LEN($BQ38)&gt;0,$AQ38&gt;0),MATCH(INDEX($W$7:$W$16,$AQ38)&amp;"-"&amp;$AR38,$CC$7:$CC$126,0),""),"")</f>
        <v/>
      </c>
      <c r="BU38" s="93" t="str">
        <f t="array" ref="BU38">IFERROR(IF(AND(COUNTIF($BQ$7:$BQ38,"")+1=BU$6,LEN($BQ38)&gt;0,$AQ38&gt;0),MATCH(INDEX($W$7:$W$16,$AQ38)&amp;"-"&amp;$AR38,$CC$7:$CC$126,0),""),"")</f>
        <v/>
      </c>
      <c r="BV38" s="93" t="str">
        <f t="array" ref="BV38">IFERROR(IF(AND(COUNTIF($BQ$7:$BQ38,"")+1=BV$6,LEN($BQ38)&gt;0,$AQ38&gt;0),MATCH(INDEX($W$7:$W$16,$AQ38)&amp;"-"&amp;$AR38,$CC$7:$CC$126,0),""),"")</f>
        <v/>
      </c>
      <c r="BW38" s="93" t="str">
        <f t="array" ref="BW38">IFERROR(IF(AND(COUNTIF($BQ$7:$BQ38,"")+1=BW$6,LEN($BQ38)&gt;0,$AQ38&gt;0),MATCH(INDEX($W$7:$W$16,$AQ38)&amp;"-"&amp;$AR38,$CC$7:$CC$126,0),""),"")</f>
        <v/>
      </c>
      <c r="BX38" s="93" t="str">
        <f t="array" ref="BX38">IFERROR(IF(AND(COUNTIF($BQ$7:$BQ38,"")+1=BX$6,LEN($BQ38)&gt;0,$AQ38&gt;0),MATCH(INDEX($W$7:$W$16,$AQ38)&amp;"-"&amp;$AR38,$CC$7:$CC$126,0),""),"")</f>
        <v/>
      </c>
      <c r="BY38" s="93" t="str">
        <f t="array" ref="BY38">IFERROR(IF(AND(COUNTIF($BQ$7:$BQ38,"")+1=BY$6,LEN($BQ38)&gt;0,$AQ38&gt;0),MATCH(INDEX($W$7:$W$16,$AQ38)&amp;"-"&amp;$AR38,$CC$7:$CC$126,0),""),"")</f>
        <v/>
      </c>
      <c r="BZ38" s="93" t="str">
        <f t="array" ref="BZ38">IFERROR(IF(AND(COUNTIF($BQ$7:$BQ38,"")+1=BZ$6,LEN($BQ38)&gt;0,$AQ38&gt;0),MATCH(INDEX($W$7:$W$16,$AQ38)&amp;"-"&amp;$AR38,$CC$7:$CC$126,0),""),"")</f>
        <v/>
      </c>
      <c r="CA38" s="93" t="str">
        <f t="array" ref="CA38">IFERROR(IF(AND(COUNTIF($BQ$7:$BQ38,"")+1=CA$6,LEN($BQ38)&gt;0,$AQ38&gt;0),MATCH(INDEX($W$7:$W$16,$AQ38)&amp;"-"&amp;$AR38,$CC$7:$CC$126,0),""),"")</f>
        <v/>
      </c>
      <c r="CB38" s="93" t="str">
        <f t="array" ref="CB38">IFERROR(IF(AND(COUNTIF($BQ$7:$BQ38,"")+1=CB$6,LEN($BQ38)&gt;0,$AQ38&gt;0),MATCH(INDEX($W$7:$W$16,$AQ38)&amp;"-"&amp;$AR38,$CC$7:$CC$126,0),""),"")</f>
        <v/>
      </c>
      <c r="CC38" s="93" t="str">
        <f t="shared" si="13"/>
        <v/>
      </c>
      <c r="CD38" s="93" t="str">
        <f t="array" ref="CD38">IFERROR(IF(AND(COUNTIF($CC$7:$CC38,"")+1=CD$6,LEN($CC38)&gt;0,$AU38&gt;0),MATCH(INDEX($X$7:$X$16,$AU38)&amp;"-"&amp;$AV38,$CO$7:$CO$126,0),""),"")</f>
        <v/>
      </c>
      <c r="CE38" s="93" t="str">
        <f t="array" ref="CE38">IFERROR(IF(AND(COUNTIF($CC$7:$CC38,"")+1=CE$6,LEN($CC38)&gt;0,$AU38&gt;0),MATCH(INDEX($X$7:$X$16,$AU38)&amp;"-"&amp;$AV38,$CO$7:$CO$126,0),""),"")</f>
        <v/>
      </c>
      <c r="CF38" s="93" t="str">
        <f t="array" ref="CF38">IFERROR(IF(AND(COUNTIF($CC$7:$CC38,"")+1=CF$6,LEN($CC38)&gt;0,$AU38&gt;0),MATCH(INDEX($X$7:$X$16,$AU38)&amp;"-"&amp;$AV38,$CO$7:$CO$126,0),""),"")</f>
        <v/>
      </c>
      <c r="CG38" s="93" t="str">
        <f t="array" ref="CG38">IFERROR(IF(AND(COUNTIF($CC$7:$CC38,"")+1=CG$6,LEN($CC38)&gt;0,$AU38&gt;0),MATCH(INDEX($X$7:$X$16,$AU38)&amp;"-"&amp;$AV38,$CO$7:$CO$126,0),""),"")</f>
        <v/>
      </c>
      <c r="CH38" s="93" t="str">
        <f t="array" ref="CH38">IFERROR(IF(AND(COUNTIF($CC$7:$CC38,"")+1=CH$6,LEN($CC38)&gt;0,$AU38&gt;0),MATCH(INDEX($X$7:$X$16,$AU38)&amp;"-"&amp;$AV38,$CO$7:$CO$126,0),""),"")</f>
        <v/>
      </c>
      <c r="CI38" s="93" t="str">
        <f t="array" ref="CI38">IFERROR(IF(AND(COUNTIF($CC$7:$CC38,"")+1=CI$6,LEN($CC38)&gt;0,$AU38&gt;0),MATCH(INDEX($X$7:$X$16,$AU38)&amp;"-"&amp;$AV38,$CO$7:$CO$126,0),""),"")</f>
        <v/>
      </c>
      <c r="CJ38" s="93" t="str">
        <f t="array" ref="CJ38">IFERROR(IF(AND(COUNTIF($CC$7:$CC38,"")+1=CJ$6,LEN($CC38)&gt;0,$AU38&gt;0),MATCH(INDEX($X$7:$X$16,$AU38)&amp;"-"&amp;$AV38,$CO$7:$CO$126,0),""),"")</f>
        <v/>
      </c>
      <c r="CK38" s="93" t="str">
        <f t="array" ref="CK38">IFERROR(IF(AND(COUNTIF($CC$7:$CC38,"")+1=CK$6,LEN($CC38)&gt;0,$AU38&gt;0),MATCH(INDEX($X$7:$X$16,$AU38)&amp;"-"&amp;$AV38,$CO$7:$CO$126,0),""),"")</f>
        <v/>
      </c>
      <c r="CL38" s="93" t="str">
        <f t="array" ref="CL38">IFERROR(IF(AND(COUNTIF($CC$7:$CC38,"")+1=CL$6,LEN($CC38)&gt;0,$AU38&gt;0),MATCH(INDEX($X$7:$X$16,$AU38)&amp;"-"&amp;$AV38,$CO$7:$CO$126,0),""),"")</f>
        <v/>
      </c>
      <c r="CM38" s="93" t="str">
        <f t="array" ref="CM38">IFERROR(IF(AND(COUNTIF($CC$7:$CC38,"")+1=CM$6,LEN($CC38)&gt;0,$AU38&gt;0),MATCH(INDEX($X$7:$X$16,$AU38)&amp;"-"&amp;$AV38,$CO$7:$CO$126,0),""),"")</f>
        <v/>
      </c>
      <c r="CN38" s="93" t="str">
        <f t="array" ref="CN38">IFERROR(IF(AND(COUNTIF($CC$7:$CC38,"")+1=CN$6,LEN($CC38)&gt;0,$AU38&gt;0),MATCH(INDEX($X$7:$X$16,$AU38)&amp;"-"&amp;$AV38,$CO$7:$CO$126,0),""),"")</f>
        <v/>
      </c>
      <c r="CO38" s="93" t="str">
        <f t="shared" si="14"/>
        <v/>
      </c>
      <c r="CP38" s="93" t="str">
        <f t="array" ref="CP38">IFERROR(IF(AND(COUNTIF($CO$7:$CO38,"")+1=CP$6,LEN($CO38)&gt;0,$AY38&gt;0),MATCH(INDEX($Y$7:$Y$16,$AY38)&amp;"-"&amp;$AZ38,$DA$7:$DA$126,0),""),"")</f>
        <v/>
      </c>
      <c r="CQ38" s="93" t="str">
        <f t="array" ref="CQ38">IFERROR(IF(AND(COUNTIF($CO$7:$CO38,"")+1=CQ$6,LEN($CO38)&gt;0,$AY38&gt;0),MATCH(INDEX($Y$7:$Y$16,$AY38)&amp;"-"&amp;$AZ38,$DA$7:$DA$126,0),""),"")</f>
        <v/>
      </c>
      <c r="CR38" s="93" t="str">
        <f t="array" ref="CR38">IFERROR(IF(AND(COUNTIF($CO$7:$CO38,"")+1=CR$6,LEN($CO38)&gt;0,$AY38&gt;0),MATCH(INDEX($Y$7:$Y$16,$AY38)&amp;"-"&amp;$AZ38,$DA$7:$DA$126,0),""),"")</f>
        <v/>
      </c>
      <c r="CS38" s="93" t="str">
        <f t="array" ref="CS38">IFERROR(IF(AND(COUNTIF($CO$7:$CO38,"")+1=CS$6,LEN($CO38)&gt;0,$AY38&gt;0),MATCH(INDEX($Y$7:$Y$16,$AY38)&amp;"-"&amp;$AZ38,$DA$7:$DA$126,0),""),"")</f>
        <v/>
      </c>
      <c r="CT38" s="93" t="str">
        <f t="array" ref="CT38">IFERROR(IF(AND(COUNTIF($CO$7:$CO38,"")+1=CT$6,LEN($CO38)&gt;0,$AY38&gt;0),MATCH(INDEX($Y$7:$Y$16,$AY38)&amp;"-"&amp;$AZ38,$DA$7:$DA$126,0),""),"")</f>
        <v/>
      </c>
      <c r="CU38" s="93" t="str">
        <f t="array" ref="CU38">IFERROR(IF(AND(COUNTIF($CO$7:$CO38,"")+1=CU$6,LEN($CO38)&gt;0,$AY38&gt;0),MATCH(INDEX($Y$7:$Y$16,$AY38)&amp;"-"&amp;$AZ38,$DA$7:$DA$126,0),""),"")</f>
        <v/>
      </c>
      <c r="CV38" s="93" t="str">
        <f t="array" ref="CV38">IFERROR(IF(AND(COUNTIF($CO$7:$CO38,"")+1=CV$6,LEN($CO38)&gt;0,$AY38&gt;0),MATCH(INDEX($Y$7:$Y$16,$AY38)&amp;"-"&amp;$AZ38,$DA$7:$DA$126,0),""),"")</f>
        <v/>
      </c>
      <c r="CW38" s="93" t="str">
        <f t="array" ref="CW38">IFERROR(IF(AND(COUNTIF($CO$7:$CO38,"")+1=CW$6,LEN($CO38)&gt;0,$AY38&gt;0),MATCH(INDEX($Y$7:$Y$16,$AY38)&amp;"-"&amp;$AZ38,$DA$7:$DA$126,0),""),"")</f>
        <v/>
      </c>
      <c r="CX38" s="93" t="str">
        <f t="array" ref="CX38">IFERROR(IF(AND(COUNTIF($CO$7:$CO38,"")+1=CX$6,LEN($CO38)&gt;0,$AY38&gt;0),MATCH(INDEX($Y$7:$Y$16,$AY38)&amp;"-"&amp;$AZ38,$DA$7:$DA$126,0),""),"")</f>
        <v/>
      </c>
      <c r="CY38" s="93" t="str">
        <f t="array" ref="CY38">IFERROR(IF(AND(COUNTIF($CO$7:$CO38,"")+1=CY$6,LEN($CO38)&gt;0,$AY38&gt;0),MATCH(INDEX($Y$7:$Y$16,$AY38)&amp;"-"&amp;$AZ38,$DA$7:$DA$126,0),""),"")</f>
        <v/>
      </c>
      <c r="CZ38" s="93" t="str">
        <f t="array" ref="CZ38">IFERROR(IF(AND(COUNTIF($CO$7:$CO38,"")+1=CZ$6,LEN($CO38)&gt;0,$AY38&gt;0),MATCH(INDEX($Y$7:$Y$16,$AY38)&amp;"-"&amp;$AZ38,$DA$7:$DA$126,0),""),"")</f>
        <v/>
      </c>
      <c r="DA38" s="93" t="str">
        <f t="shared" si="15"/>
        <v/>
      </c>
      <c r="DC38" s="93" t="str">
        <f t="array" ref="DC38">IFERROR(IF(LEN(BQ38)=0,"",SUM((BF$7:BO$126=$BD38)*(BF$6:BO$6))),"")</f>
        <v/>
      </c>
      <c r="DD38" s="93" t="str">
        <f t="array" ref="DD38">IFERROR(IF(LEN(CC38)=0,"",SUM((BR$7:CA$126=$BD38)*(BR$6:CA$6))),"")</f>
        <v/>
      </c>
      <c r="DE38" s="93" t="str">
        <f t="array" ref="DE38">IFERROR(IF(LEN(CO38)=0,"",SUM((CD$7:CM$126=$BD38)*(CD$6:CM$6))),"")</f>
        <v/>
      </c>
      <c r="DF38" s="93" t="str">
        <f t="array" ref="DF38">IFERROR(IF(LEN(DA38)=0,"",SUM((CP$7:CY$126=$BD38)*(CP$6:CY$6))),"")</f>
        <v/>
      </c>
    </row>
    <row r="39" spans="2:110" x14ac:dyDescent="0.25">
      <c r="B39" s="112">
        <v>2</v>
      </c>
      <c r="C39" s="93" t="str">
        <f t="array" ref="C39">IFERROR(IF(AND(LEN(C$7)&gt;0,SUM((OutputList!$C12:$H12=Cond!C$7)*1)&gt;0),OutputList!$B12,""),"")</f>
        <v/>
      </c>
      <c r="D39" s="93" t="str">
        <f t="array" ref="D39">IFERROR(IF(AND(LEN(D$7)&gt;0,SUM((OutputList!$C12:$H12=Cond!D$7)*1)&gt;0),OutputList!$B12,""),"")</f>
        <v>Bill</v>
      </c>
      <c r="E39" s="93" t="str">
        <f t="array" ref="E39">IFERROR(IF(AND(LEN(E$7)&gt;0,SUM((OutputList!$C12:$H12=Cond!E$7)*1)&gt;0),OutputList!$B12,""),"")</f>
        <v/>
      </c>
      <c r="F39" s="93" t="str">
        <f t="array" ref="F39">IFERROR(IF(AND(LEN(F$7)&gt;0,SUM((OutputList!$C12:$H12=Cond!F$7)*1)&gt;0),OutputList!$B12,""),"")</f>
        <v/>
      </c>
      <c r="G39" s="93" t="str">
        <f t="array" ref="G39">IFERROR(IF(AND(LEN(G$7)&gt;0,SUM((OutputList!$C12:$H12=Cond!G$7)*1)&gt;0),OutputList!$B12,""),"")</f>
        <v/>
      </c>
      <c r="H39" s="93" t="str">
        <f t="array" ref="H39">IFERROR(IF(AND(LEN(H$7)&gt;0,SUM((OutputList!$C12:$H12=Cond!H$7)*1)&gt;0),OutputList!$B12,""),"")</f>
        <v/>
      </c>
      <c r="I39" s="93" t="str">
        <f t="array" ref="I39">IFERROR(IF(AND(LEN(I$7)&gt;0,SUM((OutputList!$C12:$H12=Cond!I$7)*1)&gt;0),OutputList!$B12,""),"")</f>
        <v/>
      </c>
      <c r="J39" s="93" t="str">
        <f t="array" ref="J39">IFERROR(IF(AND(LEN(J$7)&gt;0,SUM((OutputList!$C12:$H12=Cond!J$7)*1)&gt;0),OutputList!$B12,""),"")</f>
        <v/>
      </c>
      <c r="K39" s="93" t="str">
        <f t="array" ref="K39">IFERROR(IF(AND(LEN(K$7)&gt;0,SUM((OutputList!$C12:$H12=Cond!K$7)*1)&gt;0),OutputList!$B12,""),"")</f>
        <v/>
      </c>
      <c r="L39" s="93" t="str">
        <f t="array" ref="L39">IFERROR(IF(AND(LEN(L$7)&gt;0,SUM((OutputList!$C12:$H12=Cond!L$7)*1)&gt;0),OutputList!$B12,""),"")</f>
        <v/>
      </c>
      <c r="M39" s="93">
        <f t="shared" ref="M39:M47" si="45">COUNTA(C39:L39)-COUNTBLANK(C39:L39)</f>
        <v>1</v>
      </c>
      <c r="O39" s="112">
        <v>3</v>
      </c>
      <c r="P39" s="112">
        <v>4</v>
      </c>
      <c r="Q39" s="93" t="str">
        <f t="shared" si="2"/>
        <v/>
      </c>
      <c r="R39" s="93" t="str">
        <f t="shared" si="3"/>
        <v>Manufacturer</v>
      </c>
      <c r="T39" s="112">
        <v>7</v>
      </c>
      <c r="U39" s="93">
        <f t="shared" si="43"/>
        <v>0</v>
      </c>
      <c r="V39" s="93">
        <f t="shared" si="43"/>
        <v>0</v>
      </c>
      <c r="W39" s="93">
        <f t="shared" si="43"/>
        <v>0</v>
      </c>
      <c r="X39" s="93">
        <f t="shared" si="43"/>
        <v>0</v>
      </c>
      <c r="Y39" s="93">
        <f t="shared" si="43"/>
        <v>0</v>
      </c>
      <c r="AA39" s="111">
        <v>9</v>
      </c>
      <c r="AB39" s="1"/>
      <c r="AC39" s="93" t="str">
        <f t="shared" si="28"/>
        <v/>
      </c>
      <c r="AD39" s="93" t="str">
        <f t="shared" si="29"/>
        <v/>
      </c>
      <c r="AE39" s="1"/>
      <c r="AF39" s="93" t="str">
        <f>IFERROR(IF(LEN(AB39)=0,"",MAX($AG$31:AG38)+2),"")</f>
        <v/>
      </c>
      <c r="AG39" s="93" t="str">
        <f t="shared" si="31"/>
        <v/>
      </c>
      <c r="AH39" s="93" t="str">
        <f t="shared" si="32"/>
        <v/>
      </c>
      <c r="AJ39" s="112">
        <v>33</v>
      </c>
      <c r="AK39" s="93" t="str">
        <f t="array" ref="AK39">IFERROR(IF(MAX(($AJ39&gt;=$AF$7:$AF$16)*($AJ39&lt;=$AG$7:$AG$16)*$AA$7:$AA$16)=0,"",INDEX($AB$7:$AB$16,MAX(($AJ39&gt;=$AF$7:$AF$16)*($AJ39&lt;=$AG$7:$AG$16)*$AA$7:$AA$16))),"")</f>
        <v/>
      </c>
      <c r="AL39" s="93" t="str">
        <f>IFERROR(IF(LEN(AK39)=0,"",COUNTIF(AK$7:AK39,AK39)),"")</f>
        <v/>
      </c>
      <c r="AM39" s="93" t="str">
        <f t="array" ref="AM39">IFERROR(IF(LEN(AK39)=0,"",LARGE((AK39=$R$7:$R$126)*($P$7:$P$126),COUNTIF(AK39:AK$126,AK39)-1)),"")</f>
        <v/>
      </c>
      <c r="AN39" s="93" t="str">
        <f>IFERROR(IF(LEN(AK39)=0,"",COUNTIF(AM$7:AM39,AM39)),"")</f>
        <v/>
      </c>
      <c r="AO39" s="93" t="str">
        <f t="array" ref="AO39">IFERROR(IF(MAX(($AJ39&gt;=$AF$19:$AF$28)*($AJ39&lt;=$AG$19:$AG$28)*$AA$19:$AA$28)=0,"",INDEX($AB$19:$AB$28,MAX(($AJ39&gt;=$AF$19:$AF$28)*($AJ39&lt;=$AG$19:$AG$28)*$AA$19:$AA$28))),"")</f>
        <v/>
      </c>
      <c r="AP39" s="93" t="str">
        <f>IFERROR(IF(LEN(AO39)=0,"",COUNTIF(AO$7:AO39,AO39)),"")</f>
        <v/>
      </c>
      <c r="AQ39" s="93" t="str">
        <f t="array" ref="AQ39">IFERROR(IF(LEN(AO39)=0,"",LARGE((AO39=$Q$7:$Q$126)*($P$7:$P$126),COUNTIF(AO39:AO$126,AO39)-1)),"")</f>
        <v/>
      </c>
      <c r="AR39" s="93" t="str">
        <f>IFERROR(IF(LEN(AO39)=0,"",COUNTIF(AQ$7:AQ39,AQ39)),"")</f>
        <v/>
      </c>
      <c r="AS39" s="93" t="str">
        <f t="array" ref="AS39">IFERROR(IF(MAX(($AJ39&gt;=$AF$31:$AF$40)*($AJ39&lt;=$AG$31:$AG$40)*$AA$31:$AA$40)=0,"",INDEX($AB$31:$AB$40,MAX(($AJ39&gt;=$AF$31:$AF$40)*($AJ39&lt;=$AG$31:$AG$40)*$AA$31:$AA$40))),"")</f>
        <v/>
      </c>
      <c r="AT39" s="93" t="str">
        <f>IFERROR(IF(LEN(AS39)=0,"",COUNTIF(AS$7:AS39,AS39)),"")</f>
        <v/>
      </c>
      <c r="AU39" s="93" t="str">
        <f t="shared" si="9"/>
        <v/>
      </c>
      <c r="AV39" s="93" t="str">
        <f>IFERROR(IF(LEN(AU39)=0,"",COUNTIF(AU$7:AU39,AU39)),"")</f>
        <v/>
      </c>
      <c r="AW39" s="93" t="str">
        <f t="array" ref="AW39">IFERROR(IF(MAX(($AJ39&gt;=$AF$43:$AF$52)*($AJ39&lt;=$AG$43:$AG$52)*$AA$43:$AA$52)=0,"",INDEX($AB$43:$AB$52,MAX(($AJ39&gt;=$AF$43:$AF$52)*($AJ39&lt;=$AG$43:$AG$52)*$AA$43:$AA$52))),"")</f>
        <v/>
      </c>
      <c r="AX39" s="93" t="str">
        <f>IFERROR(IF(LEN(AW39)=0,"",COUNTIF(AW$7:AW39,AW39)),"")</f>
        <v/>
      </c>
      <c r="AY39" s="93" t="str">
        <f t="shared" si="10"/>
        <v/>
      </c>
      <c r="AZ39" s="93" t="str">
        <f>IFERROR(IF(LEN(AY39)=0,"",COUNTIF(AY$7:AY39,AY39)),"")</f>
        <v/>
      </c>
      <c r="BA39" s="93" t="str">
        <f t="array" ref="BA39">IFERROR(IF(MAX(($AJ39&gt;=$AF$55:$AF$64)*($AJ39&lt;=$AG$55:$AG$64)*$AA$55:$AA$64)=0,"",INDEX($AB$55:$AB$64,MAX(($AJ39&gt;=$AF$55:$AF$64)*($AJ39&lt;=$AG$55:$AG$64)*$AA$55:$AA$64))),"")</f>
        <v/>
      </c>
      <c r="BB39" s="93" t="str">
        <f>IFERROR(IF(LEN(BA39)=0,"",COUNTIF(BA$7:BA39,BA39)),"")</f>
        <v/>
      </c>
      <c r="BD39" s="112">
        <v>33</v>
      </c>
      <c r="BE39" s="93" t="str">
        <f t="shared" si="11"/>
        <v/>
      </c>
      <c r="BF39" s="93" t="str">
        <f t="array" ref="BF39">IFERROR(IF(AND(COUNTIF($BE$7:$BE39,"")+1=BF$6,LEN($BE39)&gt;0,$AM39&gt;0),MATCH(INDEX($V$7:$V$16,$AM39)&amp;"-"&amp;$AN39,$BQ$7:$BQ$126,0),""),"")</f>
        <v/>
      </c>
      <c r="BG39" s="93" t="str">
        <f t="array" ref="BG39">IFERROR(IF(AND(COUNTIF($BE$7:$BE39,"")+1=BG$6,LEN($BE39)&gt;0,$AM39&gt;0),MATCH(INDEX($V$7:$V$16,$AM39)&amp;"-"&amp;$AN39,$BQ$7:$BQ$126,0),""),"")</f>
        <v/>
      </c>
      <c r="BH39" s="93" t="str">
        <f t="array" ref="BH39">IFERROR(IF(AND(COUNTIF($BE$7:$BE39,"")+1=BH$6,LEN($BE39)&gt;0,$AM39&gt;0),MATCH(INDEX($V$7:$V$16,$AM39)&amp;"-"&amp;$AN39,$BQ$7:$BQ$126,0),""),"")</f>
        <v/>
      </c>
      <c r="BI39" s="93" t="str">
        <f t="array" ref="BI39">IFERROR(IF(AND(COUNTIF($BE$7:$BE39,"")+1=BI$6,LEN($BE39)&gt;0,$AM39&gt;0),MATCH(INDEX($V$7:$V$16,$AM39)&amp;"-"&amp;$AN39,$BQ$7:$BQ$126,0),""),"")</f>
        <v/>
      </c>
      <c r="BJ39" s="93" t="str">
        <f t="array" ref="BJ39">IFERROR(IF(AND(COUNTIF($BE$7:$BE39,"")+1=BJ$6,LEN($BE39)&gt;0,$AM39&gt;0),MATCH(INDEX($V$7:$V$16,$AM39)&amp;"-"&amp;$AN39,$BQ$7:$BQ$126,0),""),"")</f>
        <v/>
      </c>
      <c r="BK39" s="93" t="str">
        <f t="array" ref="BK39">IFERROR(IF(AND(COUNTIF($BE$7:$BE39,"")+1=BK$6,LEN($BE39)&gt;0,$AM39&gt;0),MATCH(INDEX($V$7:$V$16,$AM39)&amp;"-"&amp;$AN39,$BQ$7:$BQ$126,0),""),"")</f>
        <v/>
      </c>
      <c r="BL39" s="93" t="str">
        <f t="array" ref="BL39">IFERROR(IF(AND(COUNTIF($BE$7:$BE39,"")+1=BL$6,LEN($BE39)&gt;0,$AM39&gt;0),MATCH(INDEX($V$7:$V$16,$AM39)&amp;"-"&amp;$AN39,$BQ$7:$BQ$126,0),""),"")</f>
        <v/>
      </c>
      <c r="BM39" s="93" t="str">
        <f t="array" ref="BM39">IFERROR(IF(AND(COUNTIF($BE$7:$BE39,"")+1=BM$6,LEN($BE39)&gt;0,$AM39&gt;0),MATCH(INDEX($V$7:$V$16,$AM39)&amp;"-"&amp;$AN39,$BQ$7:$BQ$126,0),""),"")</f>
        <v/>
      </c>
      <c r="BN39" s="93" t="str">
        <f t="array" ref="BN39">IFERROR(IF(AND(COUNTIF($BE$7:$BE39,"")+1=BN$6,LEN($BE39)&gt;0,$AM39&gt;0),MATCH(INDEX($V$7:$V$16,$AM39)&amp;"-"&amp;$AN39,$BQ$7:$BQ$126,0),""),"")</f>
        <v/>
      </c>
      <c r="BO39" s="93" t="str">
        <f t="array" ref="BO39">IFERROR(IF(AND(COUNTIF($BE$7:$BE39,"")+1=BO$6,LEN($BE39)&gt;0,$AM39&gt;0),MATCH(INDEX($V$7:$V$16,$AM39)&amp;"-"&amp;$AN39,$BQ$7:$BQ$126,0),""),"")</f>
        <v/>
      </c>
      <c r="BP39" s="93" t="str">
        <f t="array" ref="BP39">IFERROR(IF(AND(COUNTIF($BE$7:$BE39,"")+1=BP$6,LEN($BE39)&gt;0,$AM39&gt;0),MATCH(INDEX($V$7:$V$16,$AM39)&amp;"-"&amp;$AN39,$BQ$7:$BQ$126,0),""),"")</f>
        <v/>
      </c>
      <c r="BQ39" s="93" t="str">
        <f t="shared" si="12"/>
        <v/>
      </c>
      <c r="BR39" s="93" t="str">
        <f t="array" ref="BR39">IFERROR(IF(AND(COUNTIF($BQ$7:$BQ39,"")+1=BR$6,LEN($BQ39)&gt;0,$AQ39&gt;0),MATCH(INDEX($W$7:$W$16,$AQ39)&amp;"-"&amp;$AR39,$CC$7:$CC$126,0),""),"")</f>
        <v/>
      </c>
      <c r="BS39" s="93" t="str">
        <f t="array" ref="BS39">IFERROR(IF(AND(COUNTIF($BQ$7:$BQ39,"")+1=BS$6,LEN($BQ39)&gt;0,$AQ39&gt;0),MATCH(INDEX($W$7:$W$16,$AQ39)&amp;"-"&amp;$AR39,$CC$7:$CC$126,0),""),"")</f>
        <v/>
      </c>
      <c r="BT39" s="93" t="str">
        <f t="array" ref="BT39">IFERROR(IF(AND(COUNTIF($BQ$7:$BQ39,"")+1=BT$6,LEN($BQ39)&gt;0,$AQ39&gt;0),MATCH(INDEX($W$7:$W$16,$AQ39)&amp;"-"&amp;$AR39,$CC$7:$CC$126,0),""),"")</f>
        <v/>
      </c>
      <c r="BU39" s="93" t="str">
        <f t="array" ref="BU39">IFERROR(IF(AND(COUNTIF($BQ$7:$BQ39,"")+1=BU$6,LEN($BQ39)&gt;0,$AQ39&gt;0),MATCH(INDEX($W$7:$W$16,$AQ39)&amp;"-"&amp;$AR39,$CC$7:$CC$126,0),""),"")</f>
        <v/>
      </c>
      <c r="BV39" s="93" t="str">
        <f t="array" ref="BV39">IFERROR(IF(AND(COUNTIF($BQ$7:$BQ39,"")+1=BV$6,LEN($BQ39)&gt;0,$AQ39&gt;0),MATCH(INDEX($W$7:$W$16,$AQ39)&amp;"-"&amp;$AR39,$CC$7:$CC$126,0),""),"")</f>
        <v/>
      </c>
      <c r="BW39" s="93" t="str">
        <f t="array" ref="BW39">IFERROR(IF(AND(COUNTIF($BQ$7:$BQ39,"")+1=BW$6,LEN($BQ39)&gt;0,$AQ39&gt;0),MATCH(INDEX($W$7:$W$16,$AQ39)&amp;"-"&amp;$AR39,$CC$7:$CC$126,0),""),"")</f>
        <v/>
      </c>
      <c r="BX39" s="93" t="str">
        <f t="array" ref="BX39">IFERROR(IF(AND(COUNTIF($BQ$7:$BQ39,"")+1=BX$6,LEN($BQ39)&gt;0,$AQ39&gt;0),MATCH(INDEX($W$7:$W$16,$AQ39)&amp;"-"&amp;$AR39,$CC$7:$CC$126,0),""),"")</f>
        <v/>
      </c>
      <c r="BY39" s="93" t="str">
        <f t="array" ref="BY39">IFERROR(IF(AND(COUNTIF($BQ$7:$BQ39,"")+1=BY$6,LEN($BQ39)&gt;0,$AQ39&gt;0),MATCH(INDEX($W$7:$W$16,$AQ39)&amp;"-"&amp;$AR39,$CC$7:$CC$126,0),""),"")</f>
        <v/>
      </c>
      <c r="BZ39" s="93" t="str">
        <f t="array" ref="BZ39">IFERROR(IF(AND(COUNTIF($BQ$7:$BQ39,"")+1=BZ$6,LEN($BQ39)&gt;0,$AQ39&gt;0),MATCH(INDEX($W$7:$W$16,$AQ39)&amp;"-"&amp;$AR39,$CC$7:$CC$126,0),""),"")</f>
        <v/>
      </c>
      <c r="CA39" s="93" t="str">
        <f t="array" ref="CA39">IFERROR(IF(AND(COUNTIF($BQ$7:$BQ39,"")+1=CA$6,LEN($BQ39)&gt;0,$AQ39&gt;0),MATCH(INDEX($W$7:$W$16,$AQ39)&amp;"-"&amp;$AR39,$CC$7:$CC$126,0),""),"")</f>
        <v/>
      </c>
      <c r="CB39" s="93" t="str">
        <f t="array" ref="CB39">IFERROR(IF(AND(COUNTIF($BQ$7:$BQ39,"")+1=CB$6,LEN($BQ39)&gt;0,$AQ39&gt;0),MATCH(INDEX($W$7:$W$16,$AQ39)&amp;"-"&amp;$AR39,$CC$7:$CC$126,0),""),"")</f>
        <v/>
      </c>
      <c r="CC39" s="93" t="str">
        <f t="shared" si="13"/>
        <v/>
      </c>
      <c r="CD39" s="93" t="str">
        <f t="array" ref="CD39">IFERROR(IF(AND(COUNTIF($CC$7:$CC39,"")+1=CD$6,LEN($CC39)&gt;0,$AU39&gt;0),MATCH(INDEX($X$7:$X$16,$AU39)&amp;"-"&amp;$AV39,$CO$7:$CO$126,0),""),"")</f>
        <v/>
      </c>
      <c r="CE39" s="93" t="str">
        <f t="array" ref="CE39">IFERROR(IF(AND(COUNTIF($CC$7:$CC39,"")+1=CE$6,LEN($CC39)&gt;0,$AU39&gt;0),MATCH(INDEX($X$7:$X$16,$AU39)&amp;"-"&amp;$AV39,$CO$7:$CO$126,0),""),"")</f>
        <v/>
      </c>
      <c r="CF39" s="93" t="str">
        <f t="array" ref="CF39">IFERROR(IF(AND(COUNTIF($CC$7:$CC39,"")+1=CF$6,LEN($CC39)&gt;0,$AU39&gt;0),MATCH(INDEX($X$7:$X$16,$AU39)&amp;"-"&amp;$AV39,$CO$7:$CO$126,0),""),"")</f>
        <v/>
      </c>
      <c r="CG39" s="93" t="str">
        <f t="array" ref="CG39">IFERROR(IF(AND(COUNTIF($CC$7:$CC39,"")+1=CG$6,LEN($CC39)&gt;0,$AU39&gt;0),MATCH(INDEX($X$7:$X$16,$AU39)&amp;"-"&amp;$AV39,$CO$7:$CO$126,0),""),"")</f>
        <v/>
      </c>
      <c r="CH39" s="93" t="str">
        <f t="array" ref="CH39">IFERROR(IF(AND(COUNTIF($CC$7:$CC39,"")+1=CH$6,LEN($CC39)&gt;0,$AU39&gt;0),MATCH(INDEX($X$7:$X$16,$AU39)&amp;"-"&amp;$AV39,$CO$7:$CO$126,0),""),"")</f>
        <v/>
      </c>
      <c r="CI39" s="93" t="str">
        <f t="array" ref="CI39">IFERROR(IF(AND(COUNTIF($CC$7:$CC39,"")+1=CI$6,LEN($CC39)&gt;0,$AU39&gt;0),MATCH(INDEX($X$7:$X$16,$AU39)&amp;"-"&amp;$AV39,$CO$7:$CO$126,0),""),"")</f>
        <v/>
      </c>
      <c r="CJ39" s="93" t="str">
        <f t="array" ref="CJ39">IFERROR(IF(AND(COUNTIF($CC$7:$CC39,"")+1=CJ$6,LEN($CC39)&gt;0,$AU39&gt;0),MATCH(INDEX($X$7:$X$16,$AU39)&amp;"-"&amp;$AV39,$CO$7:$CO$126,0),""),"")</f>
        <v/>
      </c>
      <c r="CK39" s="93" t="str">
        <f t="array" ref="CK39">IFERROR(IF(AND(COUNTIF($CC$7:$CC39,"")+1=CK$6,LEN($CC39)&gt;0,$AU39&gt;0),MATCH(INDEX($X$7:$X$16,$AU39)&amp;"-"&amp;$AV39,$CO$7:$CO$126,0),""),"")</f>
        <v/>
      </c>
      <c r="CL39" s="93" t="str">
        <f t="array" ref="CL39">IFERROR(IF(AND(COUNTIF($CC$7:$CC39,"")+1=CL$6,LEN($CC39)&gt;0,$AU39&gt;0),MATCH(INDEX($X$7:$X$16,$AU39)&amp;"-"&amp;$AV39,$CO$7:$CO$126,0),""),"")</f>
        <v/>
      </c>
      <c r="CM39" s="93" t="str">
        <f t="array" ref="CM39">IFERROR(IF(AND(COUNTIF($CC$7:$CC39,"")+1=CM$6,LEN($CC39)&gt;0,$AU39&gt;0),MATCH(INDEX($X$7:$X$16,$AU39)&amp;"-"&amp;$AV39,$CO$7:$CO$126,0),""),"")</f>
        <v/>
      </c>
      <c r="CN39" s="93" t="str">
        <f t="array" ref="CN39">IFERROR(IF(AND(COUNTIF($CC$7:$CC39,"")+1=CN$6,LEN($CC39)&gt;0,$AU39&gt;0),MATCH(INDEX($X$7:$X$16,$AU39)&amp;"-"&amp;$AV39,$CO$7:$CO$126,0),""),"")</f>
        <v/>
      </c>
      <c r="CO39" s="93" t="str">
        <f t="shared" si="14"/>
        <v/>
      </c>
      <c r="CP39" s="93" t="str">
        <f t="array" ref="CP39">IFERROR(IF(AND(COUNTIF($CO$7:$CO39,"")+1=CP$6,LEN($CO39)&gt;0,$AY39&gt;0),MATCH(INDEX($Y$7:$Y$16,$AY39)&amp;"-"&amp;$AZ39,$DA$7:$DA$126,0),""),"")</f>
        <v/>
      </c>
      <c r="CQ39" s="93" t="str">
        <f t="array" ref="CQ39">IFERROR(IF(AND(COUNTIF($CO$7:$CO39,"")+1=CQ$6,LEN($CO39)&gt;0,$AY39&gt;0),MATCH(INDEX($Y$7:$Y$16,$AY39)&amp;"-"&amp;$AZ39,$DA$7:$DA$126,0),""),"")</f>
        <v/>
      </c>
      <c r="CR39" s="93" t="str">
        <f t="array" ref="CR39">IFERROR(IF(AND(COUNTIF($CO$7:$CO39,"")+1=CR$6,LEN($CO39)&gt;0,$AY39&gt;0),MATCH(INDEX($Y$7:$Y$16,$AY39)&amp;"-"&amp;$AZ39,$DA$7:$DA$126,0),""),"")</f>
        <v/>
      </c>
      <c r="CS39" s="93" t="str">
        <f t="array" ref="CS39">IFERROR(IF(AND(COUNTIF($CO$7:$CO39,"")+1=CS$6,LEN($CO39)&gt;0,$AY39&gt;0),MATCH(INDEX($Y$7:$Y$16,$AY39)&amp;"-"&amp;$AZ39,$DA$7:$DA$126,0),""),"")</f>
        <v/>
      </c>
      <c r="CT39" s="93" t="str">
        <f t="array" ref="CT39">IFERROR(IF(AND(COUNTIF($CO$7:$CO39,"")+1=CT$6,LEN($CO39)&gt;0,$AY39&gt;0),MATCH(INDEX($Y$7:$Y$16,$AY39)&amp;"-"&amp;$AZ39,$DA$7:$DA$126,0),""),"")</f>
        <v/>
      </c>
      <c r="CU39" s="93" t="str">
        <f t="array" ref="CU39">IFERROR(IF(AND(COUNTIF($CO$7:$CO39,"")+1=CU$6,LEN($CO39)&gt;0,$AY39&gt;0),MATCH(INDEX($Y$7:$Y$16,$AY39)&amp;"-"&amp;$AZ39,$DA$7:$DA$126,0),""),"")</f>
        <v/>
      </c>
      <c r="CV39" s="93" t="str">
        <f t="array" ref="CV39">IFERROR(IF(AND(COUNTIF($CO$7:$CO39,"")+1=CV$6,LEN($CO39)&gt;0,$AY39&gt;0),MATCH(INDEX($Y$7:$Y$16,$AY39)&amp;"-"&amp;$AZ39,$DA$7:$DA$126,0),""),"")</f>
        <v/>
      </c>
      <c r="CW39" s="93" t="str">
        <f t="array" ref="CW39">IFERROR(IF(AND(COUNTIF($CO$7:$CO39,"")+1=CW$6,LEN($CO39)&gt;0,$AY39&gt;0),MATCH(INDEX($Y$7:$Y$16,$AY39)&amp;"-"&amp;$AZ39,$DA$7:$DA$126,0),""),"")</f>
        <v/>
      </c>
      <c r="CX39" s="93" t="str">
        <f t="array" ref="CX39">IFERROR(IF(AND(COUNTIF($CO$7:$CO39,"")+1=CX$6,LEN($CO39)&gt;0,$AY39&gt;0),MATCH(INDEX($Y$7:$Y$16,$AY39)&amp;"-"&amp;$AZ39,$DA$7:$DA$126,0),""),"")</f>
        <v/>
      </c>
      <c r="CY39" s="93" t="str">
        <f t="array" ref="CY39">IFERROR(IF(AND(COUNTIF($CO$7:$CO39,"")+1=CY$6,LEN($CO39)&gt;0,$AY39&gt;0),MATCH(INDEX($Y$7:$Y$16,$AY39)&amp;"-"&amp;$AZ39,$DA$7:$DA$126,0),""),"")</f>
        <v/>
      </c>
      <c r="CZ39" s="93" t="str">
        <f t="array" ref="CZ39">IFERROR(IF(AND(COUNTIF($CO$7:$CO39,"")+1=CZ$6,LEN($CO39)&gt;0,$AY39&gt;0),MATCH(INDEX($Y$7:$Y$16,$AY39)&amp;"-"&amp;$AZ39,$DA$7:$DA$126,0),""),"")</f>
        <v/>
      </c>
      <c r="DA39" s="93" t="str">
        <f t="shared" si="15"/>
        <v/>
      </c>
      <c r="DC39" s="93" t="str">
        <f t="array" ref="DC39">IFERROR(IF(LEN(BQ39)=0,"",SUM((BF$7:BO$126=$BD39)*(BF$6:BO$6))),"")</f>
        <v/>
      </c>
      <c r="DD39" s="93" t="str">
        <f t="array" ref="DD39">IFERROR(IF(LEN(CC39)=0,"",SUM((BR$7:CA$126=$BD39)*(BR$6:CA$6))),"")</f>
        <v/>
      </c>
      <c r="DE39" s="93" t="str">
        <f t="array" ref="DE39">IFERROR(IF(LEN(CO39)=0,"",SUM((CD$7:CM$126=$BD39)*(CD$6:CM$6))),"")</f>
        <v/>
      </c>
      <c r="DF39" s="93" t="str">
        <f t="array" ref="DF39">IFERROR(IF(LEN(DA39)=0,"",SUM((CP$7:CY$126=$BD39)*(CP$6:CY$6))),"")</f>
        <v/>
      </c>
    </row>
    <row r="40" spans="2:110" x14ac:dyDescent="0.25">
      <c r="B40" s="112">
        <v>3</v>
      </c>
      <c r="C40" s="93" t="str">
        <f t="array" ref="C40">IFERROR(IF(AND(LEN(C$7)&gt;0,SUM((OutputList!$C13:$H13=Cond!C$7)*1)&gt;0),OutputList!$B13,""),"")</f>
        <v/>
      </c>
      <c r="D40" s="93" t="str">
        <f t="array" ref="D40">IFERROR(IF(AND(LEN(D$7)&gt;0,SUM((OutputList!$C13:$H13=Cond!D$7)*1)&gt;0),OutputList!$B13,""),"")</f>
        <v>Order details</v>
      </c>
      <c r="E40" s="93" t="str">
        <f t="array" ref="E40">IFERROR(IF(AND(LEN(E$7)&gt;0,SUM((OutputList!$C13:$H13=Cond!E$7)*1)&gt;0),OutputList!$B13,""),"")</f>
        <v/>
      </c>
      <c r="F40" s="93" t="str">
        <f t="array" ref="F40">IFERROR(IF(AND(LEN(F$7)&gt;0,SUM((OutputList!$C13:$H13=Cond!F$7)*1)&gt;0),OutputList!$B13,""),"")</f>
        <v/>
      </c>
      <c r="G40" s="93" t="str">
        <f t="array" ref="G40">IFERROR(IF(AND(LEN(G$7)&gt;0,SUM((OutputList!$C13:$H13=Cond!G$7)*1)&gt;0),OutputList!$B13,""),"")</f>
        <v/>
      </c>
      <c r="H40" s="93" t="str">
        <f t="array" ref="H40">IFERROR(IF(AND(LEN(H$7)&gt;0,SUM((OutputList!$C13:$H13=Cond!H$7)*1)&gt;0),OutputList!$B13,""),"")</f>
        <v/>
      </c>
      <c r="I40" s="93" t="str">
        <f t="array" ref="I40">IFERROR(IF(AND(LEN(I$7)&gt;0,SUM((OutputList!$C13:$H13=Cond!I$7)*1)&gt;0),OutputList!$B13,""),"")</f>
        <v/>
      </c>
      <c r="J40" s="93" t="str">
        <f t="array" ref="J40">IFERROR(IF(AND(LEN(J$7)&gt;0,SUM((OutputList!$C13:$H13=Cond!J$7)*1)&gt;0),OutputList!$B13,""),"")</f>
        <v/>
      </c>
      <c r="K40" s="93" t="str">
        <f t="array" ref="K40">IFERROR(IF(AND(LEN(K$7)&gt;0,SUM((OutputList!$C13:$H13=Cond!K$7)*1)&gt;0),OutputList!$B13,""),"")</f>
        <v/>
      </c>
      <c r="L40" s="93" t="str">
        <f t="array" ref="L40">IFERROR(IF(AND(LEN(L$7)&gt;0,SUM((OutputList!$C13:$H13=Cond!L$7)*1)&gt;0),OutputList!$B13,""),"")</f>
        <v/>
      </c>
      <c r="M40" s="93">
        <f t="shared" si="45"/>
        <v>1</v>
      </c>
      <c r="O40" s="112">
        <v>4</v>
      </c>
      <c r="P40" s="112">
        <v>4</v>
      </c>
      <c r="Q40" s="93" t="str">
        <f t="shared" si="2"/>
        <v/>
      </c>
      <c r="R40" s="93" t="str">
        <f t="shared" si="3"/>
        <v/>
      </c>
      <c r="T40" s="112">
        <v>8</v>
      </c>
      <c r="U40" s="93">
        <f t="shared" si="43"/>
        <v>0</v>
      </c>
      <c r="V40" s="93">
        <f t="shared" si="43"/>
        <v>0</v>
      </c>
      <c r="W40" s="93">
        <f t="shared" si="43"/>
        <v>0</v>
      </c>
      <c r="X40" s="93">
        <f t="shared" si="43"/>
        <v>0</v>
      </c>
      <c r="Y40" s="93">
        <f t="shared" si="43"/>
        <v>0</v>
      </c>
      <c r="AA40" s="111">
        <v>10</v>
      </c>
      <c r="AB40" s="1"/>
      <c r="AC40" s="93" t="str">
        <f t="shared" si="28"/>
        <v/>
      </c>
      <c r="AD40" s="93" t="str">
        <f t="shared" si="29"/>
        <v/>
      </c>
      <c r="AE40" s="1"/>
      <c r="AF40" s="93" t="str">
        <f>IFERROR(IF(LEN(AB40)=0,"",MAX($AG$31:AG39)+2),"")</f>
        <v/>
      </c>
      <c r="AG40" s="93" t="str">
        <f t="shared" si="31"/>
        <v/>
      </c>
      <c r="AH40" s="93" t="str">
        <f t="shared" si="32"/>
        <v/>
      </c>
      <c r="AJ40" s="112">
        <v>34</v>
      </c>
      <c r="AK40" s="93" t="str">
        <f t="array" ref="AK40">IFERROR(IF(MAX(($AJ40&gt;=$AF$7:$AF$16)*($AJ40&lt;=$AG$7:$AG$16)*$AA$7:$AA$16)=0,"",INDEX($AB$7:$AB$16,MAX(($AJ40&gt;=$AF$7:$AF$16)*($AJ40&lt;=$AG$7:$AG$16)*$AA$7:$AA$16))),"")</f>
        <v/>
      </c>
      <c r="AL40" s="93" t="str">
        <f>IFERROR(IF(LEN(AK40)=0,"",COUNTIF(AK$7:AK40,AK40)),"")</f>
        <v/>
      </c>
      <c r="AM40" s="93" t="str">
        <f t="array" ref="AM40">IFERROR(IF(LEN(AK40)=0,"",LARGE((AK40=$R$7:$R$126)*($P$7:$P$126),COUNTIF(AK40:AK$126,AK40)-1)),"")</f>
        <v/>
      </c>
      <c r="AN40" s="93" t="str">
        <f>IFERROR(IF(LEN(AK40)=0,"",COUNTIF(AM$7:AM40,AM40)),"")</f>
        <v/>
      </c>
      <c r="AO40" s="93" t="str">
        <f t="array" ref="AO40">IFERROR(IF(MAX(($AJ40&gt;=$AF$19:$AF$28)*($AJ40&lt;=$AG$19:$AG$28)*$AA$19:$AA$28)=0,"",INDEX($AB$19:$AB$28,MAX(($AJ40&gt;=$AF$19:$AF$28)*($AJ40&lt;=$AG$19:$AG$28)*$AA$19:$AA$28))),"")</f>
        <v/>
      </c>
      <c r="AP40" s="93" t="str">
        <f>IFERROR(IF(LEN(AO40)=0,"",COUNTIF(AO$7:AO40,AO40)),"")</f>
        <v/>
      </c>
      <c r="AQ40" s="93" t="str">
        <f t="array" ref="AQ40">IFERROR(IF(LEN(AO40)=0,"",LARGE((AO40=$Q$7:$Q$126)*($P$7:$P$126),COUNTIF(AO40:AO$126,AO40)-1)),"")</f>
        <v/>
      </c>
      <c r="AR40" s="93" t="str">
        <f>IFERROR(IF(LEN(AO40)=0,"",COUNTIF(AQ$7:AQ40,AQ40)),"")</f>
        <v/>
      </c>
      <c r="AS40" s="93" t="str">
        <f t="array" ref="AS40">IFERROR(IF(MAX(($AJ40&gt;=$AF$31:$AF$40)*($AJ40&lt;=$AG$31:$AG$40)*$AA$31:$AA$40)=0,"",INDEX($AB$31:$AB$40,MAX(($AJ40&gt;=$AF$31:$AF$40)*($AJ40&lt;=$AG$31:$AG$40)*$AA$31:$AA$40))),"")</f>
        <v/>
      </c>
      <c r="AT40" s="93" t="str">
        <f>IFERROR(IF(LEN(AS40)=0,"",COUNTIF(AS$7:AS40,AS40)),"")</f>
        <v/>
      </c>
      <c r="AU40" s="93" t="str">
        <f t="shared" si="9"/>
        <v/>
      </c>
      <c r="AV40" s="93" t="str">
        <f>IFERROR(IF(LEN(AU40)=0,"",COUNTIF(AU$7:AU40,AU40)),"")</f>
        <v/>
      </c>
      <c r="AW40" s="93" t="str">
        <f t="array" ref="AW40">IFERROR(IF(MAX(($AJ40&gt;=$AF$43:$AF$52)*($AJ40&lt;=$AG$43:$AG$52)*$AA$43:$AA$52)=0,"",INDEX($AB$43:$AB$52,MAX(($AJ40&gt;=$AF$43:$AF$52)*($AJ40&lt;=$AG$43:$AG$52)*$AA$43:$AA$52))),"")</f>
        <v/>
      </c>
      <c r="AX40" s="93" t="str">
        <f>IFERROR(IF(LEN(AW40)=0,"",COUNTIF(AW$7:AW40,AW40)),"")</f>
        <v/>
      </c>
      <c r="AY40" s="93" t="str">
        <f t="shared" si="10"/>
        <v/>
      </c>
      <c r="AZ40" s="93" t="str">
        <f>IFERROR(IF(LEN(AY40)=0,"",COUNTIF(AY$7:AY40,AY40)),"")</f>
        <v/>
      </c>
      <c r="BA40" s="93" t="str">
        <f t="array" ref="BA40">IFERROR(IF(MAX(($AJ40&gt;=$AF$55:$AF$64)*($AJ40&lt;=$AG$55:$AG$64)*$AA$55:$AA$64)=0,"",INDEX($AB$55:$AB$64,MAX(($AJ40&gt;=$AF$55:$AF$64)*($AJ40&lt;=$AG$55:$AG$64)*$AA$55:$AA$64))),"")</f>
        <v/>
      </c>
      <c r="BB40" s="93" t="str">
        <f>IFERROR(IF(LEN(BA40)=0,"",COUNTIF(BA$7:BA40,BA40)),"")</f>
        <v/>
      </c>
      <c r="BD40" s="112">
        <v>34</v>
      </c>
      <c r="BE40" s="93" t="str">
        <f t="shared" si="11"/>
        <v/>
      </c>
      <c r="BF40" s="93" t="str">
        <f t="array" ref="BF40">IFERROR(IF(AND(COUNTIF($BE$7:$BE40,"")+1=BF$6,LEN($BE40)&gt;0,$AM40&gt;0),MATCH(INDEX($V$7:$V$16,$AM40)&amp;"-"&amp;$AN40,$BQ$7:$BQ$126,0),""),"")</f>
        <v/>
      </c>
      <c r="BG40" s="93" t="str">
        <f t="array" ref="BG40">IFERROR(IF(AND(COUNTIF($BE$7:$BE40,"")+1=BG$6,LEN($BE40)&gt;0,$AM40&gt;0),MATCH(INDEX($V$7:$V$16,$AM40)&amp;"-"&amp;$AN40,$BQ$7:$BQ$126,0),""),"")</f>
        <v/>
      </c>
      <c r="BH40" s="93" t="str">
        <f t="array" ref="BH40">IFERROR(IF(AND(COUNTIF($BE$7:$BE40,"")+1=BH$6,LEN($BE40)&gt;0,$AM40&gt;0),MATCH(INDEX($V$7:$V$16,$AM40)&amp;"-"&amp;$AN40,$BQ$7:$BQ$126,0),""),"")</f>
        <v/>
      </c>
      <c r="BI40" s="93" t="str">
        <f t="array" ref="BI40">IFERROR(IF(AND(COUNTIF($BE$7:$BE40,"")+1=BI$6,LEN($BE40)&gt;0,$AM40&gt;0),MATCH(INDEX($V$7:$V$16,$AM40)&amp;"-"&amp;$AN40,$BQ$7:$BQ$126,0),""),"")</f>
        <v/>
      </c>
      <c r="BJ40" s="93" t="str">
        <f t="array" ref="BJ40">IFERROR(IF(AND(COUNTIF($BE$7:$BE40,"")+1=BJ$6,LEN($BE40)&gt;0,$AM40&gt;0),MATCH(INDEX($V$7:$V$16,$AM40)&amp;"-"&amp;$AN40,$BQ$7:$BQ$126,0),""),"")</f>
        <v/>
      </c>
      <c r="BK40" s="93" t="str">
        <f t="array" ref="BK40">IFERROR(IF(AND(COUNTIF($BE$7:$BE40,"")+1=BK$6,LEN($BE40)&gt;0,$AM40&gt;0),MATCH(INDEX($V$7:$V$16,$AM40)&amp;"-"&amp;$AN40,$BQ$7:$BQ$126,0),""),"")</f>
        <v/>
      </c>
      <c r="BL40" s="93" t="str">
        <f t="array" ref="BL40">IFERROR(IF(AND(COUNTIF($BE$7:$BE40,"")+1=BL$6,LEN($BE40)&gt;0,$AM40&gt;0),MATCH(INDEX($V$7:$V$16,$AM40)&amp;"-"&amp;$AN40,$BQ$7:$BQ$126,0),""),"")</f>
        <v/>
      </c>
      <c r="BM40" s="93" t="str">
        <f t="array" ref="BM40">IFERROR(IF(AND(COUNTIF($BE$7:$BE40,"")+1=BM$6,LEN($BE40)&gt;0,$AM40&gt;0),MATCH(INDEX($V$7:$V$16,$AM40)&amp;"-"&amp;$AN40,$BQ$7:$BQ$126,0),""),"")</f>
        <v/>
      </c>
      <c r="BN40" s="93" t="str">
        <f t="array" ref="BN40">IFERROR(IF(AND(COUNTIF($BE$7:$BE40,"")+1=BN$6,LEN($BE40)&gt;0,$AM40&gt;0),MATCH(INDEX($V$7:$V$16,$AM40)&amp;"-"&amp;$AN40,$BQ$7:$BQ$126,0),""),"")</f>
        <v/>
      </c>
      <c r="BO40" s="93" t="str">
        <f t="array" ref="BO40">IFERROR(IF(AND(COUNTIF($BE$7:$BE40,"")+1=BO$6,LEN($BE40)&gt;0,$AM40&gt;0),MATCH(INDEX($V$7:$V$16,$AM40)&amp;"-"&amp;$AN40,$BQ$7:$BQ$126,0),""),"")</f>
        <v/>
      </c>
      <c r="BP40" s="93" t="str">
        <f t="array" ref="BP40">IFERROR(IF(AND(COUNTIF($BE$7:$BE40,"")+1=BP$6,LEN($BE40)&gt;0,$AM40&gt;0),MATCH(INDEX($V$7:$V$16,$AM40)&amp;"-"&amp;$AN40,$BQ$7:$BQ$126,0),""),"")</f>
        <v/>
      </c>
      <c r="BQ40" s="93" t="str">
        <f t="shared" si="12"/>
        <v/>
      </c>
      <c r="BR40" s="93" t="str">
        <f t="array" ref="BR40">IFERROR(IF(AND(COUNTIF($BQ$7:$BQ40,"")+1=BR$6,LEN($BQ40)&gt;0,$AQ40&gt;0),MATCH(INDEX($W$7:$W$16,$AQ40)&amp;"-"&amp;$AR40,$CC$7:$CC$126,0),""),"")</f>
        <v/>
      </c>
      <c r="BS40" s="93" t="str">
        <f t="array" ref="BS40">IFERROR(IF(AND(COUNTIF($BQ$7:$BQ40,"")+1=BS$6,LEN($BQ40)&gt;0,$AQ40&gt;0),MATCH(INDEX($W$7:$W$16,$AQ40)&amp;"-"&amp;$AR40,$CC$7:$CC$126,0),""),"")</f>
        <v/>
      </c>
      <c r="BT40" s="93" t="str">
        <f t="array" ref="BT40">IFERROR(IF(AND(COUNTIF($BQ$7:$BQ40,"")+1=BT$6,LEN($BQ40)&gt;0,$AQ40&gt;0),MATCH(INDEX($W$7:$W$16,$AQ40)&amp;"-"&amp;$AR40,$CC$7:$CC$126,0),""),"")</f>
        <v/>
      </c>
      <c r="BU40" s="93" t="str">
        <f t="array" ref="BU40">IFERROR(IF(AND(COUNTIF($BQ$7:$BQ40,"")+1=BU$6,LEN($BQ40)&gt;0,$AQ40&gt;0),MATCH(INDEX($W$7:$W$16,$AQ40)&amp;"-"&amp;$AR40,$CC$7:$CC$126,0),""),"")</f>
        <v/>
      </c>
      <c r="BV40" s="93" t="str">
        <f t="array" ref="BV40">IFERROR(IF(AND(COUNTIF($BQ$7:$BQ40,"")+1=BV$6,LEN($BQ40)&gt;0,$AQ40&gt;0),MATCH(INDEX($W$7:$W$16,$AQ40)&amp;"-"&amp;$AR40,$CC$7:$CC$126,0),""),"")</f>
        <v/>
      </c>
      <c r="BW40" s="93" t="str">
        <f t="array" ref="BW40">IFERROR(IF(AND(COUNTIF($BQ$7:$BQ40,"")+1=BW$6,LEN($BQ40)&gt;0,$AQ40&gt;0),MATCH(INDEX($W$7:$W$16,$AQ40)&amp;"-"&amp;$AR40,$CC$7:$CC$126,0),""),"")</f>
        <v/>
      </c>
      <c r="BX40" s="93" t="str">
        <f t="array" ref="BX40">IFERROR(IF(AND(COUNTIF($BQ$7:$BQ40,"")+1=BX$6,LEN($BQ40)&gt;0,$AQ40&gt;0),MATCH(INDEX($W$7:$W$16,$AQ40)&amp;"-"&amp;$AR40,$CC$7:$CC$126,0),""),"")</f>
        <v/>
      </c>
      <c r="BY40" s="93" t="str">
        <f t="array" ref="BY40">IFERROR(IF(AND(COUNTIF($BQ$7:$BQ40,"")+1=BY$6,LEN($BQ40)&gt;0,$AQ40&gt;0),MATCH(INDEX($W$7:$W$16,$AQ40)&amp;"-"&amp;$AR40,$CC$7:$CC$126,0),""),"")</f>
        <v/>
      </c>
      <c r="BZ40" s="93" t="str">
        <f t="array" ref="BZ40">IFERROR(IF(AND(COUNTIF($BQ$7:$BQ40,"")+1=BZ$6,LEN($BQ40)&gt;0,$AQ40&gt;0),MATCH(INDEX($W$7:$W$16,$AQ40)&amp;"-"&amp;$AR40,$CC$7:$CC$126,0),""),"")</f>
        <v/>
      </c>
      <c r="CA40" s="93" t="str">
        <f t="array" ref="CA40">IFERROR(IF(AND(COUNTIF($BQ$7:$BQ40,"")+1=CA$6,LEN($BQ40)&gt;0,$AQ40&gt;0),MATCH(INDEX($W$7:$W$16,$AQ40)&amp;"-"&amp;$AR40,$CC$7:$CC$126,0),""),"")</f>
        <v/>
      </c>
      <c r="CB40" s="93" t="str">
        <f t="array" ref="CB40">IFERROR(IF(AND(COUNTIF($BQ$7:$BQ40,"")+1=CB$6,LEN($BQ40)&gt;0,$AQ40&gt;0),MATCH(INDEX($W$7:$W$16,$AQ40)&amp;"-"&amp;$AR40,$CC$7:$CC$126,0),""),"")</f>
        <v/>
      </c>
      <c r="CC40" s="93" t="str">
        <f t="shared" si="13"/>
        <v/>
      </c>
      <c r="CD40" s="93" t="str">
        <f t="array" ref="CD40">IFERROR(IF(AND(COUNTIF($CC$7:$CC40,"")+1=CD$6,LEN($CC40)&gt;0,$AU40&gt;0),MATCH(INDEX($X$7:$X$16,$AU40)&amp;"-"&amp;$AV40,$CO$7:$CO$126,0),""),"")</f>
        <v/>
      </c>
      <c r="CE40" s="93" t="str">
        <f t="array" ref="CE40">IFERROR(IF(AND(COUNTIF($CC$7:$CC40,"")+1=CE$6,LEN($CC40)&gt;0,$AU40&gt;0),MATCH(INDEX($X$7:$X$16,$AU40)&amp;"-"&amp;$AV40,$CO$7:$CO$126,0),""),"")</f>
        <v/>
      </c>
      <c r="CF40" s="93" t="str">
        <f t="array" ref="CF40">IFERROR(IF(AND(COUNTIF($CC$7:$CC40,"")+1=CF$6,LEN($CC40)&gt;0,$AU40&gt;0),MATCH(INDEX($X$7:$X$16,$AU40)&amp;"-"&amp;$AV40,$CO$7:$CO$126,0),""),"")</f>
        <v/>
      </c>
      <c r="CG40" s="93" t="str">
        <f t="array" ref="CG40">IFERROR(IF(AND(COUNTIF($CC$7:$CC40,"")+1=CG$6,LEN($CC40)&gt;0,$AU40&gt;0),MATCH(INDEX($X$7:$X$16,$AU40)&amp;"-"&amp;$AV40,$CO$7:$CO$126,0),""),"")</f>
        <v/>
      </c>
      <c r="CH40" s="93" t="str">
        <f t="array" ref="CH40">IFERROR(IF(AND(COUNTIF($CC$7:$CC40,"")+1=CH$6,LEN($CC40)&gt;0,$AU40&gt;0),MATCH(INDEX($X$7:$X$16,$AU40)&amp;"-"&amp;$AV40,$CO$7:$CO$126,0),""),"")</f>
        <v/>
      </c>
      <c r="CI40" s="93" t="str">
        <f t="array" ref="CI40">IFERROR(IF(AND(COUNTIF($CC$7:$CC40,"")+1=CI$6,LEN($CC40)&gt;0,$AU40&gt;0),MATCH(INDEX($X$7:$X$16,$AU40)&amp;"-"&amp;$AV40,$CO$7:$CO$126,0),""),"")</f>
        <v/>
      </c>
      <c r="CJ40" s="93" t="str">
        <f t="array" ref="CJ40">IFERROR(IF(AND(COUNTIF($CC$7:$CC40,"")+1=CJ$6,LEN($CC40)&gt;0,$AU40&gt;0),MATCH(INDEX($X$7:$X$16,$AU40)&amp;"-"&amp;$AV40,$CO$7:$CO$126,0),""),"")</f>
        <v/>
      </c>
      <c r="CK40" s="93" t="str">
        <f t="array" ref="CK40">IFERROR(IF(AND(COUNTIF($CC$7:$CC40,"")+1=CK$6,LEN($CC40)&gt;0,$AU40&gt;0),MATCH(INDEX($X$7:$X$16,$AU40)&amp;"-"&amp;$AV40,$CO$7:$CO$126,0),""),"")</f>
        <v/>
      </c>
      <c r="CL40" s="93" t="str">
        <f t="array" ref="CL40">IFERROR(IF(AND(COUNTIF($CC$7:$CC40,"")+1=CL$6,LEN($CC40)&gt;0,$AU40&gt;0),MATCH(INDEX($X$7:$X$16,$AU40)&amp;"-"&amp;$AV40,$CO$7:$CO$126,0),""),"")</f>
        <v/>
      </c>
      <c r="CM40" s="93" t="str">
        <f t="array" ref="CM40">IFERROR(IF(AND(COUNTIF($CC$7:$CC40,"")+1=CM$6,LEN($CC40)&gt;0,$AU40&gt;0),MATCH(INDEX($X$7:$X$16,$AU40)&amp;"-"&amp;$AV40,$CO$7:$CO$126,0),""),"")</f>
        <v/>
      </c>
      <c r="CN40" s="93" t="str">
        <f t="array" ref="CN40">IFERROR(IF(AND(COUNTIF($CC$7:$CC40,"")+1=CN$6,LEN($CC40)&gt;0,$AU40&gt;0),MATCH(INDEX($X$7:$X$16,$AU40)&amp;"-"&amp;$AV40,$CO$7:$CO$126,0),""),"")</f>
        <v/>
      </c>
      <c r="CO40" s="93" t="str">
        <f t="shared" si="14"/>
        <v/>
      </c>
      <c r="CP40" s="93" t="str">
        <f t="array" ref="CP40">IFERROR(IF(AND(COUNTIF($CO$7:$CO40,"")+1=CP$6,LEN($CO40)&gt;0,$AY40&gt;0),MATCH(INDEX($Y$7:$Y$16,$AY40)&amp;"-"&amp;$AZ40,$DA$7:$DA$126,0),""),"")</f>
        <v/>
      </c>
      <c r="CQ40" s="93" t="str">
        <f t="array" ref="CQ40">IFERROR(IF(AND(COUNTIF($CO$7:$CO40,"")+1=CQ$6,LEN($CO40)&gt;0,$AY40&gt;0),MATCH(INDEX($Y$7:$Y$16,$AY40)&amp;"-"&amp;$AZ40,$DA$7:$DA$126,0),""),"")</f>
        <v/>
      </c>
      <c r="CR40" s="93" t="str">
        <f t="array" ref="CR40">IFERROR(IF(AND(COUNTIF($CO$7:$CO40,"")+1=CR$6,LEN($CO40)&gt;0,$AY40&gt;0),MATCH(INDEX($Y$7:$Y$16,$AY40)&amp;"-"&amp;$AZ40,$DA$7:$DA$126,0),""),"")</f>
        <v/>
      </c>
      <c r="CS40" s="93" t="str">
        <f t="array" ref="CS40">IFERROR(IF(AND(COUNTIF($CO$7:$CO40,"")+1=CS$6,LEN($CO40)&gt;0,$AY40&gt;0),MATCH(INDEX($Y$7:$Y$16,$AY40)&amp;"-"&amp;$AZ40,$DA$7:$DA$126,0),""),"")</f>
        <v/>
      </c>
      <c r="CT40" s="93" t="str">
        <f t="array" ref="CT40">IFERROR(IF(AND(COUNTIF($CO$7:$CO40,"")+1=CT$6,LEN($CO40)&gt;0,$AY40&gt;0),MATCH(INDEX($Y$7:$Y$16,$AY40)&amp;"-"&amp;$AZ40,$DA$7:$DA$126,0),""),"")</f>
        <v/>
      </c>
      <c r="CU40" s="93" t="str">
        <f t="array" ref="CU40">IFERROR(IF(AND(COUNTIF($CO$7:$CO40,"")+1=CU$6,LEN($CO40)&gt;0,$AY40&gt;0),MATCH(INDEX($Y$7:$Y$16,$AY40)&amp;"-"&amp;$AZ40,$DA$7:$DA$126,0),""),"")</f>
        <v/>
      </c>
      <c r="CV40" s="93" t="str">
        <f t="array" ref="CV40">IFERROR(IF(AND(COUNTIF($CO$7:$CO40,"")+1=CV$6,LEN($CO40)&gt;0,$AY40&gt;0),MATCH(INDEX($Y$7:$Y$16,$AY40)&amp;"-"&amp;$AZ40,$DA$7:$DA$126,0),""),"")</f>
        <v/>
      </c>
      <c r="CW40" s="93" t="str">
        <f t="array" ref="CW40">IFERROR(IF(AND(COUNTIF($CO$7:$CO40,"")+1=CW$6,LEN($CO40)&gt;0,$AY40&gt;0),MATCH(INDEX($Y$7:$Y$16,$AY40)&amp;"-"&amp;$AZ40,$DA$7:$DA$126,0),""),"")</f>
        <v/>
      </c>
      <c r="CX40" s="93" t="str">
        <f t="array" ref="CX40">IFERROR(IF(AND(COUNTIF($CO$7:$CO40,"")+1=CX$6,LEN($CO40)&gt;0,$AY40&gt;0),MATCH(INDEX($Y$7:$Y$16,$AY40)&amp;"-"&amp;$AZ40,$DA$7:$DA$126,0),""),"")</f>
        <v/>
      </c>
      <c r="CY40" s="93" t="str">
        <f t="array" ref="CY40">IFERROR(IF(AND(COUNTIF($CO$7:$CO40,"")+1=CY$6,LEN($CO40)&gt;0,$AY40&gt;0),MATCH(INDEX($Y$7:$Y$16,$AY40)&amp;"-"&amp;$AZ40,$DA$7:$DA$126,0),""),"")</f>
        <v/>
      </c>
      <c r="CZ40" s="93" t="str">
        <f t="array" ref="CZ40">IFERROR(IF(AND(COUNTIF($CO$7:$CO40,"")+1=CZ$6,LEN($CO40)&gt;0,$AY40&gt;0),MATCH(INDEX($Y$7:$Y$16,$AY40)&amp;"-"&amp;$AZ40,$DA$7:$DA$126,0),""),"")</f>
        <v/>
      </c>
      <c r="DA40" s="93" t="str">
        <f t="shared" si="15"/>
        <v/>
      </c>
      <c r="DC40" s="93" t="str">
        <f t="array" ref="DC40">IFERROR(IF(LEN(BQ40)=0,"",SUM((BF$7:BO$126=$BD40)*(BF$6:BO$6))),"")</f>
        <v/>
      </c>
      <c r="DD40" s="93" t="str">
        <f t="array" ref="DD40">IFERROR(IF(LEN(CC40)=0,"",SUM((BR$7:CA$126=$BD40)*(BR$6:CA$6))),"")</f>
        <v/>
      </c>
      <c r="DE40" s="93" t="str">
        <f t="array" ref="DE40">IFERROR(IF(LEN(CO40)=0,"",SUM((CD$7:CM$126=$BD40)*(CD$6:CM$6))),"")</f>
        <v/>
      </c>
      <c r="DF40" s="93" t="str">
        <f t="array" ref="DF40">IFERROR(IF(LEN(DA40)=0,"",SUM((CP$7:CY$126=$BD40)*(CP$6:CY$6))),"")</f>
        <v/>
      </c>
    </row>
    <row r="41" spans="2:110" x14ac:dyDescent="0.25">
      <c r="B41" s="112">
        <v>4</v>
      </c>
      <c r="C41" s="93" t="str">
        <f t="array" ref="C41">IFERROR(IF(AND(LEN(C$7)&gt;0,SUM((OutputList!$C14:$H14=Cond!C$7)*1)&gt;0),OutputList!$B14,""),"")</f>
        <v/>
      </c>
      <c r="D41" s="93" t="str">
        <f t="array" ref="D41">IFERROR(IF(AND(LEN(D$7)&gt;0,SUM((OutputList!$C14:$H14=Cond!D$7)*1)&gt;0),OutputList!$B14,""),"")</f>
        <v/>
      </c>
      <c r="E41" s="93" t="str">
        <f t="array" ref="E41">IFERROR(IF(AND(LEN(E$7)&gt;0,SUM((OutputList!$C14:$H14=Cond!E$7)*1)&gt;0),OutputList!$B14,""),"")</f>
        <v>Coffee</v>
      </c>
      <c r="F41" s="93" t="str">
        <f t="array" ref="F41">IFERROR(IF(AND(LEN(F$7)&gt;0,SUM((OutputList!$C14:$H14=Cond!F$7)*1)&gt;0),OutputList!$B14,""),"")</f>
        <v/>
      </c>
      <c r="G41" s="93" t="str">
        <f t="array" ref="G41">IFERROR(IF(AND(LEN(G$7)&gt;0,SUM((OutputList!$C14:$H14=Cond!G$7)*1)&gt;0),OutputList!$B14,""),"")</f>
        <v/>
      </c>
      <c r="H41" s="93" t="str">
        <f t="array" ref="H41">IFERROR(IF(AND(LEN(H$7)&gt;0,SUM((OutputList!$C14:$H14=Cond!H$7)*1)&gt;0),OutputList!$B14,""),"")</f>
        <v/>
      </c>
      <c r="I41" s="93" t="str">
        <f t="array" ref="I41">IFERROR(IF(AND(LEN(I$7)&gt;0,SUM((OutputList!$C14:$H14=Cond!I$7)*1)&gt;0),OutputList!$B14,""),"")</f>
        <v/>
      </c>
      <c r="J41" s="93" t="str">
        <f t="array" ref="J41">IFERROR(IF(AND(LEN(J$7)&gt;0,SUM((OutputList!$C14:$H14=Cond!J$7)*1)&gt;0),OutputList!$B14,""),"")</f>
        <v/>
      </c>
      <c r="K41" s="93" t="str">
        <f t="array" ref="K41">IFERROR(IF(AND(LEN(K$7)&gt;0,SUM((OutputList!$C14:$H14=Cond!K$7)*1)&gt;0),OutputList!$B14,""),"")</f>
        <v/>
      </c>
      <c r="L41" s="93" t="str">
        <f t="array" ref="L41">IFERROR(IF(AND(LEN(L$7)&gt;0,SUM((OutputList!$C14:$H14=Cond!L$7)*1)&gt;0),OutputList!$B14,""),"")</f>
        <v/>
      </c>
      <c r="M41" s="93">
        <f t="shared" si="45"/>
        <v>1</v>
      </c>
      <c r="O41" s="112">
        <v>5</v>
      </c>
      <c r="P41" s="112">
        <v>4</v>
      </c>
      <c r="Q41" s="93" t="str">
        <f t="shared" si="2"/>
        <v>Cookie</v>
      </c>
      <c r="R41" s="93" t="str">
        <f t="shared" si="3"/>
        <v/>
      </c>
      <c r="T41" s="112">
        <v>9</v>
      </c>
      <c r="U41" s="93">
        <f t="shared" si="43"/>
        <v>0</v>
      </c>
      <c r="V41" s="93">
        <f t="shared" si="43"/>
        <v>0</v>
      </c>
      <c r="W41" s="93">
        <f t="shared" si="43"/>
        <v>0</v>
      </c>
      <c r="X41" s="93">
        <f t="shared" si="43"/>
        <v>0</v>
      </c>
      <c r="Y41" s="93">
        <f t="shared" si="43"/>
        <v>0</v>
      </c>
      <c r="AJ41" s="112">
        <v>35</v>
      </c>
      <c r="AK41" s="93" t="str">
        <f t="array" ref="AK41">IFERROR(IF(MAX(($AJ41&gt;=$AF$7:$AF$16)*($AJ41&lt;=$AG$7:$AG$16)*$AA$7:$AA$16)=0,"",INDEX($AB$7:$AB$16,MAX(($AJ41&gt;=$AF$7:$AF$16)*($AJ41&lt;=$AG$7:$AG$16)*$AA$7:$AA$16))),"")</f>
        <v/>
      </c>
      <c r="AL41" s="93" t="str">
        <f>IFERROR(IF(LEN(AK41)=0,"",COUNTIF(AK$7:AK41,AK41)),"")</f>
        <v/>
      </c>
      <c r="AM41" s="93" t="str">
        <f t="array" ref="AM41">IFERROR(IF(LEN(AK41)=0,"",LARGE((AK41=$R$7:$R$126)*($P$7:$P$126),COUNTIF(AK41:AK$126,AK41)-1)),"")</f>
        <v/>
      </c>
      <c r="AN41" s="93" t="str">
        <f>IFERROR(IF(LEN(AK41)=0,"",COUNTIF(AM$7:AM41,AM41)),"")</f>
        <v/>
      </c>
      <c r="AO41" s="93" t="str">
        <f t="array" ref="AO41">IFERROR(IF(MAX(($AJ41&gt;=$AF$19:$AF$28)*($AJ41&lt;=$AG$19:$AG$28)*$AA$19:$AA$28)=0,"",INDEX($AB$19:$AB$28,MAX(($AJ41&gt;=$AF$19:$AF$28)*($AJ41&lt;=$AG$19:$AG$28)*$AA$19:$AA$28))),"")</f>
        <v/>
      </c>
      <c r="AP41" s="93" t="str">
        <f>IFERROR(IF(LEN(AO41)=0,"",COUNTIF(AO$7:AO41,AO41)),"")</f>
        <v/>
      </c>
      <c r="AQ41" s="93" t="str">
        <f t="array" ref="AQ41">IFERROR(IF(LEN(AO41)=0,"",LARGE((AO41=$Q$7:$Q$126)*($P$7:$P$126),COUNTIF(AO41:AO$126,AO41)-1)),"")</f>
        <v/>
      </c>
      <c r="AR41" s="93" t="str">
        <f>IFERROR(IF(LEN(AO41)=0,"",COUNTIF(AQ$7:AQ41,AQ41)),"")</f>
        <v/>
      </c>
      <c r="AS41" s="93" t="str">
        <f t="array" ref="AS41">IFERROR(IF(MAX(($AJ41&gt;=$AF$31:$AF$40)*($AJ41&lt;=$AG$31:$AG$40)*$AA$31:$AA$40)=0,"",INDEX($AB$31:$AB$40,MAX(($AJ41&gt;=$AF$31:$AF$40)*($AJ41&lt;=$AG$31:$AG$40)*$AA$31:$AA$40))),"")</f>
        <v/>
      </c>
      <c r="AT41" s="93" t="str">
        <f>IFERROR(IF(LEN(AS41)=0,"",COUNTIF(AS$7:AS41,AS41)),"")</f>
        <v/>
      </c>
      <c r="AU41" s="93" t="str">
        <f t="shared" si="9"/>
        <v/>
      </c>
      <c r="AV41" s="93" t="str">
        <f>IFERROR(IF(LEN(AU41)=0,"",COUNTIF(AU$7:AU41,AU41)),"")</f>
        <v/>
      </c>
      <c r="AW41" s="93" t="str">
        <f t="array" ref="AW41">IFERROR(IF(MAX(($AJ41&gt;=$AF$43:$AF$52)*($AJ41&lt;=$AG$43:$AG$52)*$AA$43:$AA$52)=0,"",INDEX($AB$43:$AB$52,MAX(($AJ41&gt;=$AF$43:$AF$52)*($AJ41&lt;=$AG$43:$AG$52)*$AA$43:$AA$52))),"")</f>
        <v/>
      </c>
      <c r="AX41" s="93" t="str">
        <f>IFERROR(IF(LEN(AW41)=0,"",COUNTIF(AW$7:AW41,AW41)),"")</f>
        <v/>
      </c>
      <c r="AY41" s="93" t="str">
        <f t="shared" si="10"/>
        <v/>
      </c>
      <c r="AZ41" s="93" t="str">
        <f>IFERROR(IF(LEN(AY41)=0,"",COUNTIF(AY$7:AY41,AY41)),"")</f>
        <v/>
      </c>
      <c r="BA41" s="93" t="str">
        <f t="array" ref="BA41">IFERROR(IF(MAX(($AJ41&gt;=$AF$55:$AF$64)*($AJ41&lt;=$AG$55:$AG$64)*$AA$55:$AA$64)=0,"",INDEX($AB$55:$AB$64,MAX(($AJ41&gt;=$AF$55:$AF$64)*($AJ41&lt;=$AG$55:$AG$64)*$AA$55:$AA$64))),"")</f>
        <v/>
      </c>
      <c r="BB41" s="93" t="str">
        <f>IFERROR(IF(LEN(BA41)=0,"",COUNTIF(BA$7:BA41,BA41)),"")</f>
        <v/>
      </c>
      <c r="BD41" s="112">
        <v>35</v>
      </c>
      <c r="BE41" s="93" t="str">
        <f t="shared" si="11"/>
        <v/>
      </c>
      <c r="BF41" s="93" t="str">
        <f t="array" ref="BF41">IFERROR(IF(AND(COUNTIF($BE$7:$BE41,"")+1=BF$6,LEN($BE41)&gt;0,$AM41&gt;0),MATCH(INDEX($V$7:$V$16,$AM41)&amp;"-"&amp;$AN41,$BQ$7:$BQ$126,0),""),"")</f>
        <v/>
      </c>
      <c r="BG41" s="93" t="str">
        <f t="array" ref="BG41">IFERROR(IF(AND(COUNTIF($BE$7:$BE41,"")+1=BG$6,LEN($BE41)&gt;0,$AM41&gt;0),MATCH(INDEX($V$7:$V$16,$AM41)&amp;"-"&amp;$AN41,$BQ$7:$BQ$126,0),""),"")</f>
        <v/>
      </c>
      <c r="BH41" s="93" t="str">
        <f t="array" ref="BH41">IFERROR(IF(AND(COUNTIF($BE$7:$BE41,"")+1=BH$6,LEN($BE41)&gt;0,$AM41&gt;0),MATCH(INDEX($V$7:$V$16,$AM41)&amp;"-"&amp;$AN41,$BQ$7:$BQ$126,0),""),"")</f>
        <v/>
      </c>
      <c r="BI41" s="93" t="str">
        <f t="array" ref="BI41">IFERROR(IF(AND(COUNTIF($BE$7:$BE41,"")+1=BI$6,LEN($BE41)&gt;0,$AM41&gt;0),MATCH(INDEX($V$7:$V$16,$AM41)&amp;"-"&amp;$AN41,$BQ$7:$BQ$126,0),""),"")</f>
        <v/>
      </c>
      <c r="BJ41" s="93" t="str">
        <f t="array" ref="BJ41">IFERROR(IF(AND(COUNTIF($BE$7:$BE41,"")+1=BJ$6,LEN($BE41)&gt;0,$AM41&gt;0),MATCH(INDEX($V$7:$V$16,$AM41)&amp;"-"&amp;$AN41,$BQ$7:$BQ$126,0),""),"")</f>
        <v/>
      </c>
      <c r="BK41" s="93" t="str">
        <f t="array" ref="BK41">IFERROR(IF(AND(COUNTIF($BE$7:$BE41,"")+1=BK$6,LEN($BE41)&gt;0,$AM41&gt;0),MATCH(INDEX($V$7:$V$16,$AM41)&amp;"-"&amp;$AN41,$BQ$7:$BQ$126,0),""),"")</f>
        <v/>
      </c>
      <c r="BL41" s="93" t="str">
        <f t="array" ref="BL41">IFERROR(IF(AND(COUNTIF($BE$7:$BE41,"")+1=BL$6,LEN($BE41)&gt;0,$AM41&gt;0),MATCH(INDEX($V$7:$V$16,$AM41)&amp;"-"&amp;$AN41,$BQ$7:$BQ$126,0),""),"")</f>
        <v/>
      </c>
      <c r="BM41" s="93" t="str">
        <f t="array" ref="BM41">IFERROR(IF(AND(COUNTIF($BE$7:$BE41,"")+1=BM$6,LEN($BE41)&gt;0,$AM41&gt;0),MATCH(INDEX($V$7:$V$16,$AM41)&amp;"-"&amp;$AN41,$BQ$7:$BQ$126,0),""),"")</f>
        <v/>
      </c>
      <c r="BN41" s="93" t="str">
        <f t="array" ref="BN41">IFERROR(IF(AND(COUNTIF($BE$7:$BE41,"")+1=BN$6,LEN($BE41)&gt;0,$AM41&gt;0),MATCH(INDEX($V$7:$V$16,$AM41)&amp;"-"&amp;$AN41,$BQ$7:$BQ$126,0),""),"")</f>
        <v/>
      </c>
      <c r="BO41" s="93" t="str">
        <f t="array" ref="BO41">IFERROR(IF(AND(COUNTIF($BE$7:$BE41,"")+1=BO$6,LEN($BE41)&gt;0,$AM41&gt;0),MATCH(INDEX($V$7:$V$16,$AM41)&amp;"-"&amp;$AN41,$BQ$7:$BQ$126,0),""),"")</f>
        <v/>
      </c>
      <c r="BP41" s="93" t="str">
        <f t="array" ref="BP41">IFERROR(IF(AND(COUNTIF($BE$7:$BE41,"")+1=BP$6,LEN($BE41)&gt;0,$AM41&gt;0),MATCH(INDEX($V$7:$V$16,$AM41)&amp;"-"&amp;$AN41,$BQ$7:$BQ$126,0),""),"")</f>
        <v/>
      </c>
      <c r="BQ41" s="93" t="str">
        <f t="shared" si="12"/>
        <v/>
      </c>
      <c r="BR41" s="93" t="str">
        <f t="array" ref="BR41">IFERROR(IF(AND(COUNTIF($BQ$7:$BQ41,"")+1=BR$6,LEN($BQ41)&gt;0,$AQ41&gt;0),MATCH(INDEX($W$7:$W$16,$AQ41)&amp;"-"&amp;$AR41,$CC$7:$CC$126,0),""),"")</f>
        <v/>
      </c>
      <c r="BS41" s="93" t="str">
        <f t="array" ref="BS41">IFERROR(IF(AND(COUNTIF($BQ$7:$BQ41,"")+1=BS$6,LEN($BQ41)&gt;0,$AQ41&gt;0),MATCH(INDEX($W$7:$W$16,$AQ41)&amp;"-"&amp;$AR41,$CC$7:$CC$126,0),""),"")</f>
        <v/>
      </c>
      <c r="BT41" s="93" t="str">
        <f t="array" ref="BT41">IFERROR(IF(AND(COUNTIF($BQ$7:$BQ41,"")+1=BT$6,LEN($BQ41)&gt;0,$AQ41&gt;0),MATCH(INDEX($W$7:$W$16,$AQ41)&amp;"-"&amp;$AR41,$CC$7:$CC$126,0),""),"")</f>
        <v/>
      </c>
      <c r="BU41" s="93" t="str">
        <f t="array" ref="BU41">IFERROR(IF(AND(COUNTIF($BQ$7:$BQ41,"")+1=BU$6,LEN($BQ41)&gt;0,$AQ41&gt;0),MATCH(INDEX($W$7:$W$16,$AQ41)&amp;"-"&amp;$AR41,$CC$7:$CC$126,0),""),"")</f>
        <v/>
      </c>
      <c r="BV41" s="93" t="str">
        <f t="array" ref="BV41">IFERROR(IF(AND(COUNTIF($BQ$7:$BQ41,"")+1=BV$6,LEN($BQ41)&gt;0,$AQ41&gt;0),MATCH(INDEX($W$7:$W$16,$AQ41)&amp;"-"&amp;$AR41,$CC$7:$CC$126,0),""),"")</f>
        <v/>
      </c>
      <c r="BW41" s="93" t="str">
        <f t="array" ref="BW41">IFERROR(IF(AND(COUNTIF($BQ$7:$BQ41,"")+1=BW$6,LEN($BQ41)&gt;0,$AQ41&gt;0),MATCH(INDEX($W$7:$W$16,$AQ41)&amp;"-"&amp;$AR41,$CC$7:$CC$126,0),""),"")</f>
        <v/>
      </c>
      <c r="BX41" s="93" t="str">
        <f t="array" ref="BX41">IFERROR(IF(AND(COUNTIF($BQ$7:$BQ41,"")+1=BX$6,LEN($BQ41)&gt;0,$AQ41&gt;0),MATCH(INDEX($W$7:$W$16,$AQ41)&amp;"-"&amp;$AR41,$CC$7:$CC$126,0),""),"")</f>
        <v/>
      </c>
      <c r="BY41" s="93" t="str">
        <f t="array" ref="BY41">IFERROR(IF(AND(COUNTIF($BQ$7:$BQ41,"")+1=BY$6,LEN($BQ41)&gt;0,$AQ41&gt;0),MATCH(INDEX($W$7:$W$16,$AQ41)&amp;"-"&amp;$AR41,$CC$7:$CC$126,0),""),"")</f>
        <v/>
      </c>
      <c r="BZ41" s="93" t="str">
        <f t="array" ref="BZ41">IFERROR(IF(AND(COUNTIF($BQ$7:$BQ41,"")+1=BZ$6,LEN($BQ41)&gt;0,$AQ41&gt;0),MATCH(INDEX($W$7:$W$16,$AQ41)&amp;"-"&amp;$AR41,$CC$7:$CC$126,0),""),"")</f>
        <v/>
      </c>
      <c r="CA41" s="93" t="str">
        <f t="array" ref="CA41">IFERROR(IF(AND(COUNTIF($BQ$7:$BQ41,"")+1=CA$6,LEN($BQ41)&gt;0,$AQ41&gt;0),MATCH(INDEX($W$7:$W$16,$AQ41)&amp;"-"&amp;$AR41,$CC$7:$CC$126,0),""),"")</f>
        <v/>
      </c>
      <c r="CB41" s="93" t="str">
        <f t="array" ref="CB41">IFERROR(IF(AND(COUNTIF($BQ$7:$BQ41,"")+1=CB$6,LEN($BQ41)&gt;0,$AQ41&gt;0),MATCH(INDEX($W$7:$W$16,$AQ41)&amp;"-"&amp;$AR41,$CC$7:$CC$126,0),""),"")</f>
        <v/>
      </c>
      <c r="CC41" s="93" t="str">
        <f t="shared" si="13"/>
        <v/>
      </c>
      <c r="CD41" s="93" t="str">
        <f t="array" ref="CD41">IFERROR(IF(AND(COUNTIF($CC$7:$CC41,"")+1=CD$6,LEN($CC41)&gt;0,$AU41&gt;0),MATCH(INDEX($X$7:$X$16,$AU41)&amp;"-"&amp;$AV41,$CO$7:$CO$126,0),""),"")</f>
        <v/>
      </c>
      <c r="CE41" s="93" t="str">
        <f t="array" ref="CE41">IFERROR(IF(AND(COUNTIF($CC$7:$CC41,"")+1=CE$6,LEN($CC41)&gt;0,$AU41&gt;0),MATCH(INDEX($X$7:$X$16,$AU41)&amp;"-"&amp;$AV41,$CO$7:$CO$126,0),""),"")</f>
        <v/>
      </c>
      <c r="CF41" s="93" t="str">
        <f t="array" ref="CF41">IFERROR(IF(AND(COUNTIF($CC$7:$CC41,"")+1=CF$6,LEN($CC41)&gt;0,$AU41&gt;0),MATCH(INDEX($X$7:$X$16,$AU41)&amp;"-"&amp;$AV41,$CO$7:$CO$126,0),""),"")</f>
        <v/>
      </c>
      <c r="CG41" s="93" t="str">
        <f t="array" ref="CG41">IFERROR(IF(AND(COUNTIF($CC$7:$CC41,"")+1=CG$6,LEN($CC41)&gt;0,$AU41&gt;0),MATCH(INDEX($X$7:$X$16,$AU41)&amp;"-"&amp;$AV41,$CO$7:$CO$126,0),""),"")</f>
        <v/>
      </c>
      <c r="CH41" s="93" t="str">
        <f t="array" ref="CH41">IFERROR(IF(AND(COUNTIF($CC$7:$CC41,"")+1=CH$6,LEN($CC41)&gt;0,$AU41&gt;0),MATCH(INDEX($X$7:$X$16,$AU41)&amp;"-"&amp;$AV41,$CO$7:$CO$126,0),""),"")</f>
        <v/>
      </c>
      <c r="CI41" s="93" t="str">
        <f t="array" ref="CI41">IFERROR(IF(AND(COUNTIF($CC$7:$CC41,"")+1=CI$6,LEN($CC41)&gt;0,$AU41&gt;0),MATCH(INDEX($X$7:$X$16,$AU41)&amp;"-"&amp;$AV41,$CO$7:$CO$126,0),""),"")</f>
        <v/>
      </c>
      <c r="CJ41" s="93" t="str">
        <f t="array" ref="CJ41">IFERROR(IF(AND(COUNTIF($CC$7:$CC41,"")+1=CJ$6,LEN($CC41)&gt;0,$AU41&gt;0),MATCH(INDEX($X$7:$X$16,$AU41)&amp;"-"&amp;$AV41,$CO$7:$CO$126,0),""),"")</f>
        <v/>
      </c>
      <c r="CK41" s="93" t="str">
        <f t="array" ref="CK41">IFERROR(IF(AND(COUNTIF($CC$7:$CC41,"")+1=CK$6,LEN($CC41)&gt;0,$AU41&gt;0),MATCH(INDEX($X$7:$X$16,$AU41)&amp;"-"&amp;$AV41,$CO$7:$CO$126,0),""),"")</f>
        <v/>
      </c>
      <c r="CL41" s="93" t="str">
        <f t="array" ref="CL41">IFERROR(IF(AND(COUNTIF($CC$7:$CC41,"")+1=CL$6,LEN($CC41)&gt;0,$AU41&gt;0),MATCH(INDEX($X$7:$X$16,$AU41)&amp;"-"&amp;$AV41,$CO$7:$CO$126,0),""),"")</f>
        <v/>
      </c>
      <c r="CM41" s="93" t="str">
        <f t="array" ref="CM41">IFERROR(IF(AND(COUNTIF($CC$7:$CC41,"")+1=CM$6,LEN($CC41)&gt;0,$AU41&gt;0),MATCH(INDEX($X$7:$X$16,$AU41)&amp;"-"&amp;$AV41,$CO$7:$CO$126,0),""),"")</f>
        <v/>
      </c>
      <c r="CN41" s="93" t="str">
        <f t="array" ref="CN41">IFERROR(IF(AND(COUNTIF($CC$7:$CC41,"")+1=CN$6,LEN($CC41)&gt;0,$AU41&gt;0),MATCH(INDEX($X$7:$X$16,$AU41)&amp;"-"&amp;$AV41,$CO$7:$CO$126,0),""),"")</f>
        <v/>
      </c>
      <c r="CO41" s="93" t="str">
        <f t="shared" si="14"/>
        <v/>
      </c>
      <c r="CP41" s="93" t="str">
        <f t="array" ref="CP41">IFERROR(IF(AND(COUNTIF($CO$7:$CO41,"")+1=CP$6,LEN($CO41)&gt;0,$AY41&gt;0),MATCH(INDEX($Y$7:$Y$16,$AY41)&amp;"-"&amp;$AZ41,$DA$7:$DA$126,0),""),"")</f>
        <v/>
      </c>
      <c r="CQ41" s="93" t="str">
        <f t="array" ref="CQ41">IFERROR(IF(AND(COUNTIF($CO$7:$CO41,"")+1=CQ$6,LEN($CO41)&gt;0,$AY41&gt;0),MATCH(INDEX($Y$7:$Y$16,$AY41)&amp;"-"&amp;$AZ41,$DA$7:$DA$126,0),""),"")</f>
        <v/>
      </c>
      <c r="CR41" s="93" t="str">
        <f t="array" ref="CR41">IFERROR(IF(AND(COUNTIF($CO$7:$CO41,"")+1=CR$6,LEN($CO41)&gt;0,$AY41&gt;0),MATCH(INDEX($Y$7:$Y$16,$AY41)&amp;"-"&amp;$AZ41,$DA$7:$DA$126,0),""),"")</f>
        <v/>
      </c>
      <c r="CS41" s="93" t="str">
        <f t="array" ref="CS41">IFERROR(IF(AND(COUNTIF($CO$7:$CO41,"")+1=CS$6,LEN($CO41)&gt;0,$AY41&gt;0),MATCH(INDEX($Y$7:$Y$16,$AY41)&amp;"-"&amp;$AZ41,$DA$7:$DA$126,0),""),"")</f>
        <v/>
      </c>
      <c r="CT41" s="93" t="str">
        <f t="array" ref="CT41">IFERROR(IF(AND(COUNTIF($CO$7:$CO41,"")+1=CT$6,LEN($CO41)&gt;0,$AY41&gt;0),MATCH(INDEX($Y$7:$Y$16,$AY41)&amp;"-"&amp;$AZ41,$DA$7:$DA$126,0),""),"")</f>
        <v/>
      </c>
      <c r="CU41" s="93" t="str">
        <f t="array" ref="CU41">IFERROR(IF(AND(COUNTIF($CO$7:$CO41,"")+1=CU$6,LEN($CO41)&gt;0,$AY41&gt;0),MATCH(INDEX($Y$7:$Y$16,$AY41)&amp;"-"&amp;$AZ41,$DA$7:$DA$126,0),""),"")</f>
        <v/>
      </c>
      <c r="CV41" s="93" t="str">
        <f t="array" ref="CV41">IFERROR(IF(AND(COUNTIF($CO$7:$CO41,"")+1=CV$6,LEN($CO41)&gt;0,$AY41&gt;0),MATCH(INDEX($Y$7:$Y$16,$AY41)&amp;"-"&amp;$AZ41,$DA$7:$DA$126,0),""),"")</f>
        <v/>
      </c>
      <c r="CW41" s="93" t="str">
        <f t="array" ref="CW41">IFERROR(IF(AND(COUNTIF($CO$7:$CO41,"")+1=CW$6,LEN($CO41)&gt;0,$AY41&gt;0),MATCH(INDEX($Y$7:$Y$16,$AY41)&amp;"-"&amp;$AZ41,$DA$7:$DA$126,0),""),"")</f>
        <v/>
      </c>
      <c r="CX41" s="93" t="str">
        <f t="array" ref="CX41">IFERROR(IF(AND(COUNTIF($CO$7:$CO41,"")+1=CX$6,LEN($CO41)&gt;0,$AY41&gt;0),MATCH(INDEX($Y$7:$Y$16,$AY41)&amp;"-"&amp;$AZ41,$DA$7:$DA$126,0),""),"")</f>
        <v/>
      </c>
      <c r="CY41" s="93" t="str">
        <f t="array" ref="CY41">IFERROR(IF(AND(COUNTIF($CO$7:$CO41,"")+1=CY$6,LEN($CO41)&gt;0,$AY41&gt;0),MATCH(INDEX($Y$7:$Y$16,$AY41)&amp;"-"&amp;$AZ41,$DA$7:$DA$126,0),""),"")</f>
        <v/>
      </c>
      <c r="CZ41" s="93" t="str">
        <f t="array" ref="CZ41">IFERROR(IF(AND(COUNTIF($CO$7:$CO41,"")+1=CZ$6,LEN($CO41)&gt;0,$AY41&gt;0),MATCH(INDEX($Y$7:$Y$16,$AY41)&amp;"-"&amp;$AZ41,$DA$7:$DA$126,0),""),"")</f>
        <v/>
      </c>
      <c r="DA41" s="93" t="str">
        <f t="shared" si="15"/>
        <v/>
      </c>
      <c r="DC41" s="93" t="str">
        <f t="array" ref="DC41">IFERROR(IF(LEN(BQ41)=0,"",SUM((BF$7:BO$126=$BD41)*(BF$6:BO$6))),"")</f>
        <v/>
      </c>
      <c r="DD41" s="93" t="str">
        <f t="array" ref="DD41">IFERROR(IF(LEN(CC41)=0,"",SUM((BR$7:CA$126=$BD41)*(BR$6:CA$6))),"")</f>
        <v/>
      </c>
      <c r="DE41" s="93" t="str">
        <f t="array" ref="DE41">IFERROR(IF(LEN(CO41)=0,"",SUM((CD$7:CM$126=$BD41)*(CD$6:CM$6))),"")</f>
        <v/>
      </c>
      <c r="DF41" s="93" t="str">
        <f t="array" ref="DF41">IFERROR(IF(LEN(DA41)=0,"",SUM((CP$7:CY$126=$BD41)*(CP$6:CY$6))),"")</f>
        <v/>
      </c>
    </row>
    <row r="42" spans="2:110" x14ac:dyDescent="0.25">
      <c r="B42" s="112">
        <v>5</v>
      </c>
      <c r="C42" s="93" t="str">
        <f t="array" ref="C42">IFERROR(IF(AND(LEN(C$7)&gt;0,SUM((OutputList!$C15:$H15=Cond!C$7)*1)&gt;0),OutputList!$B15,""),"")</f>
        <v/>
      </c>
      <c r="D42" s="93" t="str">
        <f t="array" ref="D42">IFERROR(IF(AND(LEN(D$7)&gt;0,SUM((OutputList!$C15:$H15=Cond!D$7)*1)&gt;0),OutputList!$B15,""),"")</f>
        <v/>
      </c>
      <c r="E42" s="93" t="str">
        <f t="array" ref="E42">IFERROR(IF(AND(LEN(E$7)&gt;0,SUM((OutputList!$C15:$H15=Cond!E$7)*1)&gt;0),OutputList!$B15,""),"")</f>
        <v/>
      </c>
      <c r="F42" s="93" t="str">
        <f t="array" ref="F42">IFERROR(IF(AND(LEN(F$7)&gt;0,SUM((OutputList!$C15:$H15=Cond!F$7)*1)&gt;0),OutputList!$B15,""),"")</f>
        <v>Order</v>
      </c>
      <c r="G42" s="93" t="str">
        <f t="array" ref="G42">IFERROR(IF(AND(LEN(G$7)&gt;0,SUM((OutputList!$C15:$H15=Cond!G$7)*1)&gt;0),OutputList!$B15,""),"")</f>
        <v/>
      </c>
      <c r="H42" s="93" t="str">
        <f t="array" ref="H42">IFERROR(IF(AND(LEN(H$7)&gt;0,SUM((OutputList!$C15:$H15=Cond!H$7)*1)&gt;0),OutputList!$B15,""),"")</f>
        <v/>
      </c>
      <c r="I42" s="93" t="str">
        <f t="array" ref="I42">IFERROR(IF(AND(LEN(I$7)&gt;0,SUM((OutputList!$C15:$H15=Cond!I$7)*1)&gt;0),OutputList!$B15,""),"")</f>
        <v/>
      </c>
      <c r="J42" s="93" t="str">
        <f t="array" ref="J42">IFERROR(IF(AND(LEN(J$7)&gt;0,SUM((OutputList!$C15:$H15=Cond!J$7)*1)&gt;0),OutputList!$B15,""),"")</f>
        <v/>
      </c>
      <c r="K42" s="93" t="str">
        <f t="array" ref="K42">IFERROR(IF(AND(LEN(K$7)&gt;0,SUM((OutputList!$C15:$H15=Cond!K$7)*1)&gt;0),OutputList!$B15,""),"")</f>
        <v/>
      </c>
      <c r="L42" s="93" t="str">
        <f t="array" ref="L42">IFERROR(IF(AND(LEN(L$7)&gt;0,SUM((OutputList!$C15:$H15=Cond!L$7)*1)&gt;0),OutputList!$B15,""),"")</f>
        <v/>
      </c>
      <c r="M42" s="93">
        <f t="shared" si="45"/>
        <v>1</v>
      </c>
      <c r="O42" s="112">
        <v>6</v>
      </c>
      <c r="P42" s="112">
        <v>4</v>
      </c>
      <c r="Q42" s="93" t="str">
        <f t="shared" si="2"/>
        <v>Supplies(Cup, tissue, straw etc.)</v>
      </c>
      <c r="R42" s="93" t="str">
        <f t="shared" si="3"/>
        <v/>
      </c>
      <c r="T42" s="112">
        <v>10</v>
      </c>
      <c r="U42" s="93">
        <f t="shared" si="43"/>
        <v>0</v>
      </c>
      <c r="V42" s="93">
        <f t="shared" si="43"/>
        <v>0</v>
      </c>
      <c r="W42" s="93">
        <f t="shared" si="43"/>
        <v>0</v>
      </c>
      <c r="X42" s="93">
        <f t="shared" si="43"/>
        <v>0</v>
      </c>
      <c r="Y42" s="93">
        <f t="shared" si="43"/>
        <v>0</v>
      </c>
      <c r="AA42" s="111" t="s">
        <v>3</v>
      </c>
      <c r="AB42" s="111" t="s">
        <v>7</v>
      </c>
      <c r="AC42" s="126" t="s">
        <v>12</v>
      </c>
      <c r="AD42" s="126" t="s">
        <v>14</v>
      </c>
      <c r="AE42" s="126" t="s">
        <v>15</v>
      </c>
      <c r="AF42" s="126" t="s">
        <v>16</v>
      </c>
      <c r="AG42" s="126" t="s">
        <v>17</v>
      </c>
      <c r="AH42" s="126" t="s">
        <v>18</v>
      </c>
      <c r="AJ42" s="112">
        <v>36</v>
      </c>
      <c r="AK42" s="93" t="str">
        <f t="array" ref="AK42">IFERROR(IF(MAX(($AJ42&gt;=$AF$7:$AF$16)*($AJ42&lt;=$AG$7:$AG$16)*$AA$7:$AA$16)=0,"",INDEX($AB$7:$AB$16,MAX(($AJ42&gt;=$AF$7:$AF$16)*($AJ42&lt;=$AG$7:$AG$16)*$AA$7:$AA$16))),"")</f>
        <v/>
      </c>
      <c r="AL42" s="93" t="str">
        <f>IFERROR(IF(LEN(AK42)=0,"",COUNTIF(AK$7:AK42,AK42)),"")</f>
        <v/>
      </c>
      <c r="AM42" s="93" t="str">
        <f t="array" ref="AM42">IFERROR(IF(LEN(AK42)=0,"",LARGE((AK42=$R$7:$R$126)*($P$7:$P$126),COUNTIF(AK42:AK$126,AK42)-1)),"")</f>
        <v/>
      </c>
      <c r="AN42" s="93" t="str">
        <f>IFERROR(IF(LEN(AK42)=0,"",COUNTIF(AM$7:AM42,AM42)),"")</f>
        <v/>
      </c>
      <c r="AO42" s="93" t="str">
        <f t="array" ref="AO42">IFERROR(IF(MAX(($AJ42&gt;=$AF$19:$AF$28)*($AJ42&lt;=$AG$19:$AG$28)*$AA$19:$AA$28)=0,"",INDEX($AB$19:$AB$28,MAX(($AJ42&gt;=$AF$19:$AF$28)*($AJ42&lt;=$AG$19:$AG$28)*$AA$19:$AA$28))),"")</f>
        <v/>
      </c>
      <c r="AP42" s="93" t="str">
        <f>IFERROR(IF(LEN(AO42)=0,"",COUNTIF(AO$7:AO42,AO42)),"")</f>
        <v/>
      </c>
      <c r="AQ42" s="93" t="str">
        <f t="array" ref="AQ42">IFERROR(IF(LEN(AO42)=0,"",LARGE((AO42=$Q$7:$Q$126)*($P$7:$P$126),COUNTIF(AO42:AO$126,AO42)-1)),"")</f>
        <v/>
      </c>
      <c r="AR42" s="93" t="str">
        <f>IFERROR(IF(LEN(AO42)=0,"",COUNTIF(AQ$7:AQ42,AQ42)),"")</f>
        <v/>
      </c>
      <c r="AS42" s="93" t="str">
        <f t="array" ref="AS42">IFERROR(IF(MAX(($AJ42&gt;=$AF$31:$AF$40)*($AJ42&lt;=$AG$31:$AG$40)*$AA$31:$AA$40)=0,"",INDEX($AB$31:$AB$40,MAX(($AJ42&gt;=$AF$31:$AF$40)*($AJ42&lt;=$AG$31:$AG$40)*$AA$31:$AA$40))),"")</f>
        <v/>
      </c>
      <c r="AT42" s="93" t="str">
        <f>IFERROR(IF(LEN(AS42)=0,"",COUNTIF(AS$7:AS42,AS42)),"")</f>
        <v/>
      </c>
      <c r="AU42" s="93" t="str">
        <f t="shared" si="9"/>
        <v/>
      </c>
      <c r="AV42" s="93" t="str">
        <f>IFERROR(IF(LEN(AU42)=0,"",COUNTIF(AU$7:AU42,AU42)),"")</f>
        <v/>
      </c>
      <c r="AW42" s="93" t="str">
        <f t="array" ref="AW42">IFERROR(IF(MAX(($AJ42&gt;=$AF$43:$AF$52)*($AJ42&lt;=$AG$43:$AG$52)*$AA$43:$AA$52)=0,"",INDEX($AB$43:$AB$52,MAX(($AJ42&gt;=$AF$43:$AF$52)*($AJ42&lt;=$AG$43:$AG$52)*$AA$43:$AA$52))),"")</f>
        <v/>
      </c>
      <c r="AX42" s="93" t="str">
        <f>IFERROR(IF(LEN(AW42)=0,"",COUNTIF(AW$7:AW42,AW42)),"")</f>
        <v/>
      </c>
      <c r="AY42" s="93" t="str">
        <f t="shared" si="10"/>
        <v/>
      </c>
      <c r="AZ42" s="93" t="str">
        <f>IFERROR(IF(LEN(AY42)=0,"",COUNTIF(AY$7:AY42,AY42)),"")</f>
        <v/>
      </c>
      <c r="BA42" s="93" t="str">
        <f t="array" ref="BA42">IFERROR(IF(MAX(($AJ42&gt;=$AF$55:$AF$64)*($AJ42&lt;=$AG$55:$AG$64)*$AA$55:$AA$64)=0,"",INDEX($AB$55:$AB$64,MAX(($AJ42&gt;=$AF$55:$AF$64)*($AJ42&lt;=$AG$55:$AG$64)*$AA$55:$AA$64))),"")</f>
        <v/>
      </c>
      <c r="BB42" s="93" t="str">
        <f>IFERROR(IF(LEN(BA42)=0,"",COUNTIF(BA$7:BA42,BA42)),"")</f>
        <v/>
      </c>
      <c r="BD42" s="112">
        <v>36</v>
      </c>
      <c r="BE42" s="93" t="str">
        <f t="shared" si="11"/>
        <v/>
      </c>
      <c r="BF42" s="93" t="str">
        <f t="array" ref="BF42">IFERROR(IF(AND(COUNTIF($BE$7:$BE42,"")+1=BF$6,LEN($BE42)&gt;0,$AM42&gt;0),MATCH(INDEX($V$7:$V$16,$AM42)&amp;"-"&amp;$AN42,$BQ$7:$BQ$126,0),""),"")</f>
        <v/>
      </c>
      <c r="BG42" s="93" t="str">
        <f t="array" ref="BG42">IFERROR(IF(AND(COUNTIF($BE$7:$BE42,"")+1=BG$6,LEN($BE42)&gt;0,$AM42&gt;0),MATCH(INDEX($V$7:$V$16,$AM42)&amp;"-"&amp;$AN42,$BQ$7:$BQ$126,0),""),"")</f>
        <v/>
      </c>
      <c r="BH42" s="93" t="str">
        <f t="array" ref="BH42">IFERROR(IF(AND(COUNTIF($BE$7:$BE42,"")+1=BH$6,LEN($BE42)&gt;0,$AM42&gt;0),MATCH(INDEX($V$7:$V$16,$AM42)&amp;"-"&amp;$AN42,$BQ$7:$BQ$126,0),""),"")</f>
        <v/>
      </c>
      <c r="BI42" s="93" t="str">
        <f t="array" ref="BI42">IFERROR(IF(AND(COUNTIF($BE$7:$BE42,"")+1=BI$6,LEN($BE42)&gt;0,$AM42&gt;0),MATCH(INDEX($V$7:$V$16,$AM42)&amp;"-"&amp;$AN42,$BQ$7:$BQ$126,0),""),"")</f>
        <v/>
      </c>
      <c r="BJ42" s="93" t="str">
        <f t="array" ref="BJ42">IFERROR(IF(AND(COUNTIF($BE$7:$BE42,"")+1=BJ$6,LEN($BE42)&gt;0,$AM42&gt;0),MATCH(INDEX($V$7:$V$16,$AM42)&amp;"-"&amp;$AN42,$BQ$7:$BQ$126,0),""),"")</f>
        <v/>
      </c>
      <c r="BK42" s="93" t="str">
        <f t="array" ref="BK42">IFERROR(IF(AND(COUNTIF($BE$7:$BE42,"")+1=BK$6,LEN($BE42)&gt;0,$AM42&gt;0),MATCH(INDEX($V$7:$V$16,$AM42)&amp;"-"&amp;$AN42,$BQ$7:$BQ$126,0),""),"")</f>
        <v/>
      </c>
      <c r="BL42" s="93" t="str">
        <f t="array" ref="BL42">IFERROR(IF(AND(COUNTIF($BE$7:$BE42,"")+1=BL$6,LEN($BE42)&gt;0,$AM42&gt;0),MATCH(INDEX($V$7:$V$16,$AM42)&amp;"-"&amp;$AN42,$BQ$7:$BQ$126,0),""),"")</f>
        <v/>
      </c>
      <c r="BM42" s="93" t="str">
        <f t="array" ref="BM42">IFERROR(IF(AND(COUNTIF($BE$7:$BE42,"")+1=BM$6,LEN($BE42)&gt;0,$AM42&gt;0),MATCH(INDEX($V$7:$V$16,$AM42)&amp;"-"&amp;$AN42,$BQ$7:$BQ$126,0),""),"")</f>
        <v/>
      </c>
      <c r="BN42" s="93" t="str">
        <f t="array" ref="BN42">IFERROR(IF(AND(COUNTIF($BE$7:$BE42,"")+1=BN$6,LEN($BE42)&gt;0,$AM42&gt;0),MATCH(INDEX($V$7:$V$16,$AM42)&amp;"-"&amp;$AN42,$BQ$7:$BQ$126,0),""),"")</f>
        <v/>
      </c>
      <c r="BO42" s="93" t="str">
        <f t="array" ref="BO42">IFERROR(IF(AND(COUNTIF($BE$7:$BE42,"")+1=BO$6,LEN($BE42)&gt;0,$AM42&gt;0),MATCH(INDEX($V$7:$V$16,$AM42)&amp;"-"&amp;$AN42,$BQ$7:$BQ$126,0),""),"")</f>
        <v/>
      </c>
      <c r="BP42" s="93" t="str">
        <f t="array" ref="BP42">IFERROR(IF(AND(COUNTIF($BE$7:$BE42,"")+1=BP$6,LEN($BE42)&gt;0,$AM42&gt;0),MATCH(INDEX($V$7:$V$16,$AM42)&amp;"-"&amp;$AN42,$BQ$7:$BQ$126,0),""),"")</f>
        <v/>
      </c>
      <c r="BQ42" s="93" t="str">
        <f t="shared" si="12"/>
        <v/>
      </c>
      <c r="BR42" s="93" t="str">
        <f t="array" ref="BR42">IFERROR(IF(AND(COUNTIF($BQ$7:$BQ42,"")+1=BR$6,LEN($BQ42)&gt;0,$AQ42&gt;0),MATCH(INDEX($W$7:$W$16,$AQ42)&amp;"-"&amp;$AR42,$CC$7:$CC$126,0),""),"")</f>
        <v/>
      </c>
      <c r="BS42" s="93" t="str">
        <f t="array" ref="BS42">IFERROR(IF(AND(COUNTIF($BQ$7:$BQ42,"")+1=BS$6,LEN($BQ42)&gt;0,$AQ42&gt;0),MATCH(INDEX($W$7:$W$16,$AQ42)&amp;"-"&amp;$AR42,$CC$7:$CC$126,0),""),"")</f>
        <v/>
      </c>
      <c r="BT42" s="93" t="str">
        <f t="array" ref="BT42">IFERROR(IF(AND(COUNTIF($BQ$7:$BQ42,"")+1=BT$6,LEN($BQ42)&gt;0,$AQ42&gt;0),MATCH(INDEX($W$7:$W$16,$AQ42)&amp;"-"&amp;$AR42,$CC$7:$CC$126,0),""),"")</f>
        <v/>
      </c>
      <c r="BU42" s="93" t="str">
        <f t="array" ref="BU42">IFERROR(IF(AND(COUNTIF($BQ$7:$BQ42,"")+1=BU$6,LEN($BQ42)&gt;0,$AQ42&gt;0),MATCH(INDEX($W$7:$W$16,$AQ42)&amp;"-"&amp;$AR42,$CC$7:$CC$126,0),""),"")</f>
        <v/>
      </c>
      <c r="BV42" s="93" t="str">
        <f t="array" ref="BV42">IFERROR(IF(AND(COUNTIF($BQ$7:$BQ42,"")+1=BV$6,LEN($BQ42)&gt;0,$AQ42&gt;0),MATCH(INDEX($W$7:$W$16,$AQ42)&amp;"-"&amp;$AR42,$CC$7:$CC$126,0),""),"")</f>
        <v/>
      </c>
      <c r="BW42" s="93" t="str">
        <f t="array" ref="BW42">IFERROR(IF(AND(COUNTIF($BQ$7:$BQ42,"")+1=BW$6,LEN($BQ42)&gt;0,$AQ42&gt;0),MATCH(INDEX($W$7:$W$16,$AQ42)&amp;"-"&amp;$AR42,$CC$7:$CC$126,0),""),"")</f>
        <v/>
      </c>
      <c r="BX42" s="93" t="str">
        <f t="array" ref="BX42">IFERROR(IF(AND(COUNTIF($BQ$7:$BQ42,"")+1=BX$6,LEN($BQ42)&gt;0,$AQ42&gt;0),MATCH(INDEX($W$7:$W$16,$AQ42)&amp;"-"&amp;$AR42,$CC$7:$CC$126,0),""),"")</f>
        <v/>
      </c>
      <c r="BY42" s="93" t="str">
        <f t="array" ref="BY42">IFERROR(IF(AND(COUNTIF($BQ$7:$BQ42,"")+1=BY$6,LEN($BQ42)&gt;0,$AQ42&gt;0),MATCH(INDEX($W$7:$W$16,$AQ42)&amp;"-"&amp;$AR42,$CC$7:$CC$126,0),""),"")</f>
        <v/>
      </c>
      <c r="BZ42" s="93" t="str">
        <f t="array" ref="BZ42">IFERROR(IF(AND(COUNTIF($BQ$7:$BQ42,"")+1=BZ$6,LEN($BQ42)&gt;0,$AQ42&gt;0),MATCH(INDEX($W$7:$W$16,$AQ42)&amp;"-"&amp;$AR42,$CC$7:$CC$126,0),""),"")</f>
        <v/>
      </c>
      <c r="CA42" s="93" t="str">
        <f t="array" ref="CA42">IFERROR(IF(AND(COUNTIF($BQ$7:$BQ42,"")+1=CA$6,LEN($BQ42)&gt;0,$AQ42&gt;0),MATCH(INDEX($W$7:$W$16,$AQ42)&amp;"-"&amp;$AR42,$CC$7:$CC$126,0),""),"")</f>
        <v/>
      </c>
      <c r="CB42" s="93" t="str">
        <f t="array" ref="CB42">IFERROR(IF(AND(COUNTIF($BQ$7:$BQ42,"")+1=CB$6,LEN($BQ42)&gt;0,$AQ42&gt;0),MATCH(INDEX($W$7:$W$16,$AQ42)&amp;"-"&amp;$AR42,$CC$7:$CC$126,0),""),"")</f>
        <v/>
      </c>
      <c r="CC42" s="93" t="str">
        <f t="shared" si="13"/>
        <v/>
      </c>
      <c r="CD42" s="93" t="str">
        <f t="array" ref="CD42">IFERROR(IF(AND(COUNTIF($CC$7:$CC42,"")+1=CD$6,LEN($CC42)&gt;0,$AU42&gt;0),MATCH(INDEX($X$7:$X$16,$AU42)&amp;"-"&amp;$AV42,$CO$7:$CO$126,0),""),"")</f>
        <v/>
      </c>
      <c r="CE42" s="93" t="str">
        <f t="array" ref="CE42">IFERROR(IF(AND(COUNTIF($CC$7:$CC42,"")+1=CE$6,LEN($CC42)&gt;0,$AU42&gt;0),MATCH(INDEX($X$7:$X$16,$AU42)&amp;"-"&amp;$AV42,$CO$7:$CO$126,0),""),"")</f>
        <v/>
      </c>
      <c r="CF42" s="93" t="str">
        <f t="array" ref="CF42">IFERROR(IF(AND(COUNTIF($CC$7:$CC42,"")+1=CF$6,LEN($CC42)&gt;0,$AU42&gt;0),MATCH(INDEX($X$7:$X$16,$AU42)&amp;"-"&amp;$AV42,$CO$7:$CO$126,0),""),"")</f>
        <v/>
      </c>
      <c r="CG42" s="93" t="str">
        <f t="array" ref="CG42">IFERROR(IF(AND(COUNTIF($CC$7:$CC42,"")+1=CG$6,LEN($CC42)&gt;0,$AU42&gt;0),MATCH(INDEX($X$7:$X$16,$AU42)&amp;"-"&amp;$AV42,$CO$7:$CO$126,0),""),"")</f>
        <v/>
      </c>
      <c r="CH42" s="93" t="str">
        <f t="array" ref="CH42">IFERROR(IF(AND(COUNTIF($CC$7:$CC42,"")+1=CH$6,LEN($CC42)&gt;0,$AU42&gt;0),MATCH(INDEX($X$7:$X$16,$AU42)&amp;"-"&amp;$AV42,$CO$7:$CO$126,0),""),"")</f>
        <v/>
      </c>
      <c r="CI42" s="93" t="str">
        <f t="array" ref="CI42">IFERROR(IF(AND(COUNTIF($CC$7:$CC42,"")+1=CI$6,LEN($CC42)&gt;0,$AU42&gt;0),MATCH(INDEX($X$7:$X$16,$AU42)&amp;"-"&amp;$AV42,$CO$7:$CO$126,0),""),"")</f>
        <v/>
      </c>
      <c r="CJ42" s="93" t="str">
        <f t="array" ref="CJ42">IFERROR(IF(AND(COUNTIF($CC$7:$CC42,"")+1=CJ$6,LEN($CC42)&gt;0,$AU42&gt;0),MATCH(INDEX($X$7:$X$16,$AU42)&amp;"-"&amp;$AV42,$CO$7:$CO$126,0),""),"")</f>
        <v/>
      </c>
      <c r="CK42" s="93" t="str">
        <f t="array" ref="CK42">IFERROR(IF(AND(COUNTIF($CC$7:$CC42,"")+1=CK$6,LEN($CC42)&gt;0,$AU42&gt;0),MATCH(INDEX($X$7:$X$16,$AU42)&amp;"-"&amp;$AV42,$CO$7:$CO$126,0),""),"")</f>
        <v/>
      </c>
      <c r="CL42" s="93" t="str">
        <f t="array" ref="CL42">IFERROR(IF(AND(COUNTIF($CC$7:$CC42,"")+1=CL$6,LEN($CC42)&gt;0,$AU42&gt;0),MATCH(INDEX($X$7:$X$16,$AU42)&amp;"-"&amp;$AV42,$CO$7:$CO$126,0),""),"")</f>
        <v/>
      </c>
      <c r="CM42" s="93" t="str">
        <f t="array" ref="CM42">IFERROR(IF(AND(COUNTIF($CC$7:$CC42,"")+1=CM$6,LEN($CC42)&gt;0,$AU42&gt;0),MATCH(INDEX($X$7:$X$16,$AU42)&amp;"-"&amp;$AV42,$CO$7:$CO$126,0),""),"")</f>
        <v/>
      </c>
      <c r="CN42" s="93" t="str">
        <f t="array" ref="CN42">IFERROR(IF(AND(COUNTIF($CC$7:$CC42,"")+1=CN$6,LEN($CC42)&gt;0,$AU42&gt;0),MATCH(INDEX($X$7:$X$16,$AU42)&amp;"-"&amp;$AV42,$CO$7:$CO$126,0),""),"")</f>
        <v/>
      </c>
      <c r="CO42" s="93" t="str">
        <f t="shared" si="14"/>
        <v/>
      </c>
      <c r="CP42" s="93" t="str">
        <f t="array" ref="CP42">IFERROR(IF(AND(COUNTIF($CO$7:$CO42,"")+1=CP$6,LEN($CO42)&gt;0,$AY42&gt;0),MATCH(INDEX($Y$7:$Y$16,$AY42)&amp;"-"&amp;$AZ42,$DA$7:$DA$126,0),""),"")</f>
        <v/>
      </c>
      <c r="CQ42" s="93" t="str">
        <f t="array" ref="CQ42">IFERROR(IF(AND(COUNTIF($CO$7:$CO42,"")+1=CQ$6,LEN($CO42)&gt;0,$AY42&gt;0),MATCH(INDEX($Y$7:$Y$16,$AY42)&amp;"-"&amp;$AZ42,$DA$7:$DA$126,0),""),"")</f>
        <v/>
      </c>
      <c r="CR42" s="93" t="str">
        <f t="array" ref="CR42">IFERROR(IF(AND(COUNTIF($CO$7:$CO42,"")+1=CR$6,LEN($CO42)&gt;0,$AY42&gt;0),MATCH(INDEX($Y$7:$Y$16,$AY42)&amp;"-"&amp;$AZ42,$DA$7:$DA$126,0),""),"")</f>
        <v/>
      </c>
      <c r="CS42" s="93" t="str">
        <f t="array" ref="CS42">IFERROR(IF(AND(COUNTIF($CO$7:$CO42,"")+1=CS$6,LEN($CO42)&gt;0,$AY42&gt;0),MATCH(INDEX($Y$7:$Y$16,$AY42)&amp;"-"&amp;$AZ42,$DA$7:$DA$126,0),""),"")</f>
        <v/>
      </c>
      <c r="CT42" s="93" t="str">
        <f t="array" ref="CT42">IFERROR(IF(AND(COUNTIF($CO$7:$CO42,"")+1=CT$6,LEN($CO42)&gt;0,$AY42&gt;0),MATCH(INDEX($Y$7:$Y$16,$AY42)&amp;"-"&amp;$AZ42,$DA$7:$DA$126,0),""),"")</f>
        <v/>
      </c>
      <c r="CU42" s="93" t="str">
        <f t="array" ref="CU42">IFERROR(IF(AND(COUNTIF($CO$7:$CO42,"")+1=CU$6,LEN($CO42)&gt;0,$AY42&gt;0),MATCH(INDEX($Y$7:$Y$16,$AY42)&amp;"-"&amp;$AZ42,$DA$7:$DA$126,0),""),"")</f>
        <v/>
      </c>
      <c r="CV42" s="93" t="str">
        <f t="array" ref="CV42">IFERROR(IF(AND(COUNTIF($CO$7:$CO42,"")+1=CV$6,LEN($CO42)&gt;0,$AY42&gt;0),MATCH(INDEX($Y$7:$Y$16,$AY42)&amp;"-"&amp;$AZ42,$DA$7:$DA$126,0),""),"")</f>
        <v/>
      </c>
      <c r="CW42" s="93" t="str">
        <f t="array" ref="CW42">IFERROR(IF(AND(COUNTIF($CO$7:$CO42,"")+1=CW$6,LEN($CO42)&gt;0,$AY42&gt;0),MATCH(INDEX($Y$7:$Y$16,$AY42)&amp;"-"&amp;$AZ42,$DA$7:$DA$126,0),""),"")</f>
        <v/>
      </c>
      <c r="CX42" s="93" t="str">
        <f t="array" ref="CX42">IFERROR(IF(AND(COUNTIF($CO$7:$CO42,"")+1=CX$6,LEN($CO42)&gt;0,$AY42&gt;0),MATCH(INDEX($Y$7:$Y$16,$AY42)&amp;"-"&amp;$AZ42,$DA$7:$DA$126,0),""),"")</f>
        <v/>
      </c>
      <c r="CY42" s="93" t="str">
        <f t="array" ref="CY42">IFERROR(IF(AND(COUNTIF($CO$7:$CO42,"")+1=CY$6,LEN($CO42)&gt;0,$AY42&gt;0),MATCH(INDEX($Y$7:$Y$16,$AY42)&amp;"-"&amp;$AZ42,$DA$7:$DA$126,0),""),"")</f>
        <v/>
      </c>
      <c r="CZ42" s="93" t="str">
        <f t="array" ref="CZ42">IFERROR(IF(AND(COUNTIF($CO$7:$CO42,"")+1=CZ$6,LEN($CO42)&gt;0,$AY42&gt;0),MATCH(INDEX($Y$7:$Y$16,$AY42)&amp;"-"&amp;$AZ42,$DA$7:$DA$126,0),""),"")</f>
        <v/>
      </c>
      <c r="DA42" s="93" t="str">
        <f t="shared" si="15"/>
        <v/>
      </c>
      <c r="DC42" s="93" t="str">
        <f t="array" ref="DC42">IFERROR(IF(LEN(BQ42)=0,"",SUM((BF$7:BO$126=$BD42)*(BF$6:BO$6))),"")</f>
        <v/>
      </c>
      <c r="DD42" s="93" t="str">
        <f t="array" ref="DD42">IFERROR(IF(LEN(CC42)=0,"",SUM((BR$7:CA$126=$BD42)*(BR$6:CA$6))),"")</f>
        <v/>
      </c>
      <c r="DE42" s="93" t="str">
        <f t="array" ref="DE42">IFERROR(IF(LEN(CO42)=0,"",SUM((CD$7:CM$126=$BD42)*(CD$6:CM$6))),"")</f>
        <v/>
      </c>
      <c r="DF42" s="93" t="str">
        <f t="array" ref="DF42">IFERROR(IF(LEN(DA42)=0,"",SUM((CP$7:CY$126=$BD42)*(CP$6:CY$6))),"")</f>
        <v/>
      </c>
    </row>
    <row r="43" spans="2:110" x14ac:dyDescent="0.25">
      <c r="B43" s="112">
        <v>6</v>
      </c>
      <c r="C43" s="93" t="str">
        <f t="array" ref="C43">IFERROR(IF(AND(LEN(C$7)&gt;0,SUM((OutputList!$C16:$H16=Cond!C$7)*1)&gt;0),OutputList!$B16,""),"")</f>
        <v/>
      </c>
      <c r="D43" s="93" t="str">
        <f t="array" ref="D43">IFERROR(IF(AND(LEN(D$7)&gt;0,SUM((OutputList!$C16:$H16=Cond!D$7)*1)&gt;0),OutputList!$B16,""),"")</f>
        <v/>
      </c>
      <c r="E43" s="93" t="str">
        <f t="array" ref="E43">IFERROR(IF(AND(LEN(E$7)&gt;0,SUM((OutputList!$C16:$H16=Cond!E$7)*1)&gt;0),OutputList!$B16,""),"")</f>
        <v/>
      </c>
      <c r="F43" s="93" t="str">
        <f t="array" ref="F43">IFERROR(IF(AND(LEN(F$7)&gt;0,SUM((OutputList!$C16:$H16=Cond!F$7)*1)&gt;0),OutputList!$B16,""),"")</f>
        <v/>
      </c>
      <c r="G43" s="93" t="str">
        <f t="array" ref="G43">IFERROR(IF(AND(LEN(G$7)&gt;0,SUM((OutputList!$C16:$H16=Cond!G$7)*1)&gt;0),OutputList!$B16,""),"")</f>
        <v/>
      </c>
      <c r="H43" s="93" t="str">
        <f t="array" ref="H43">IFERROR(IF(AND(LEN(H$7)&gt;0,SUM((OutputList!$C16:$H16=Cond!H$7)*1)&gt;0),OutputList!$B16,""),"")</f>
        <v/>
      </c>
      <c r="I43" s="93" t="str">
        <f t="array" ref="I43">IFERROR(IF(AND(LEN(I$7)&gt;0,SUM((OutputList!$C16:$H16=Cond!I$7)*1)&gt;0),OutputList!$B16,""),"")</f>
        <v/>
      </c>
      <c r="J43" s="93" t="str">
        <f t="array" ref="J43">IFERROR(IF(AND(LEN(J$7)&gt;0,SUM((OutputList!$C16:$H16=Cond!J$7)*1)&gt;0),OutputList!$B16,""),"")</f>
        <v/>
      </c>
      <c r="K43" s="93" t="str">
        <f t="array" ref="K43">IFERROR(IF(AND(LEN(K$7)&gt;0,SUM((OutputList!$C16:$H16=Cond!K$7)*1)&gt;0),OutputList!$B16,""),"")</f>
        <v/>
      </c>
      <c r="L43" s="93" t="str">
        <f t="array" ref="L43">IFERROR(IF(AND(LEN(L$7)&gt;0,SUM((OutputList!$C16:$H16=Cond!L$7)*1)&gt;0),OutputList!$B16,""),"")</f>
        <v/>
      </c>
      <c r="M43" s="93">
        <f t="shared" si="45"/>
        <v>0</v>
      </c>
      <c r="O43" s="112">
        <v>7</v>
      </c>
      <c r="P43" s="112">
        <v>4</v>
      </c>
      <c r="Q43" s="93" t="str">
        <f t="shared" si="2"/>
        <v/>
      </c>
      <c r="R43" s="93" t="str">
        <f t="shared" si="3"/>
        <v/>
      </c>
      <c r="AA43" s="111">
        <v>1</v>
      </c>
      <c r="AB43" s="93" t="str">
        <f t="shared" ref="AB43:AB52" si="46">X7</f>
        <v>Giving a queue number</v>
      </c>
      <c r="AC43" s="93">
        <f>IFERROR(IF(LEN(AB43)=0,"",INDEX($C$63:$L$63,AA43)),"")</f>
        <v>1</v>
      </c>
      <c r="AD43" s="93">
        <f>IFERROR(IF(LEN(AB43)=0,"",INDEX($M$38:$M$47,AA43)),"")</f>
        <v>1</v>
      </c>
      <c r="AE43" s="93">
        <f>IF(LEN(AB43)=0,"",MAX(AC43:AD43))</f>
        <v>1</v>
      </c>
      <c r="AF43" s="93">
        <f>IFERROR(IF(LEN(AB43)=0,"",1),"")</f>
        <v>1</v>
      </c>
      <c r="AG43" s="93">
        <f>IFERROR(IF(LEN(AB43)=0,"",AF43+AE43),"")</f>
        <v>2</v>
      </c>
      <c r="AH43" s="93">
        <f>IFERROR(IF(LEN(AB43)=0,"",ROUNDDOWN((AG43-AF43)/2,0)+AF43),"")</f>
        <v>1</v>
      </c>
      <c r="AJ43" s="112">
        <v>37</v>
      </c>
      <c r="AK43" s="93" t="str">
        <f t="array" ref="AK43">IFERROR(IF(MAX(($AJ43&gt;=$AF$7:$AF$16)*($AJ43&lt;=$AG$7:$AG$16)*$AA$7:$AA$16)=0,"",INDEX($AB$7:$AB$16,MAX(($AJ43&gt;=$AF$7:$AF$16)*($AJ43&lt;=$AG$7:$AG$16)*$AA$7:$AA$16))),"")</f>
        <v/>
      </c>
      <c r="AL43" s="93" t="str">
        <f>IFERROR(IF(LEN(AK43)=0,"",COUNTIF(AK$7:AK43,AK43)),"")</f>
        <v/>
      </c>
      <c r="AM43" s="93" t="str">
        <f t="array" ref="AM43">IFERROR(IF(LEN(AK43)=0,"",LARGE((AK43=$R$7:$R$126)*($P$7:$P$126),COUNTIF(AK43:AK$126,AK43)-1)),"")</f>
        <v/>
      </c>
      <c r="AN43" s="93" t="str">
        <f>IFERROR(IF(LEN(AK43)=0,"",COUNTIF(AM$7:AM43,AM43)),"")</f>
        <v/>
      </c>
      <c r="AO43" s="93" t="str">
        <f t="array" ref="AO43">IFERROR(IF(MAX(($AJ43&gt;=$AF$19:$AF$28)*($AJ43&lt;=$AG$19:$AG$28)*$AA$19:$AA$28)=0,"",INDEX($AB$19:$AB$28,MAX(($AJ43&gt;=$AF$19:$AF$28)*($AJ43&lt;=$AG$19:$AG$28)*$AA$19:$AA$28))),"")</f>
        <v/>
      </c>
      <c r="AP43" s="93" t="str">
        <f>IFERROR(IF(LEN(AO43)=0,"",COUNTIF(AO$7:AO43,AO43)),"")</f>
        <v/>
      </c>
      <c r="AQ43" s="93" t="str">
        <f t="array" ref="AQ43">IFERROR(IF(LEN(AO43)=0,"",LARGE((AO43=$Q$7:$Q$126)*($P$7:$P$126),COUNTIF(AO43:AO$126,AO43)-1)),"")</f>
        <v/>
      </c>
      <c r="AR43" s="93" t="str">
        <f>IFERROR(IF(LEN(AO43)=0,"",COUNTIF(AQ$7:AQ43,AQ43)),"")</f>
        <v/>
      </c>
      <c r="AS43" s="93" t="str">
        <f t="array" ref="AS43">IFERROR(IF(MAX(($AJ43&gt;=$AF$31:$AF$40)*($AJ43&lt;=$AG$31:$AG$40)*$AA$31:$AA$40)=0,"",INDEX($AB$31:$AB$40,MAX(($AJ43&gt;=$AF$31:$AF$40)*($AJ43&lt;=$AG$31:$AG$40)*$AA$31:$AA$40))),"")</f>
        <v/>
      </c>
      <c r="AT43" s="93" t="str">
        <f>IFERROR(IF(LEN(AS43)=0,"",COUNTIF(AS$7:AS43,AS43)),"")</f>
        <v/>
      </c>
      <c r="AU43" s="93" t="str">
        <f t="shared" si="9"/>
        <v/>
      </c>
      <c r="AV43" s="93" t="str">
        <f>IFERROR(IF(LEN(AU43)=0,"",COUNTIF(AU$7:AU43,AU43)),"")</f>
        <v/>
      </c>
      <c r="AW43" s="93" t="str">
        <f t="array" ref="AW43">IFERROR(IF(MAX(($AJ43&gt;=$AF$43:$AF$52)*($AJ43&lt;=$AG$43:$AG$52)*$AA$43:$AA$52)=0,"",INDEX($AB$43:$AB$52,MAX(($AJ43&gt;=$AF$43:$AF$52)*($AJ43&lt;=$AG$43:$AG$52)*$AA$43:$AA$52))),"")</f>
        <v/>
      </c>
      <c r="AX43" s="93" t="str">
        <f>IFERROR(IF(LEN(AW43)=0,"",COUNTIF(AW$7:AW43,AW43)),"")</f>
        <v/>
      </c>
      <c r="AY43" s="93" t="str">
        <f t="shared" si="10"/>
        <v/>
      </c>
      <c r="AZ43" s="93" t="str">
        <f>IFERROR(IF(LEN(AY43)=0,"",COUNTIF(AY$7:AY43,AY43)),"")</f>
        <v/>
      </c>
      <c r="BA43" s="93" t="str">
        <f t="array" ref="BA43">IFERROR(IF(MAX(($AJ43&gt;=$AF$55:$AF$64)*($AJ43&lt;=$AG$55:$AG$64)*$AA$55:$AA$64)=0,"",INDEX($AB$55:$AB$64,MAX(($AJ43&gt;=$AF$55:$AF$64)*($AJ43&lt;=$AG$55:$AG$64)*$AA$55:$AA$64))),"")</f>
        <v/>
      </c>
      <c r="BB43" s="93" t="str">
        <f>IFERROR(IF(LEN(BA43)=0,"",COUNTIF(BA$7:BA43,BA43)),"")</f>
        <v/>
      </c>
      <c r="BD43" s="112">
        <v>37</v>
      </c>
      <c r="BE43" s="93" t="str">
        <f t="shared" si="11"/>
        <v/>
      </c>
      <c r="BF43" s="93" t="str">
        <f t="array" ref="BF43">IFERROR(IF(AND(COUNTIF($BE$7:$BE43,"")+1=BF$6,LEN($BE43)&gt;0,$AM43&gt;0),MATCH(INDEX($V$7:$V$16,$AM43)&amp;"-"&amp;$AN43,$BQ$7:$BQ$126,0),""),"")</f>
        <v/>
      </c>
      <c r="BG43" s="93" t="str">
        <f t="array" ref="BG43">IFERROR(IF(AND(COUNTIF($BE$7:$BE43,"")+1=BG$6,LEN($BE43)&gt;0,$AM43&gt;0),MATCH(INDEX($V$7:$V$16,$AM43)&amp;"-"&amp;$AN43,$BQ$7:$BQ$126,0),""),"")</f>
        <v/>
      </c>
      <c r="BH43" s="93" t="str">
        <f t="array" ref="BH43">IFERROR(IF(AND(COUNTIF($BE$7:$BE43,"")+1=BH$6,LEN($BE43)&gt;0,$AM43&gt;0),MATCH(INDEX($V$7:$V$16,$AM43)&amp;"-"&amp;$AN43,$BQ$7:$BQ$126,0),""),"")</f>
        <v/>
      </c>
      <c r="BI43" s="93" t="str">
        <f t="array" ref="BI43">IFERROR(IF(AND(COUNTIF($BE$7:$BE43,"")+1=BI$6,LEN($BE43)&gt;0,$AM43&gt;0),MATCH(INDEX($V$7:$V$16,$AM43)&amp;"-"&amp;$AN43,$BQ$7:$BQ$126,0),""),"")</f>
        <v/>
      </c>
      <c r="BJ43" s="93" t="str">
        <f t="array" ref="BJ43">IFERROR(IF(AND(COUNTIF($BE$7:$BE43,"")+1=BJ$6,LEN($BE43)&gt;0,$AM43&gt;0),MATCH(INDEX($V$7:$V$16,$AM43)&amp;"-"&amp;$AN43,$BQ$7:$BQ$126,0),""),"")</f>
        <v/>
      </c>
      <c r="BK43" s="93" t="str">
        <f t="array" ref="BK43">IFERROR(IF(AND(COUNTIF($BE$7:$BE43,"")+1=BK$6,LEN($BE43)&gt;0,$AM43&gt;0),MATCH(INDEX($V$7:$V$16,$AM43)&amp;"-"&amp;$AN43,$BQ$7:$BQ$126,0),""),"")</f>
        <v/>
      </c>
      <c r="BL43" s="93" t="str">
        <f t="array" ref="BL43">IFERROR(IF(AND(COUNTIF($BE$7:$BE43,"")+1=BL$6,LEN($BE43)&gt;0,$AM43&gt;0),MATCH(INDEX($V$7:$V$16,$AM43)&amp;"-"&amp;$AN43,$BQ$7:$BQ$126,0),""),"")</f>
        <v/>
      </c>
      <c r="BM43" s="93" t="str">
        <f t="array" ref="BM43">IFERROR(IF(AND(COUNTIF($BE$7:$BE43,"")+1=BM$6,LEN($BE43)&gt;0,$AM43&gt;0),MATCH(INDEX($V$7:$V$16,$AM43)&amp;"-"&amp;$AN43,$BQ$7:$BQ$126,0),""),"")</f>
        <v/>
      </c>
      <c r="BN43" s="93" t="str">
        <f t="array" ref="BN43">IFERROR(IF(AND(COUNTIF($BE$7:$BE43,"")+1=BN$6,LEN($BE43)&gt;0,$AM43&gt;0),MATCH(INDEX($V$7:$V$16,$AM43)&amp;"-"&amp;$AN43,$BQ$7:$BQ$126,0),""),"")</f>
        <v/>
      </c>
      <c r="BO43" s="93" t="str">
        <f t="array" ref="BO43">IFERROR(IF(AND(COUNTIF($BE$7:$BE43,"")+1=BO$6,LEN($BE43)&gt;0,$AM43&gt;0),MATCH(INDEX($V$7:$V$16,$AM43)&amp;"-"&amp;$AN43,$BQ$7:$BQ$126,0),""),"")</f>
        <v/>
      </c>
      <c r="BP43" s="93" t="str">
        <f t="array" ref="BP43">IFERROR(IF(AND(COUNTIF($BE$7:$BE43,"")+1=BP$6,LEN($BE43)&gt;0,$AM43&gt;0),MATCH(INDEX($V$7:$V$16,$AM43)&amp;"-"&amp;$AN43,$BQ$7:$BQ$126,0),""),"")</f>
        <v/>
      </c>
      <c r="BQ43" s="93" t="str">
        <f t="shared" si="12"/>
        <v/>
      </c>
      <c r="BR43" s="93" t="str">
        <f t="array" ref="BR43">IFERROR(IF(AND(COUNTIF($BQ$7:$BQ43,"")+1=BR$6,LEN($BQ43)&gt;0,$AQ43&gt;0),MATCH(INDEX($W$7:$W$16,$AQ43)&amp;"-"&amp;$AR43,$CC$7:$CC$126,0),""),"")</f>
        <v/>
      </c>
      <c r="BS43" s="93" t="str">
        <f t="array" ref="BS43">IFERROR(IF(AND(COUNTIF($BQ$7:$BQ43,"")+1=BS$6,LEN($BQ43)&gt;0,$AQ43&gt;0),MATCH(INDEX($W$7:$W$16,$AQ43)&amp;"-"&amp;$AR43,$CC$7:$CC$126,0),""),"")</f>
        <v/>
      </c>
      <c r="BT43" s="93" t="str">
        <f t="array" ref="BT43">IFERROR(IF(AND(COUNTIF($BQ$7:$BQ43,"")+1=BT$6,LEN($BQ43)&gt;0,$AQ43&gt;0),MATCH(INDEX($W$7:$W$16,$AQ43)&amp;"-"&amp;$AR43,$CC$7:$CC$126,0),""),"")</f>
        <v/>
      </c>
      <c r="BU43" s="93" t="str">
        <f t="array" ref="BU43">IFERROR(IF(AND(COUNTIF($BQ$7:$BQ43,"")+1=BU$6,LEN($BQ43)&gt;0,$AQ43&gt;0),MATCH(INDEX($W$7:$W$16,$AQ43)&amp;"-"&amp;$AR43,$CC$7:$CC$126,0),""),"")</f>
        <v/>
      </c>
      <c r="BV43" s="93" t="str">
        <f t="array" ref="BV43">IFERROR(IF(AND(COUNTIF($BQ$7:$BQ43,"")+1=BV$6,LEN($BQ43)&gt;0,$AQ43&gt;0),MATCH(INDEX($W$7:$W$16,$AQ43)&amp;"-"&amp;$AR43,$CC$7:$CC$126,0),""),"")</f>
        <v/>
      </c>
      <c r="BW43" s="93" t="str">
        <f t="array" ref="BW43">IFERROR(IF(AND(COUNTIF($BQ$7:$BQ43,"")+1=BW$6,LEN($BQ43)&gt;0,$AQ43&gt;0),MATCH(INDEX($W$7:$W$16,$AQ43)&amp;"-"&amp;$AR43,$CC$7:$CC$126,0),""),"")</f>
        <v/>
      </c>
      <c r="BX43" s="93" t="str">
        <f t="array" ref="BX43">IFERROR(IF(AND(COUNTIF($BQ$7:$BQ43,"")+1=BX$6,LEN($BQ43)&gt;0,$AQ43&gt;0),MATCH(INDEX($W$7:$W$16,$AQ43)&amp;"-"&amp;$AR43,$CC$7:$CC$126,0),""),"")</f>
        <v/>
      </c>
      <c r="BY43" s="93" t="str">
        <f t="array" ref="BY43">IFERROR(IF(AND(COUNTIF($BQ$7:$BQ43,"")+1=BY$6,LEN($BQ43)&gt;0,$AQ43&gt;0),MATCH(INDEX($W$7:$W$16,$AQ43)&amp;"-"&amp;$AR43,$CC$7:$CC$126,0),""),"")</f>
        <v/>
      </c>
      <c r="BZ43" s="93" t="str">
        <f t="array" ref="BZ43">IFERROR(IF(AND(COUNTIF($BQ$7:$BQ43,"")+1=BZ$6,LEN($BQ43)&gt;0,$AQ43&gt;0),MATCH(INDEX($W$7:$W$16,$AQ43)&amp;"-"&amp;$AR43,$CC$7:$CC$126,0),""),"")</f>
        <v/>
      </c>
      <c r="CA43" s="93" t="str">
        <f t="array" ref="CA43">IFERROR(IF(AND(COUNTIF($BQ$7:$BQ43,"")+1=CA$6,LEN($BQ43)&gt;0,$AQ43&gt;0),MATCH(INDEX($W$7:$W$16,$AQ43)&amp;"-"&amp;$AR43,$CC$7:$CC$126,0),""),"")</f>
        <v/>
      </c>
      <c r="CB43" s="93" t="str">
        <f t="array" ref="CB43">IFERROR(IF(AND(COUNTIF($BQ$7:$BQ43,"")+1=CB$6,LEN($BQ43)&gt;0,$AQ43&gt;0),MATCH(INDEX($W$7:$W$16,$AQ43)&amp;"-"&amp;$AR43,$CC$7:$CC$126,0),""),"")</f>
        <v/>
      </c>
      <c r="CC43" s="93" t="str">
        <f t="shared" si="13"/>
        <v/>
      </c>
      <c r="CD43" s="93" t="str">
        <f t="array" ref="CD43">IFERROR(IF(AND(COUNTIF($CC$7:$CC43,"")+1=CD$6,LEN($CC43)&gt;0,$AU43&gt;0),MATCH(INDEX($X$7:$X$16,$AU43)&amp;"-"&amp;$AV43,$CO$7:$CO$126,0),""),"")</f>
        <v/>
      </c>
      <c r="CE43" s="93" t="str">
        <f t="array" ref="CE43">IFERROR(IF(AND(COUNTIF($CC$7:$CC43,"")+1=CE$6,LEN($CC43)&gt;0,$AU43&gt;0),MATCH(INDEX($X$7:$X$16,$AU43)&amp;"-"&amp;$AV43,$CO$7:$CO$126,0),""),"")</f>
        <v/>
      </c>
      <c r="CF43" s="93" t="str">
        <f t="array" ref="CF43">IFERROR(IF(AND(COUNTIF($CC$7:$CC43,"")+1=CF$6,LEN($CC43)&gt;0,$AU43&gt;0),MATCH(INDEX($X$7:$X$16,$AU43)&amp;"-"&amp;$AV43,$CO$7:$CO$126,0),""),"")</f>
        <v/>
      </c>
      <c r="CG43" s="93" t="str">
        <f t="array" ref="CG43">IFERROR(IF(AND(COUNTIF($CC$7:$CC43,"")+1=CG$6,LEN($CC43)&gt;0,$AU43&gt;0),MATCH(INDEX($X$7:$X$16,$AU43)&amp;"-"&amp;$AV43,$CO$7:$CO$126,0),""),"")</f>
        <v/>
      </c>
      <c r="CH43" s="93" t="str">
        <f t="array" ref="CH43">IFERROR(IF(AND(COUNTIF($CC$7:$CC43,"")+1=CH$6,LEN($CC43)&gt;0,$AU43&gt;0),MATCH(INDEX($X$7:$X$16,$AU43)&amp;"-"&amp;$AV43,$CO$7:$CO$126,0),""),"")</f>
        <v/>
      </c>
      <c r="CI43" s="93" t="str">
        <f t="array" ref="CI43">IFERROR(IF(AND(COUNTIF($CC$7:$CC43,"")+1=CI$6,LEN($CC43)&gt;0,$AU43&gt;0),MATCH(INDEX($X$7:$X$16,$AU43)&amp;"-"&amp;$AV43,$CO$7:$CO$126,0),""),"")</f>
        <v/>
      </c>
      <c r="CJ43" s="93" t="str">
        <f t="array" ref="CJ43">IFERROR(IF(AND(COUNTIF($CC$7:$CC43,"")+1=CJ$6,LEN($CC43)&gt;0,$AU43&gt;0),MATCH(INDEX($X$7:$X$16,$AU43)&amp;"-"&amp;$AV43,$CO$7:$CO$126,0),""),"")</f>
        <v/>
      </c>
      <c r="CK43" s="93" t="str">
        <f t="array" ref="CK43">IFERROR(IF(AND(COUNTIF($CC$7:$CC43,"")+1=CK$6,LEN($CC43)&gt;0,$AU43&gt;0),MATCH(INDEX($X$7:$X$16,$AU43)&amp;"-"&amp;$AV43,$CO$7:$CO$126,0),""),"")</f>
        <v/>
      </c>
      <c r="CL43" s="93" t="str">
        <f t="array" ref="CL43">IFERROR(IF(AND(COUNTIF($CC$7:$CC43,"")+1=CL$6,LEN($CC43)&gt;0,$AU43&gt;0),MATCH(INDEX($X$7:$X$16,$AU43)&amp;"-"&amp;$AV43,$CO$7:$CO$126,0),""),"")</f>
        <v/>
      </c>
      <c r="CM43" s="93" t="str">
        <f t="array" ref="CM43">IFERROR(IF(AND(COUNTIF($CC$7:$CC43,"")+1=CM$6,LEN($CC43)&gt;0,$AU43&gt;0),MATCH(INDEX($X$7:$X$16,$AU43)&amp;"-"&amp;$AV43,$CO$7:$CO$126,0),""),"")</f>
        <v/>
      </c>
      <c r="CN43" s="93" t="str">
        <f t="array" ref="CN43">IFERROR(IF(AND(COUNTIF($CC$7:$CC43,"")+1=CN$6,LEN($CC43)&gt;0,$AU43&gt;0),MATCH(INDEX($X$7:$X$16,$AU43)&amp;"-"&amp;$AV43,$CO$7:$CO$126,0),""),"")</f>
        <v/>
      </c>
      <c r="CO43" s="93" t="str">
        <f t="shared" si="14"/>
        <v/>
      </c>
      <c r="CP43" s="93" t="str">
        <f t="array" ref="CP43">IFERROR(IF(AND(COUNTIF($CO$7:$CO43,"")+1=CP$6,LEN($CO43)&gt;0,$AY43&gt;0),MATCH(INDEX($Y$7:$Y$16,$AY43)&amp;"-"&amp;$AZ43,$DA$7:$DA$126,0),""),"")</f>
        <v/>
      </c>
      <c r="CQ43" s="93" t="str">
        <f t="array" ref="CQ43">IFERROR(IF(AND(COUNTIF($CO$7:$CO43,"")+1=CQ$6,LEN($CO43)&gt;0,$AY43&gt;0),MATCH(INDEX($Y$7:$Y$16,$AY43)&amp;"-"&amp;$AZ43,$DA$7:$DA$126,0),""),"")</f>
        <v/>
      </c>
      <c r="CR43" s="93" t="str">
        <f t="array" ref="CR43">IFERROR(IF(AND(COUNTIF($CO$7:$CO43,"")+1=CR$6,LEN($CO43)&gt;0,$AY43&gt;0),MATCH(INDEX($Y$7:$Y$16,$AY43)&amp;"-"&amp;$AZ43,$DA$7:$DA$126,0),""),"")</f>
        <v/>
      </c>
      <c r="CS43" s="93" t="str">
        <f t="array" ref="CS43">IFERROR(IF(AND(COUNTIF($CO$7:$CO43,"")+1=CS$6,LEN($CO43)&gt;0,$AY43&gt;0),MATCH(INDEX($Y$7:$Y$16,$AY43)&amp;"-"&amp;$AZ43,$DA$7:$DA$126,0),""),"")</f>
        <v/>
      </c>
      <c r="CT43" s="93" t="str">
        <f t="array" ref="CT43">IFERROR(IF(AND(COUNTIF($CO$7:$CO43,"")+1=CT$6,LEN($CO43)&gt;0,$AY43&gt;0),MATCH(INDEX($Y$7:$Y$16,$AY43)&amp;"-"&amp;$AZ43,$DA$7:$DA$126,0),""),"")</f>
        <v/>
      </c>
      <c r="CU43" s="93" t="str">
        <f t="array" ref="CU43">IFERROR(IF(AND(COUNTIF($CO$7:$CO43,"")+1=CU$6,LEN($CO43)&gt;0,$AY43&gt;0),MATCH(INDEX($Y$7:$Y$16,$AY43)&amp;"-"&amp;$AZ43,$DA$7:$DA$126,0),""),"")</f>
        <v/>
      </c>
      <c r="CV43" s="93" t="str">
        <f t="array" ref="CV43">IFERROR(IF(AND(COUNTIF($CO$7:$CO43,"")+1=CV$6,LEN($CO43)&gt;0,$AY43&gt;0),MATCH(INDEX($Y$7:$Y$16,$AY43)&amp;"-"&amp;$AZ43,$DA$7:$DA$126,0),""),"")</f>
        <v/>
      </c>
      <c r="CW43" s="93" t="str">
        <f t="array" ref="CW43">IFERROR(IF(AND(COUNTIF($CO$7:$CO43,"")+1=CW$6,LEN($CO43)&gt;0,$AY43&gt;0),MATCH(INDEX($Y$7:$Y$16,$AY43)&amp;"-"&amp;$AZ43,$DA$7:$DA$126,0),""),"")</f>
        <v/>
      </c>
      <c r="CX43" s="93" t="str">
        <f t="array" ref="CX43">IFERROR(IF(AND(COUNTIF($CO$7:$CO43,"")+1=CX$6,LEN($CO43)&gt;0,$AY43&gt;0),MATCH(INDEX($Y$7:$Y$16,$AY43)&amp;"-"&amp;$AZ43,$DA$7:$DA$126,0),""),"")</f>
        <v/>
      </c>
      <c r="CY43" s="93" t="str">
        <f t="array" ref="CY43">IFERROR(IF(AND(COUNTIF($CO$7:$CO43,"")+1=CY$6,LEN($CO43)&gt;0,$AY43&gt;0),MATCH(INDEX($Y$7:$Y$16,$AY43)&amp;"-"&amp;$AZ43,$DA$7:$DA$126,0),""),"")</f>
        <v/>
      </c>
      <c r="CZ43" s="93" t="str">
        <f t="array" ref="CZ43">IFERROR(IF(AND(COUNTIF($CO$7:$CO43,"")+1=CZ$6,LEN($CO43)&gt;0,$AY43&gt;0),MATCH(INDEX($Y$7:$Y$16,$AY43)&amp;"-"&amp;$AZ43,$DA$7:$DA$126,0),""),"")</f>
        <v/>
      </c>
      <c r="DA43" s="93" t="str">
        <f t="shared" si="15"/>
        <v/>
      </c>
      <c r="DC43" s="93" t="str">
        <f t="array" ref="DC43">IFERROR(IF(LEN(BQ43)=0,"",SUM((BF$7:BO$126=$BD43)*(BF$6:BO$6))),"")</f>
        <v/>
      </c>
      <c r="DD43" s="93" t="str">
        <f t="array" ref="DD43">IFERROR(IF(LEN(CC43)=0,"",SUM((BR$7:CA$126=$BD43)*(BR$6:CA$6))),"")</f>
        <v/>
      </c>
      <c r="DE43" s="93" t="str">
        <f t="array" ref="DE43">IFERROR(IF(LEN(CO43)=0,"",SUM((CD$7:CM$126=$BD43)*(CD$6:CM$6))),"")</f>
        <v/>
      </c>
      <c r="DF43" s="93" t="str">
        <f t="array" ref="DF43">IFERROR(IF(LEN(DA43)=0,"",SUM((CP$7:CY$126=$BD43)*(CP$6:CY$6))),"")</f>
        <v/>
      </c>
    </row>
    <row r="44" spans="2:110" x14ac:dyDescent="0.25">
      <c r="B44" s="112">
        <v>7</v>
      </c>
      <c r="C44" s="93" t="str">
        <f t="array" ref="C44">IFERROR(IF(AND(LEN(C$7)&gt;0,SUM((OutputList!$C17:$H17=Cond!C$7)*1)&gt;0),OutputList!$B17,""),"")</f>
        <v/>
      </c>
      <c r="D44" s="93" t="str">
        <f t="array" ref="D44">IFERROR(IF(AND(LEN(D$7)&gt;0,SUM((OutputList!$C17:$H17=Cond!D$7)*1)&gt;0),OutputList!$B17,""),"")</f>
        <v/>
      </c>
      <c r="E44" s="93" t="str">
        <f t="array" ref="E44">IFERROR(IF(AND(LEN(E$7)&gt;0,SUM((OutputList!$C17:$H17=Cond!E$7)*1)&gt;0),OutputList!$B17,""),"")</f>
        <v/>
      </c>
      <c r="F44" s="93" t="str">
        <f t="array" ref="F44">IFERROR(IF(AND(LEN(F$7)&gt;0,SUM((OutputList!$C17:$H17=Cond!F$7)*1)&gt;0),OutputList!$B17,""),"")</f>
        <v/>
      </c>
      <c r="G44" s="93" t="str">
        <f t="array" ref="G44">IFERROR(IF(AND(LEN(G$7)&gt;0,SUM((OutputList!$C17:$H17=Cond!G$7)*1)&gt;0),OutputList!$B17,""),"")</f>
        <v/>
      </c>
      <c r="H44" s="93" t="str">
        <f t="array" ref="H44">IFERROR(IF(AND(LEN(H$7)&gt;0,SUM((OutputList!$C17:$H17=Cond!H$7)*1)&gt;0),OutputList!$B17,""),"")</f>
        <v/>
      </c>
      <c r="I44" s="93" t="str">
        <f t="array" ref="I44">IFERROR(IF(AND(LEN(I$7)&gt;0,SUM((OutputList!$C17:$H17=Cond!I$7)*1)&gt;0),OutputList!$B17,""),"")</f>
        <v/>
      </c>
      <c r="J44" s="93" t="str">
        <f t="array" ref="J44">IFERROR(IF(AND(LEN(J$7)&gt;0,SUM((OutputList!$C17:$H17=Cond!J$7)*1)&gt;0),OutputList!$B17,""),"")</f>
        <v/>
      </c>
      <c r="K44" s="93" t="str">
        <f t="array" ref="K44">IFERROR(IF(AND(LEN(K$7)&gt;0,SUM((OutputList!$C17:$H17=Cond!K$7)*1)&gt;0),OutputList!$B17,""),"")</f>
        <v/>
      </c>
      <c r="L44" s="93" t="str">
        <f t="array" ref="L44">IFERROR(IF(AND(LEN(L$7)&gt;0,SUM((OutputList!$C17:$H17=Cond!L$7)*1)&gt;0),OutputList!$B17,""),"")</f>
        <v/>
      </c>
      <c r="M44" s="93">
        <f t="shared" si="45"/>
        <v>0</v>
      </c>
      <c r="O44" s="112">
        <v>8</v>
      </c>
      <c r="P44" s="112">
        <v>4</v>
      </c>
      <c r="Q44" s="93" t="str">
        <f t="shared" si="2"/>
        <v/>
      </c>
      <c r="R44" s="93" t="str">
        <f t="shared" si="3"/>
        <v/>
      </c>
      <c r="AA44" s="111">
        <v>2</v>
      </c>
      <c r="AB44" s="93" t="str">
        <f t="shared" si="46"/>
        <v>Bill</v>
      </c>
      <c r="AC44" s="93">
        <f t="shared" ref="AC44:AC52" si="47">IFERROR(IF(LEN(AB44)=0,"",INDEX($C$63:$L$63,AA44)),"")</f>
        <v>1</v>
      </c>
      <c r="AD44" s="93">
        <f t="shared" ref="AD44:AD52" si="48">IFERROR(IF(LEN(AB44)=0,"",INDEX($M$38:$M$47,AA44)),"")</f>
        <v>1</v>
      </c>
      <c r="AE44" s="93">
        <f t="shared" ref="AE44:AE52" si="49">IF(LEN(AB44)=0,"",MAX(AC44:AD44))</f>
        <v>1</v>
      </c>
      <c r="AF44" s="93">
        <f>IFERROR(IF(LEN(AB44)=0,"",MAX($AG$43:AG43)+2),"")</f>
        <v>4</v>
      </c>
      <c r="AG44" s="93">
        <f t="shared" ref="AG44:AG52" si="50">IFERROR(IF(LEN(AB44)=0,"",AF44+AE44),"")</f>
        <v>5</v>
      </c>
      <c r="AH44" s="93">
        <f t="shared" ref="AH44:AH52" si="51">IFERROR(IF(LEN(AB44)=0,"",ROUNDDOWN((AG44-AF44)/2,0)+AF44),"")</f>
        <v>4</v>
      </c>
      <c r="AJ44" s="112">
        <v>38</v>
      </c>
      <c r="AK44" s="93" t="str">
        <f t="array" ref="AK44">IFERROR(IF(MAX(($AJ44&gt;=$AF$7:$AF$16)*($AJ44&lt;=$AG$7:$AG$16)*$AA$7:$AA$16)=0,"",INDEX($AB$7:$AB$16,MAX(($AJ44&gt;=$AF$7:$AF$16)*($AJ44&lt;=$AG$7:$AG$16)*$AA$7:$AA$16))),"")</f>
        <v/>
      </c>
      <c r="AL44" s="93" t="str">
        <f>IFERROR(IF(LEN(AK44)=0,"",COUNTIF(AK$7:AK44,AK44)),"")</f>
        <v/>
      </c>
      <c r="AM44" s="93" t="str">
        <f t="array" ref="AM44">IFERROR(IF(LEN(AK44)=0,"",LARGE((AK44=$R$7:$R$126)*($P$7:$P$126),COUNTIF(AK44:AK$126,AK44)-1)),"")</f>
        <v/>
      </c>
      <c r="AN44" s="93" t="str">
        <f>IFERROR(IF(LEN(AK44)=0,"",COUNTIF(AM$7:AM44,AM44)),"")</f>
        <v/>
      </c>
      <c r="AO44" s="93" t="str">
        <f t="array" ref="AO44">IFERROR(IF(MAX(($AJ44&gt;=$AF$19:$AF$28)*($AJ44&lt;=$AG$19:$AG$28)*$AA$19:$AA$28)=0,"",INDEX($AB$19:$AB$28,MAX(($AJ44&gt;=$AF$19:$AF$28)*($AJ44&lt;=$AG$19:$AG$28)*$AA$19:$AA$28))),"")</f>
        <v/>
      </c>
      <c r="AP44" s="93" t="str">
        <f>IFERROR(IF(LEN(AO44)=0,"",COUNTIF(AO$7:AO44,AO44)),"")</f>
        <v/>
      </c>
      <c r="AQ44" s="93" t="str">
        <f t="array" ref="AQ44">IFERROR(IF(LEN(AO44)=0,"",LARGE((AO44=$Q$7:$Q$126)*($P$7:$P$126),COUNTIF(AO44:AO$126,AO44)-1)),"")</f>
        <v/>
      </c>
      <c r="AR44" s="93" t="str">
        <f>IFERROR(IF(LEN(AO44)=0,"",COUNTIF(AQ$7:AQ44,AQ44)),"")</f>
        <v/>
      </c>
      <c r="AS44" s="93" t="str">
        <f t="array" ref="AS44">IFERROR(IF(MAX(($AJ44&gt;=$AF$31:$AF$40)*($AJ44&lt;=$AG$31:$AG$40)*$AA$31:$AA$40)=0,"",INDEX($AB$31:$AB$40,MAX(($AJ44&gt;=$AF$31:$AF$40)*($AJ44&lt;=$AG$31:$AG$40)*$AA$31:$AA$40))),"")</f>
        <v/>
      </c>
      <c r="AT44" s="93" t="str">
        <f>IFERROR(IF(LEN(AS44)=0,"",COUNTIF(AS$7:AS44,AS44)),"")</f>
        <v/>
      </c>
      <c r="AU44" s="93" t="str">
        <f t="shared" si="9"/>
        <v/>
      </c>
      <c r="AV44" s="93" t="str">
        <f>IFERROR(IF(LEN(AU44)=0,"",COUNTIF(AU$7:AU44,AU44)),"")</f>
        <v/>
      </c>
      <c r="AW44" s="93" t="str">
        <f t="array" ref="AW44">IFERROR(IF(MAX(($AJ44&gt;=$AF$43:$AF$52)*($AJ44&lt;=$AG$43:$AG$52)*$AA$43:$AA$52)=0,"",INDEX($AB$43:$AB$52,MAX(($AJ44&gt;=$AF$43:$AF$52)*($AJ44&lt;=$AG$43:$AG$52)*$AA$43:$AA$52))),"")</f>
        <v/>
      </c>
      <c r="AX44" s="93" t="str">
        <f>IFERROR(IF(LEN(AW44)=0,"",COUNTIF(AW$7:AW44,AW44)),"")</f>
        <v/>
      </c>
      <c r="AY44" s="93" t="str">
        <f t="shared" si="10"/>
        <v/>
      </c>
      <c r="AZ44" s="93" t="str">
        <f>IFERROR(IF(LEN(AY44)=0,"",COUNTIF(AY$7:AY44,AY44)),"")</f>
        <v/>
      </c>
      <c r="BA44" s="93" t="str">
        <f t="array" ref="BA44">IFERROR(IF(MAX(($AJ44&gt;=$AF$55:$AF$64)*($AJ44&lt;=$AG$55:$AG$64)*$AA$55:$AA$64)=0,"",INDEX($AB$55:$AB$64,MAX(($AJ44&gt;=$AF$55:$AF$64)*($AJ44&lt;=$AG$55:$AG$64)*$AA$55:$AA$64))),"")</f>
        <v/>
      </c>
      <c r="BB44" s="93" t="str">
        <f>IFERROR(IF(LEN(BA44)=0,"",COUNTIF(BA$7:BA44,BA44)),"")</f>
        <v/>
      </c>
      <c r="BD44" s="112">
        <v>38</v>
      </c>
      <c r="BE44" s="93" t="str">
        <f t="shared" si="11"/>
        <v/>
      </c>
      <c r="BF44" s="93" t="str">
        <f t="array" ref="BF44">IFERROR(IF(AND(COUNTIF($BE$7:$BE44,"")+1=BF$6,LEN($BE44)&gt;0,$AM44&gt;0),MATCH(INDEX($V$7:$V$16,$AM44)&amp;"-"&amp;$AN44,$BQ$7:$BQ$126,0),""),"")</f>
        <v/>
      </c>
      <c r="BG44" s="93" t="str">
        <f t="array" ref="BG44">IFERROR(IF(AND(COUNTIF($BE$7:$BE44,"")+1=BG$6,LEN($BE44)&gt;0,$AM44&gt;0),MATCH(INDEX($V$7:$V$16,$AM44)&amp;"-"&amp;$AN44,$BQ$7:$BQ$126,0),""),"")</f>
        <v/>
      </c>
      <c r="BH44" s="93" t="str">
        <f t="array" ref="BH44">IFERROR(IF(AND(COUNTIF($BE$7:$BE44,"")+1=BH$6,LEN($BE44)&gt;0,$AM44&gt;0),MATCH(INDEX($V$7:$V$16,$AM44)&amp;"-"&amp;$AN44,$BQ$7:$BQ$126,0),""),"")</f>
        <v/>
      </c>
      <c r="BI44" s="93" t="str">
        <f t="array" ref="BI44">IFERROR(IF(AND(COUNTIF($BE$7:$BE44,"")+1=BI$6,LEN($BE44)&gt;0,$AM44&gt;0),MATCH(INDEX($V$7:$V$16,$AM44)&amp;"-"&amp;$AN44,$BQ$7:$BQ$126,0),""),"")</f>
        <v/>
      </c>
      <c r="BJ44" s="93" t="str">
        <f t="array" ref="BJ44">IFERROR(IF(AND(COUNTIF($BE$7:$BE44,"")+1=BJ$6,LEN($BE44)&gt;0,$AM44&gt;0),MATCH(INDEX($V$7:$V$16,$AM44)&amp;"-"&amp;$AN44,$BQ$7:$BQ$126,0),""),"")</f>
        <v/>
      </c>
      <c r="BK44" s="93" t="str">
        <f t="array" ref="BK44">IFERROR(IF(AND(COUNTIF($BE$7:$BE44,"")+1=BK$6,LEN($BE44)&gt;0,$AM44&gt;0),MATCH(INDEX($V$7:$V$16,$AM44)&amp;"-"&amp;$AN44,$BQ$7:$BQ$126,0),""),"")</f>
        <v/>
      </c>
      <c r="BL44" s="93" t="str">
        <f t="array" ref="BL44">IFERROR(IF(AND(COUNTIF($BE$7:$BE44,"")+1=BL$6,LEN($BE44)&gt;0,$AM44&gt;0),MATCH(INDEX($V$7:$V$16,$AM44)&amp;"-"&amp;$AN44,$BQ$7:$BQ$126,0),""),"")</f>
        <v/>
      </c>
      <c r="BM44" s="93" t="str">
        <f t="array" ref="BM44">IFERROR(IF(AND(COUNTIF($BE$7:$BE44,"")+1=BM$6,LEN($BE44)&gt;0,$AM44&gt;0),MATCH(INDEX($V$7:$V$16,$AM44)&amp;"-"&amp;$AN44,$BQ$7:$BQ$126,0),""),"")</f>
        <v/>
      </c>
      <c r="BN44" s="93" t="str">
        <f t="array" ref="BN44">IFERROR(IF(AND(COUNTIF($BE$7:$BE44,"")+1=BN$6,LEN($BE44)&gt;0,$AM44&gt;0),MATCH(INDEX($V$7:$V$16,$AM44)&amp;"-"&amp;$AN44,$BQ$7:$BQ$126,0),""),"")</f>
        <v/>
      </c>
      <c r="BO44" s="93" t="str">
        <f t="array" ref="BO44">IFERROR(IF(AND(COUNTIF($BE$7:$BE44,"")+1=BO$6,LEN($BE44)&gt;0,$AM44&gt;0),MATCH(INDEX($V$7:$V$16,$AM44)&amp;"-"&amp;$AN44,$BQ$7:$BQ$126,0),""),"")</f>
        <v/>
      </c>
      <c r="BP44" s="93" t="str">
        <f t="array" ref="BP44">IFERROR(IF(AND(COUNTIF($BE$7:$BE44,"")+1=BP$6,LEN($BE44)&gt;0,$AM44&gt;0),MATCH(INDEX($V$7:$V$16,$AM44)&amp;"-"&amp;$AN44,$BQ$7:$BQ$126,0),""),"")</f>
        <v/>
      </c>
      <c r="BQ44" s="93" t="str">
        <f t="shared" si="12"/>
        <v/>
      </c>
      <c r="BR44" s="93" t="str">
        <f t="array" ref="BR44">IFERROR(IF(AND(COUNTIF($BQ$7:$BQ44,"")+1=BR$6,LEN($BQ44)&gt;0,$AQ44&gt;0),MATCH(INDEX($W$7:$W$16,$AQ44)&amp;"-"&amp;$AR44,$CC$7:$CC$126,0),""),"")</f>
        <v/>
      </c>
      <c r="BS44" s="93" t="str">
        <f t="array" ref="BS44">IFERROR(IF(AND(COUNTIF($BQ$7:$BQ44,"")+1=BS$6,LEN($BQ44)&gt;0,$AQ44&gt;0),MATCH(INDEX($W$7:$W$16,$AQ44)&amp;"-"&amp;$AR44,$CC$7:$CC$126,0),""),"")</f>
        <v/>
      </c>
      <c r="BT44" s="93" t="str">
        <f t="array" ref="BT44">IFERROR(IF(AND(COUNTIF($BQ$7:$BQ44,"")+1=BT$6,LEN($BQ44)&gt;0,$AQ44&gt;0),MATCH(INDEX($W$7:$W$16,$AQ44)&amp;"-"&amp;$AR44,$CC$7:$CC$126,0),""),"")</f>
        <v/>
      </c>
      <c r="BU44" s="93" t="str">
        <f t="array" ref="BU44">IFERROR(IF(AND(COUNTIF($BQ$7:$BQ44,"")+1=BU$6,LEN($BQ44)&gt;0,$AQ44&gt;0),MATCH(INDEX($W$7:$W$16,$AQ44)&amp;"-"&amp;$AR44,$CC$7:$CC$126,0),""),"")</f>
        <v/>
      </c>
      <c r="BV44" s="93" t="str">
        <f t="array" ref="BV44">IFERROR(IF(AND(COUNTIF($BQ$7:$BQ44,"")+1=BV$6,LEN($BQ44)&gt;0,$AQ44&gt;0),MATCH(INDEX($W$7:$W$16,$AQ44)&amp;"-"&amp;$AR44,$CC$7:$CC$126,0),""),"")</f>
        <v/>
      </c>
      <c r="BW44" s="93" t="str">
        <f t="array" ref="BW44">IFERROR(IF(AND(COUNTIF($BQ$7:$BQ44,"")+1=BW$6,LEN($BQ44)&gt;0,$AQ44&gt;0),MATCH(INDEX($W$7:$W$16,$AQ44)&amp;"-"&amp;$AR44,$CC$7:$CC$126,0),""),"")</f>
        <v/>
      </c>
      <c r="BX44" s="93" t="str">
        <f t="array" ref="BX44">IFERROR(IF(AND(COUNTIF($BQ$7:$BQ44,"")+1=BX$6,LEN($BQ44)&gt;0,$AQ44&gt;0),MATCH(INDEX($W$7:$W$16,$AQ44)&amp;"-"&amp;$AR44,$CC$7:$CC$126,0),""),"")</f>
        <v/>
      </c>
      <c r="BY44" s="93" t="str">
        <f t="array" ref="BY44">IFERROR(IF(AND(COUNTIF($BQ$7:$BQ44,"")+1=BY$6,LEN($BQ44)&gt;0,$AQ44&gt;0),MATCH(INDEX($W$7:$W$16,$AQ44)&amp;"-"&amp;$AR44,$CC$7:$CC$126,0),""),"")</f>
        <v/>
      </c>
      <c r="BZ44" s="93" t="str">
        <f t="array" ref="BZ44">IFERROR(IF(AND(COUNTIF($BQ$7:$BQ44,"")+1=BZ$6,LEN($BQ44)&gt;0,$AQ44&gt;0),MATCH(INDEX($W$7:$W$16,$AQ44)&amp;"-"&amp;$AR44,$CC$7:$CC$126,0),""),"")</f>
        <v/>
      </c>
      <c r="CA44" s="93" t="str">
        <f t="array" ref="CA44">IFERROR(IF(AND(COUNTIF($BQ$7:$BQ44,"")+1=CA$6,LEN($BQ44)&gt;0,$AQ44&gt;0),MATCH(INDEX($W$7:$W$16,$AQ44)&amp;"-"&amp;$AR44,$CC$7:$CC$126,0),""),"")</f>
        <v/>
      </c>
      <c r="CB44" s="93" t="str">
        <f t="array" ref="CB44">IFERROR(IF(AND(COUNTIF($BQ$7:$BQ44,"")+1=CB$6,LEN($BQ44)&gt;0,$AQ44&gt;0),MATCH(INDEX($W$7:$W$16,$AQ44)&amp;"-"&amp;$AR44,$CC$7:$CC$126,0),""),"")</f>
        <v/>
      </c>
      <c r="CC44" s="93" t="str">
        <f t="shared" si="13"/>
        <v/>
      </c>
      <c r="CD44" s="93" t="str">
        <f t="array" ref="CD44">IFERROR(IF(AND(COUNTIF($CC$7:$CC44,"")+1=CD$6,LEN($CC44)&gt;0,$AU44&gt;0),MATCH(INDEX($X$7:$X$16,$AU44)&amp;"-"&amp;$AV44,$CO$7:$CO$126,0),""),"")</f>
        <v/>
      </c>
      <c r="CE44" s="93" t="str">
        <f t="array" ref="CE44">IFERROR(IF(AND(COUNTIF($CC$7:$CC44,"")+1=CE$6,LEN($CC44)&gt;0,$AU44&gt;0),MATCH(INDEX($X$7:$X$16,$AU44)&amp;"-"&amp;$AV44,$CO$7:$CO$126,0),""),"")</f>
        <v/>
      </c>
      <c r="CF44" s="93" t="str">
        <f t="array" ref="CF44">IFERROR(IF(AND(COUNTIF($CC$7:$CC44,"")+1=CF$6,LEN($CC44)&gt;0,$AU44&gt;0),MATCH(INDEX($X$7:$X$16,$AU44)&amp;"-"&amp;$AV44,$CO$7:$CO$126,0),""),"")</f>
        <v/>
      </c>
      <c r="CG44" s="93" t="str">
        <f t="array" ref="CG44">IFERROR(IF(AND(COUNTIF($CC$7:$CC44,"")+1=CG$6,LEN($CC44)&gt;0,$AU44&gt;0),MATCH(INDEX($X$7:$X$16,$AU44)&amp;"-"&amp;$AV44,$CO$7:$CO$126,0),""),"")</f>
        <v/>
      </c>
      <c r="CH44" s="93" t="str">
        <f t="array" ref="CH44">IFERROR(IF(AND(COUNTIF($CC$7:$CC44,"")+1=CH$6,LEN($CC44)&gt;0,$AU44&gt;0),MATCH(INDEX($X$7:$X$16,$AU44)&amp;"-"&amp;$AV44,$CO$7:$CO$126,0),""),"")</f>
        <v/>
      </c>
      <c r="CI44" s="93" t="str">
        <f t="array" ref="CI44">IFERROR(IF(AND(COUNTIF($CC$7:$CC44,"")+1=CI$6,LEN($CC44)&gt;0,$AU44&gt;0),MATCH(INDEX($X$7:$X$16,$AU44)&amp;"-"&amp;$AV44,$CO$7:$CO$126,0),""),"")</f>
        <v/>
      </c>
      <c r="CJ44" s="93" t="str">
        <f t="array" ref="CJ44">IFERROR(IF(AND(COUNTIF($CC$7:$CC44,"")+1=CJ$6,LEN($CC44)&gt;0,$AU44&gt;0),MATCH(INDEX($X$7:$X$16,$AU44)&amp;"-"&amp;$AV44,$CO$7:$CO$126,0),""),"")</f>
        <v/>
      </c>
      <c r="CK44" s="93" t="str">
        <f t="array" ref="CK44">IFERROR(IF(AND(COUNTIF($CC$7:$CC44,"")+1=CK$6,LEN($CC44)&gt;0,$AU44&gt;0),MATCH(INDEX($X$7:$X$16,$AU44)&amp;"-"&amp;$AV44,$CO$7:$CO$126,0),""),"")</f>
        <v/>
      </c>
      <c r="CL44" s="93" t="str">
        <f t="array" ref="CL44">IFERROR(IF(AND(COUNTIF($CC$7:$CC44,"")+1=CL$6,LEN($CC44)&gt;0,$AU44&gt;0),MATCH(INDEX($X$7:$X$16,$AU44)&amp;"-"&amp;$AV44,$CO$7:$CO$126,0),""),"")</f>
        <v/>
      </c>
      <c r="CM44" s="93" t="str">
        <f t="array" ref="CM44">IFERROR(IF(AND(COUNTIF($CC$7:$CC44,"")+1=CM$6,LEN($CC44)&gt;0,$AU44&gt;0),MATCH(INDEX($X$7:$X$16,$AU44)&amp;"-"&amp;$AV44,$CO$7:$CO$126,0),""),"")</f>
        <v/>
      </c>
      <c r="CN44" s="93" t="str">
        <f t="array" ref="CN44">IFERROR(IF(AND(COUNTIF($CC$7:$CC44,"")+1=CN$6,LEN($CC44)&gt;0,$AU44&gt;0),MATCH(INDEX($X$7:$X$16,$AU44)&amp;"-"&amp;$AV44,$CO$7:$CO$126,0),""),"")</f>
        <v/>
      </c>
      <c r="CO44" s="93" t="str">
        <f t="shared" si="14"/>
        <v/>
      </c>
      <c r="CP44" s="93" t="str">
        <f t="array" ref="CP44">IFERROR(IF(AND(COUNTIF($CO$7:$CO44,"")+1=CP$6,LEN($CO44)&gt;0,$AY44&gt;0),MATCH(INDEX($Y$7:$Y$16,$AY44)&amp;"-"&amp;$AZ44,$DA$7:$DA$126,0),""),"")</f>
        <v/>
      </c>
      <c r="CQ44" s="93" t="str">
        <f t="array" ref="CQ44">IFERROR(IF(AND(COUNTIF($CO$7:$CO44,"")+1=CQ$6,LEN($CO44)&gt;0,$AY44&gt;0),MATCH(INDEX($Y$7:$Y$16,$AY44)&amp;"-"&amp;$AZ44,$DA$7:$DA$126,0),""),"")</f>
        <v/>
      </c>
      <c r="CR44" s="93" t="str">
        <f t="array" ref="CR44">IFERROR(IF(AND(COUNTIF($CO$7:$CO44,"")+1=CR$6,LEN($CO44)&gt;0,$AY44&gt;0),MATCH(INDEX($Y$7:$Y$16,$AY44)&amp;"-"&amp;$AZ44,$DA$7:$DA$126,0),""),"")</f>
        <v/>
      </c>
      <c r="CS44" s="93" t="str">
        <f t="array" ref="CS44">IFERROR(IF(AND(COUNTIF($CO$7:$CO44,"")+1=CS$6,LEN($CO44)&gt;0,$AY44&gt;0),MATCH(INDEX($Y$7:$Y$16,$AY44)&amp;"-"&amp;$AZ44,$DA$7:$DA$126,0),""),"")</f>
        <v/>
      </c>
      <c r="CT44" s="93" t="str">
        <f t="array" ref="CT44">IFERROR(IF(AND(COUNTIF($CO$7:$CO44,"")+1=CT$6,LEN($CO44)&gt;0,$AY44&gt;0),MATCH(INDEX($Y$7:$Y$16,$AY44)&amp;"-"&amp;$AZ44,$DA$7:$DA$126,0),""),"")</f>
        <v/>
      </c>
      <c r="CU44" s="93" t="str">
        <f t="array" ref="CU44">IFERROR(IF(AND(COUNTIF($CO$7:$CO44,"")+1=CU$6,LEN($CO44)&gt;0,$AY44&gt;0),MATCH(INDEX($Y$7:$Y$16,$AY44)&amp;"-"&amp;$AZ44,$DA$7:$DA$126,0),""),"")</f>
        <v/>
      </c>
      <c r="CV44" s="93" t="str">
        <f t="array" ref="CV44">IFERROR(IF(AND(COUNTIF($CO$7:$CO44,"")+1=CV$6,LEN($CO44)&gt;0,$AY44&gt;0),MATCH(INDEX($Y$7:$Y$16,$AY44)&amp;"-"&amp;$AZ44,$DA$7:$DA$126,0),""),"")</f>
        <v/>
      </c>
      <c r="CW44" s="93" t="str">
        <f t="array" ref="CW44">IFERROR(IF(AND(COUNTIF($CO$7:$CO44,"")+1=CW$6,LEN($CO44)&gt;0,$AY44&gt;0),MATCH(INDEX($Y$7:$Y$16,$AY44)&amp;"-"&amp;$AZ44,$DA$7:$DA$126,0),""),"")</f>
        <v/>
      </c>
      <c r="CX44" s="93" t="str">
        <f t="array" ref="CX44">IFERROR(IF(AND(COUNTIF($CO$7:$CO44,"")+1=CX$6,LEN($CO44)&gt;0,$AY44&gt;0),MATCH(INDEX($Y$7:$Y$16,$AY44)&amp;"-"&amp;$AZ44,$DA$7:$DA$126,0),""),"")</f>
        <v/>
      </c>
      <c r="CY44" s="93" t="str">
        <f t="array" ref="CY44">IFERROR(IF(AND(COUNTIF($CO$7:$CO44,"")+1=CY$6,LEN($CO44)&gt;0,$AY44&gt;0),MATCH(INDEX($Y$7:$Y$16,$AY44)&amp;"-"&amp;$AZ44,$DA$7:$DA$126,0),""),"")</f>
        <v/>
      </c>
      <c r="CZ44" s="93" t="str">
        <f t="array" ref="CZ44">IFERROR(IF(AND(COUNTIF($CO$7:$CO44,"")+1=CZ$6,LEN($CO44)&gt;0,$AY44&gt;0),MATCH(INDEX($Y$7:$Y$16,$AY44)&amp;"-"&amp;$AZ44,$DA$7:$DA$126,0),""),"")</f>
        <v/>
      </c>
      <c r="DA44" s="93" t="str">
        <f t="shared" si="15"/>
        <v/>
      </c>
      <c r="DC44" s="93" t="str">
        <f t="array" ref="DC44">IFERROR(IF(LEN(BQ44)=0,"",SUM((BF$7:BO$126=$BD44)*(BF$6:BO$6))),"")</f>
        <v/>
      </c>
      <c r="DD44" s="93" t="str">
        <f t="array" ref="DD44">IFERROR(IF(LEN(CC44)=0,"",SUM((BR$7:CA$126=$BD44)*(BR$6:CA$6))),"")</f>
        <v/>
      </c>
      <c r="DE44" s="93" t="str">
        <f t="array" ref="DE44">IFERROR(IF(LEN(CO44)=0,"",SUM((CD$7:CM$126=$BD44)*(CD$6:CM$6))),"")</f>
        <v/>
      </c>
      <c r="DF44" s="93" t="str">
        <f t="array" ref="DF44">IFERROR(IF(LEN(DA44)=0,"",SUM((CP$7:CY$126=$BD44)*(CP$6:CY$6))),"")</f>
        <v/>
      </c>
    </row>
    <row r="45" spans="2:110" x14ac:dyDescent="0.25">
      <c r="B45" s="112">
        <v>8</v>
      </c>
      <c r="C45" s="93" t="str">
        <f t="array" ref="C45">IFERROR(IF(AND(LEN(C$7)&gt;0,SUM((OutputList!$C18:$H18=Cond!C$7)*1)&gt;0),OutputList!$B18,""),"")</f>
        <v/>
      </c>
      <c r="D45" s="93" t="str">
        <f t="array" ref="D45">IFERROR(IF(AND(LEN(D$7)&gt;0,SUM((OutputList!$C18:$H18=Cond!D$7)*1)&gt;0),OutputList!$B18,""),"")</f>
        <v/>
      </c>
      <c r="E45" s="93" t="str">
        <f t="array" ref="E45">IFERROR(IF(AND(LEN(E$7)&gt;0,SUM((OutputList!$C18:$H18=Cond!E$7)*1)&gt;0),OutputList!$B18,""),"")</f>
        <v/>
      </c>
      <c r="F45" s="93" t="str">
        <f t="array" ref="F45">IFERROR(IF(AND(LEN(F$7)&gt;0,SUM((OutputList!$C18:$H18=Cond!F$7)*1)&gt;0),OutputList!$B18,""),"")</f>
        <v/>
      </c>
      <c r="G45" s="93" t="str">
        <f t="array" ref="G45">IFERROR(IF(AND(LEN(G$7)&gt;0,SUM((OutputList!$C18:$H18=Cond!G$7)*1)&gt;0),OutputList!$B18,""),"")</f>
        <v/>
      </c>
      <c r="H45" s="93" t="str">
        <f t="array" ref="H45">IFERROR(IF(AND(LEN(H$7)&gt;0,SUM((OutputList!$C18:$H18=Cond!H$7)*1)&gt;0),OutputList!$B18,""),"")</f>
        <v/>
      </c>
      <c r="I45" s="93" t="str">
        <f t="array" ref="I45">IFERROR(IF(AND(LEN(I$7)&gt;0,SUM((OutputList!$C18:$H18=Cond!I$7)*1)&gt;0),OutputList!$B18,""),"")</f>
        <v/>
      </c>
      <c r="J45" s="93" t="str">
        <f t="array" ref="J45">IFERROR(IF(AND(LEN(J$7)&gt;0,SUM((OutputList!$C18:$H18=Cond!J$7)*1)&gt;0),OutputList!$B18,""),"")</f>
        <v/>
      </c>
      <c r="K45" s="93" t="str">
        <f t="array" ref="K45">IFERROR(IF(AND(LEN(K$7)&gt;0,SUM((OutputList!$C18:$H18=Cond!K$7)*1)&gt;0),OutputList!$B18,""),"")</f>
        <v/>
      </c>
      <c r="L45" s="93" t="str">
        <f t="array" ref="L45">IFERROR(IF(AND(LEN(L$7)&gt;0,SUM((OutputList!$C18:$H18=Cond!L$7)*1)&gt;0),OutputList!$B18,""),"")</f>
        <v/>
      </c>
      <c r="M45" s="93">
        <f t="shared" si="45"/>
        <v>0</v>
      </c>
      <c r="O45" s="112">
        <v>9</v>
      </c>
      <c r="P45" s="112">
        <v>4</v>
      </c>
      <c r="Q45" s="93" t="str">
        <f t="shared" si="2"/>
        <v/>
      </c>
      <c r="R45" s="93" t="str">
        <f t="shared" si="3"/>
        <v/>
      </c>
      <c r="AA45" s="111">
        <v>3</v>
      </c>
      <c r="AB45" s="93" t="str">
        <f t="shared" si="46"/>
        <v>Order details</v>
      </c>
      <c r="AC45" s="93">
        <f t="shared" si="47"/>
        <v>1</v>
      </c>
      <c r="AD45" s="93">
        <f t="shared" si="48"/>
        <v>1</v>
      </c>
      <c r="AE45" s="93">
        <f t="shared" si="49"/>
        <v>1</v>
      </c>
      <c r="AF45" s="93">
        <f>IFERROR(IF(LEN(AB45)=0,"",MAX($AG$43:AG44)+2),"")</f>
        <v>7</v>
      </c>
      <c r="AG45" s="93">
        <f t="shared" si="50"/>
        <v>8</v>
      </c>
      <c r="AH45" s="93">
        <f t="shared" si="51"/>
        <v>7</v>
      </c>
      <c r="AJ45" s="112">
        <v>39</v>
      </c>
      <c r="AK45" s="93" t="str">
        <f t="array" ref="AK45">IFERROR(IF(MAX(($AJ45&gt;=$AF$7:$AF$16)*($AJ45&lt;=$AG$7:$AG$16)*$AA$7:$AA$16)=0,"",INDEX($AB$7:$AB$16,MAX(($AJ45&gt;=$AF$7:$AF$16)*($AJ45&lt;=$AG$7:$AG$16)*$AA$7:$AA$16))),"")</f>
        <v/>
      </c>
      <c r="AL45" s="93" t="str">
        <f>IFERROR(IF(LEN(AK45)=0,"",COUNTIF(AK$7:AK45,AK45)),"")</f>
        <v/>
      </c>
      <c r="AM45" s="93" t="str">
        <f t="array" ref="AM45">IFERROR(IF(LEN(AK45)=0,"",LARGE((AK45=$R$7:$R$126)*($P$7:$P$126),COUNTIF(AK45:AK$126,AK45)-1)),"")</f>
        <v/>
      </c>
      <c r="AN45" s="93" t="str">
        <f>IFERROR(IF(LEN(AK45)=0,"",COUNTIF(AM$7:AM45,AM45)),"")</f>
        <v/>
      </c>
      <c r="AO45" s="93" t="str">
        <f t="array" ref="AO45">IFERROR(IF(MAX(($AJ45&gt;=$AF$19:$AF$28)*($AJ45&lt;=$AG$19:$AG$28)*$AA$19:$AA$28)=0,"",INDEX($AB$19:$AB$28,MAX(($AJ45&gt;=$AF$19:$AF$28)*($AJ45&lt;=$AG$19:$AG$28)*$AA$19:$AA$28))),"")</f>
        <v/>
      </c>
      <c r="AP45" s="93" t="str">
        <f>IFERROR(IF(LEN(AO45)=0,"",COUNTIF(AO$7:AO45,AO45)),"")</f>
        <v/>
      </c>
      <c r="AQ45" s="93" t="str">
        <f t="array" ref="AQ45">IFERROR(IF(LEN(AO45)=0,"",LARGE((AO45=$Q$7:$Q$126)*($P$7:$P$126),COUNTIF(AO45:AO$126,AO45)-1)),"")</f>
        <v/>
      </c>
      <c r="AR45" s="93" t="str">
        <f>IFERROR(IF(LEN(AO45)=0,"",COUNTIF(AQ$7:AQ45,AQ45)),"")</f>
        <v/>
      </c>
      <c r="AS45" s="93" t="str">
        <f t="array" ref="AS45">IFERROR(IF(MAX(($AJ45&gt;=$AF$31:$AF$40)*($AJ45&lt;=$AG$31:$AG$40)*$AA$31:$AA$40)=0,"",INDEX($AB$31:$AB$40,MAX(($AJ45&gt;=$AF$31:$AF$40)*($AJ45&lt;=$AG$31:$AG$40)*$AA$31:$AA$40))),"")</f>
        <v/>
      </c>
      <c r="AT45" s="93" t="str">
        <f>IFERROR(IF(LEN(AS45)=0,"",COUNTIF(AS$7:AS45,AS45)),"")</f>
        <v/>
      </c>
      <c r="AU45" s="93" t="str">
        <f t="shared" si="9"/>
        <v/>
      </c>
      <c r="AV45" s="93" t="str">
        <f>IFERROR(IF(LEN(AU45)=0,"",COUNTIF(AU$7:AU45,AU45)),"")</f>
        <v/>
      </c>
      <c r="AW45" s="93" t="str">
        <f t="array" ref="AW45">IFERROR(IF(MAX(($AJ45&gt;=$AF$43:$AF$52)*($AJ45&lt;=$AG$43:$AG$52)*$AA$43:$AA$52)=0,"",INDEX($AB$43:$AB$52,MAX(($AJ45&gt;=$AF$43:$AF$52)*($AJ45&lt;=$AG$43:$AG$52)*$AA$43:$AA$52))),"")</f>
        <v/>
      </c>
      <c r="AX45" s="93" t="str">
        <f>IFERROR(IF(LEN(AW45)=0,"",COUNTIF(AW$7:AW45,AW45)),"")</f>
        <v/>
      </c>
      <c r="AY45" s="93" t="str">
        <f t="shared" si="10"/>
        <v/>
      </c>
      <c r="AZ45" s="93" t="str">
        <f>IFERROR(IF(LEN(AY45)=0,"",COUNTIF(AY$7:AY45,AY45)),"")</f>
        <v/>
      </c>
      <c r="BA45" s="93" t="str">
        <f t="array" ref="BA45">IFERROR(IF(MAX(($AJ45&gt;=$AF$55:$AF$64)*($AJ45&lt;=$AG$55:$AG$64)*$AA$55:$AA$64)=0,"",INDEX($AB$55:$AB$64,MAX(($AJ45&gt;=$AF$55:$AF$64)*($AJ45&lt;=$AG$55:$AG$64)*$AA$55:$AA$64))),"")</f>
        <v/>
      </c>
      <c r="BB45" s="93" t="str">
        <f>IFERROR(IF(LEN(BA45)=0,"",COUNTIF(BA$7:BA45,BA45)),"")</f>
        <v/>
      </c>
      <c r="BD45" s="112">
        <v>39</v>
      </c>
      <c r="BE45" s="93" t="str">
        <f t="shared" si="11"/>
        <v/>
      </c>
      <c r="BF45" s="93" t="str">
        <f t="array" ref="BF45">IFERROR(IF(AND(COUNTIF($BE$7:$BE45,"")+1=BF$6,LEN($BE45)&gt;0,$AM45&gt;0),MATCH(INDEX($V$7:$V$16,$AM45)&amp;"-"&amp;$AN45,$BQ$7:$BQ$126,0),""),"")</f>
        <v/>
      </c>
      <c r="BG45" s="93" t="str">
        <f t="array" ref="BG45">IFERROR(IF(AND(COUNTIF($BE$7:$BE45,"")+1=BG$6,LEN($BE45)&gt;0,$AM45&gt;0),MATCH(INDEX($V$7:$V$16,$AM45)&amp;"-"&amp;$AN45,$BQ$7:$BQ$126,0),""),"")</f>
        <v/>
      </c>
      <c r="BH45" s="93" t="str">
        <f t="array" ref="BH45">IFERROR(IF(AND(COUNTIF($BE$7:$BE45,"")+1=BH$6,LEN($BE45)&gt;0,$AM45&gt;0),MATCH(INDEX($V$7:$V$16,$AM45)&amp;"-"&amp;$AN45,$BQ$7:$BQ$126,0),""),"")</f>
        <v/>
      </c>
      <c r="BI45" s="93" t="str">
        <f t="array" ref="BI45">IFERROR(IF(AND(COUNTIF($BE$7:$BE45,"")+1=BI$6,LEN($BE45)&gt;0,$AM45&gt;0),MATCH(INDEX($V$7:$V$16,$AM45)&amp;"-"&amp;$AN45,$BQ$7:$BQ$126,0),""),"")</f>
        <v/>
      </c>
      <c r="BJ45" s="93" t="str">
        <f t="array" ref="BJ45">IFERROR(IF(AND(COUNTIF($BE$7:$BE45,"")+1=BJ$6,LEN($BE45)&gt;0,$AM45&gt;0),MATCH(INDEX($V$7:$V$16,$AM45)&amp;"-"&amp;$AN45,$BQ$7:$BQ$126,0),""),"")</f>
        <v/>
      </c>
      <c r="BK45" s="93" t="str">
        <f t="array" ref="BK45">IFERROR(IF(AND(COUNTIF($BE$7:$BE45,"")+1=BK$6,LEN($BE45)&gt;0,$AM45&gt;0),MATCH(INDEX($V$7:$V$16,$AM45)&amp;"-"&amp;$AN45,$BQ$7:$BQ$126,0),""),"")</f>
        <v/>
      </c>
      <c r="BL45" s="93" t="str">
        <f t="array" ref="BL45">IFERROR(IF(AND(COUNTIF($BE$7:$BE45,"")+1=BL$6,LEN($BE45)&gt;0,$AM45&gt;0),MATCH(INDEX($V$7:$V$16,$AM45)&amp;"-"&amp;$AN45,$BQ$7:$BQ$126,0),""),"")</f>
        <v/>
      </c>
      <c r="BM45" s="93" t="str">
        <f t="array" ref="BM45">IFERROR(IF(AND(COUNTIF($BE$7:$BE45,"")+1=BM$6,LEN($BE45)&gt;0,$AM45&gt;0),MATCH(INDEX($V$7:$V$16,$AM45)&amp;"-"&amp;$AN45,$BQ$7:$BQ$126,0),""),"")</f>
        <v/>
      </c>
      <c r="BN45" s="93" t="str">
        <f t="array" ref="BN45">IFERROR(IF(AND(COUNTIF($BE$7:$BE45,"")+1=BN$6,LEN($BE45)&gt;0,$AM45&gt;0),MATCH(INDEX($V$7:$V$16,$AM45)&amp;"-"&amp;$AN45,$BQ$7:$BQ$126,0),""),"")</f>
        <v/>
      </c>
      <c r="BO45" s="93" t="str">
        <f t="array" ref="BO45">IFERROR(IF(AND(COUNTIF($BE$7:$BE45,"")+1=BO$6,LEN($BE45)&gt;0,$AM45&gt;0),MATCH(INDEX($V$7:$V$16,$AM45)&amp;"-"&amp;$AN45,$BQ$7:$BQ$126,0),""),"")</f>
        <v/>
      </c>
      <c r="BP45" s="93" t="str">
        <f t="array" ref="BP45">IFERROR(IF(AND(COUNTIF($BE$7:$BE45,"")+1=BP$6,LEN($BE45)&gt;0,$AM45&gt;0),MATCH(INDEX($V$7:$V$16,$AM45)&amp;"-"&amp;$AN45,$BQ$7:$BQ$126,0),""),"")</f>
        <v/>
      </c>
      <c r="BQ45" s="93" t="str">
        <f t="shared" si="12"/>
        <v/>
      </c>
      <c r="BR45" s="93" t="str">
        <f t="array" ref="BR45">IFERROR(IF(AND(COUNTIF($BQ$7:$BQ45,"")+1=BR$6,LEN($BQ45)&gt;0,$AQ45&gt;0),MATCH(INDEX($W$7:$W$16,$AQ45)&amp;"-"&amp;$AR45,$CC$7:$CC$126,0),""),"")</f>
        <v/>
      </c>
      <c r="BS45" s="93" t="str">
        <f t="array" ref="BS45">IFERROR(IF(AND(COUNTIF($BQ$7:$BQ45,"")+1=BS$6,LEN($BQ45)&gt;0,$AQ45&gt;0),MATCH(INDEX($W$7:$W$16,$AQ45)&amp;"-"&amp;$AR45,$CC$7:$CC$126,0),""),"")</f>
        <v/>
      </c>
      <c r="BT45" s="93" t="str">
        <f t="array" ref="BT45">IFERROR(IF(AND(COUNTIF($BQ$7:$BQ45,"")+1=BT$6,LEN($BQ45)&gt;0,$AQ45&gt;0),MATCH(INDEX($W$7:$W$16,$AQ45)&amp;"-"&amp;$AR45,$CC$7:$CC$126,0),""),"")</f>
        <v/>
      </c>
      <c r="BU45" s="93" t="str">
        <f t="array" ref="BU45">IFERROR(IF(AND(COUNTIF($BQ$7:$BQ45,"")+1=BU$6,LEN($BQ45)&gt;0,$AQ45&gt;0),MATCH(INDEX($W$7:$W$16,$AQ45)&amp;"-"&amp;$AR45,$CC$7:$CC$126,0),""),"")</f>
        <v/>
      </c>
      <c r="BV45" s="93" t="str">
        <f t="array" ref="BV45">IFERROR(IF(AND(COUNTIF($BQ$7:$BQ45,"")+1=BV$6,LEN($BQ45)&gt;0,$AQ45&gt;0),MATCH(INDEX($W$7:$W$16,$AQ45)&amp;"-"&amp;$AR45,$CC$7:$CC$126,0),""),"")</f>
        <v/>
      </c>
      <c r="BW45" s="93" t="str">
        <f t="array" ref="BW45">IFERROR(IF(AND(COUNTIF($BQ$7:$BQ45,"")+1=BW$6,LEN($BQ45)&gt;0,$AQ45&gt;0),MATCH(INDEX($W$7:$W$16,$AQ45)&amp;"-"&amp;$AR45,$CC$7:$CC$126,0),""),"")</f>
        <v/>
      </c>
      <c r="BX45" s="93" t="str">
        <f t="array" ref="BX45">IFERROR(IF(AND(COUNTIF($BQ$7:$BQ45,"")+1=BX$6,LEN($BQ45)&gt;0,$AQ45&gt;0),MATCH(INDEX($W$7:$W$16,$AQ45)&amp;"-"&amp;$AR45,$CC$7:$CC$126,0),""),"")</f>
        <v/>
      </c>
      <c r="BY45" s="93" t="str">
        <f t="array" ref="BY45">IFERROR(IF(AND(COUNTIF($BQ$7:$BQ45,"")+1=BY$6,LEN($BQ45)&gt;0,$AQ45&gt;0),MATCH(INDEX($W$7:$W$16,$AQ45)&amp;"-"&amp;$AR45,$CC$7:$CC$126,0),""),"")</f>
        <v/>
      </c>
      <c r="BZ45" s="93" t="str">
        <f t="array" ref="BZ45">IFERROR(IF(AND(COUNTIF($BQ$7:$BQ45,"")+1=BZ$6,LEN($BQ45)&gt;0,$AQ45&gt;0),MATCH(INDEX($W$7:$W$16,$AQ45)&amp;"-"&amp;$AR45,$CC$7:$CC$126,0),""),"")</f>
        <v/>
      </c>
      <c r="CA45" s="93" t="str">
        <f t="array" ref="CA45">IFERROR(IF(AND(COUNTIF($BQ$7:$BQ45,"")+1=CA$6,LEN($BQ45)&gt;0,$AQ45&gt;0),MATCH(INDEX($W$7:$W$16,$AQ45)&amp;"-"&amp;$AR45,$CC$7:$CC$126,0),""),"")</f>
        <v/>
      </c>
      <c r="CB45" s="93" t="str">
        <f t="array" ref="CB45">IFERROR(IF(AND(COUNTIF($BQ$7:$BQ45,"")+1=CB$6,LEN($BQ45)&gt;0,$AQ45&gt;0),MATCH(INDEX($W$7:$W$16,$AQ45)&amp;"-"&amp;$AR45,$CC$7:$CC$126,0),""),"")</f>
        <v/>
      </c>
      <c r="CC45" s="93" t="str">
        <f t="shared" si="13"/>
        <v/>
      </c>
      <c r="CD45" s="93" t="str">
        <f t="array" ref="CD45">IFERROR(IF(AND(COUNTIF($CC$7:$CC45,"")+1=CD$6,LEN($CC45)&gt;0,$AU45&gt;0),MATCH(INDEX($X$7:$X$16,$AU45)&amp;"-"&amp;$AV45,$CO$7:$CO$126,0),""),"")</f>
        <v/>
      </c>
      <c r="CE45" s="93" t="str">
        <f t="array" ref="CE45">IFERROR(IF(AND(COUNTIF($CC$7:$CC45,"")+1=CE$6,LEN($CC45)&gt;0,$AU45&gt;0),MATCH(INDEX($X$7:$X$16,$AU45)&amp;"-"&amp;$AV45,$CO$7:$CO$126,0),""),"")</f>
        <v/>
      </c>
      <c r="CF45" s="93" t="str">
        <f t="array" ref="CF45">IFERROR(IF(AND(COUNTIF($CC$7:$CC45,"")+1=CF$6,LEN($CC45)&gt;0,$AU45&gt;0),MATCH(INDEX($X$7:$X$16,$AU45)&amp;"-"&amp;$AV45,$CO$7:$CO$126,0),""),"")</f>
        <v/>
      </c>
      <c r="CG45" s="93" t="str">
        <f t="array" ref="CG45">IFERROR(IF(AND(COUNTIF($CC$7:$CC45,"")+1=CG$6,LEN($CC45)&gt;0,$AU45&gt;0),MATCH(INDEX($X$7:$X$16,$AU45)&amp;"-"&amp;$AV45,$CO$7:$CO$126,0),""),"")</f>
        <v/>
      </c>
      <c r="CH45" s="93" t="str">
        <f t="array" ref="CH45">IFERROR(IF(AND(COUNTIF($CC$7:$CC45,"")+1=CH$6,LEN($CC45)&gt;0,$AU45&gt;0),MATCH(INDEX($X$7:$X$16,$AU45)&amp;"-"&amp;$AV45,$CO$7:$CO$126,0),""),"")</f>
        <v/>
      </c>
      <c r="CI45" s="93" t="str">
        <f t="array" ref="CI45">IFERROR(IF(AND(COUNTIF($CC$7:$CC45,"")+1=CI$6,LEN($CC45)&gt;0,$AU45&gt;0),MATCH(INDEX($X$7:$X$16,$AU45)&amp;"-"&amp;$AV45,$CO$7:$CO$126,0),""),"")</f>
        <v/>
      </c>
      <c r="CJ45" s="93" t="str">
        <f t="array" ref="CJ45">IFERROR(IF(AND(COUNTIF($CC$7:$CC45,"")+1=CJ$6,LEN($CC45)&gt;0,$AU45&gt;0),MATCH(INDEX($X$7:$X$16,$AU45)&amp;"-"&amp;$AV45,$CO$7:$CO$126,0),""),"")</f>
        <v/>
      </c>
      <c r="CK45" s="93" t="str">
        <f t="array" ref="CK45">IFERROR(IF(AND(COUNTIF($CC$7:$CC45,"")+1=CK$6,LEN($CC45)&gt;0,$AU45&gt;0),MATCH(INDEX($X$7:$X$16,$AU45)&amp;"-"&amp;$AV45,$CO$7:$CO$126,0),""),"")</f>
        <v/>
      </c>
      <c r="CL45" s="93" t="str">
        <f t="array" ref="CL45">IFERROR(IF(AND(COUNTIF($CC$7:$CC45,"")+1=CL$6,LEN($CC45)&gt;0,$AU45&gt;0),MATCH(INDEX($X$7:$X$16,$AU45)&amp;"-"&amp;$AV45,$CO$7:$CO$126,0),""),"")</f>
        <v/>
      </c>
      <c r="CM45" s="93" t="str">
        <f t="array" ref="CM45">IFERROR(IF(AND(COUNTIF($CC$7:$CC45,"")+1=CM$6,LEN($CC45)&gt;0,$AU45&gt;0),MATCH(INDEX($X$7:$X$16,$AU45)&amp;"-"&amp;$AV45,$CO$7:$CO$126,0),""),"")</f>
        <v/>
      </c>
      <c r="CN45" s="93" t="str">
        <f t="array" ref="CN45">IFERROR(IF(AND(COUNTIF($CC$7:$CC45,"")+1=CN$6,LEN($CC45)&gt;0,$AU45&gt;0),MATCH(INDEX($X$7:$X$16,$AU45)&amp;"-"&amp;$AV45,$CO$7:$CO$126,0),""),"")</f>
        <v/>
      </c>
      <c r="CO45" s="93" t="str">
        <f t="shared" si="14"/>
        <v/>
      </c>
      <c r="CP45" s="93" t="str">
        <f t="array" ref="CP45">IFERROR(IF(AND(COUNTIF($CO$7:$CO45,"")+1=CP$6,LEN($CO45)&gt;0,$AY45&gt;0),MATCH(INDEX($Y$7:$Y$16,$AY45)&amp;"-"&amp;$AZ45,$DA$7:$DA$126,0),""),"")</f>
        <v/>
      </c>
      <c r="CQ45" s="93" t="str">
        <f t="array" ref="CQ45">IFERROR(IF(AND(COUNTIF($CO$7:$CO45,"")+1=CQ$6,LEN($CO45)&gt;0,$AY45&gt;0),MATCH(INDEX($Y$7:$Y$16,$AY45)&amp;"-"&amp;$AZ45,$DA$7:$DA$126,0),""),"")</f>
        <v/>
      </c>
      <c r="CR45" s="93" t="str">
        <f t="array" ref="CR45">IFERROR(IF(AND(COUNTIF($CO$7:$CO45,"")+1=CR$6,LEN($CO45)&gt;0,$AY45&gt;0),MATCH(INDEX($Y$7:$Y$16,$AY45)&amp;"-"&amp;$AZ45,$DA$7:$DA$126,0),""),"")</f>
        <v/>
      </c>
      <c r="CS45" s="93" t="str">
        <f t="array" ref="CS45">IFERROR(IF(AND(COUNTIF($CO$7:$CO45,"")+1=CS$6,LEN($CO45)&gt;0,$AY45&gt;0),MATCH(INDEX($Y$7:$Y$16,$AY45)&amp;"-"&amp;$AZ45,$DA$7:$DA$126,0),""),"")</f>
        <v/>
      </c>
      <c r="CT45" s="93" t="str">
        <f t="array" ref="CT45">IFERROR(IF(AND(COUNTIF($CO$7:$CO45,"")+1=CT$6,LEN($CO45)&gt;0,$AY45&gt;0),MATCH(INDEX($Y$7:$Y$16,$AY45)&amp;"-"&amp;$AZ45,$DA$7:$DA$126,0),""),"")</f>
        <v/>
      </c>
      <c r="CU45" s="93" t="str">
        <f t="array" ref="CU45">IFERROR(IF(AND(COUNTIF($CO$7:$CO45,"")+1=CU$6,LEN($CO45)&gt;0,$AY45&gt;0),MATCH(INDEX($Y$7:$Y$16,$AY45)&amp;"-"&amp;$AZ45,$DA$7:$DA$126,0),""),"")</f>
        <v/>
      </c>
      <c r="CV45" s="93" t="str">
        <f t="array" ref="CV45">IFERROR(IF(AND(COUNTIF($CO$7:$CO45,"")+1=CV$6,LEN($CO45)&gt;0,$AY45&gt;0),MATCH(INDEX($Y$7:$Y$16,$AY45)&amp;"-"&amp;$AZ45,$DA$7:$DA$126,0),""),"")</f>
        <v/>
      </c>
      <c r="CW45" s="93" t="str">
        <f t="array" ref="CW45">IFERROR(IF(AND(COUNTIF($CO$7:$CO45,"")+1=CW$6,LEN($CO45)&gt;0,$AY45&gt;0),MATCH(INDEX($Y$7:$Y$16,$AY45)&amp;"-"&amp;$AZ45,$DA$7:$DA$126,0),""),"")</f>
        <v/>
      </c>
      <c r="CX45" s="93" t="str">
        <f t="array" ref="CX45">IFERROR(IF(AND(COUNTIF($CO$7:$CO45,"")+1=CX$6,LEN($CO45)&gt;0,$AY45&gt;0),MATCH(INDEX($Y$7:$Y$16,$AY45)&amp;"-"&amp;$AZ45,$DA$7:$DA$126,0),""),"")</f>
        <v/>
      </c>
      <c r="CY45" s="93" t="str">
        <f t="array" ref="CY45">IFERROR(IF(AND(COUNTIF($CO$7:$CO45,"")+1=CY$6,LEN($CO45)&gt;0,$AY45&gt;0),MATCH(INDEX($Y$7:$Y$16,$AY45)&amp;"-"&amp;$AZ45,$DA$7:$DA$126,0),""),"")</f>
        <v/>
      </c>
      <c r="CZ45" s="93" t="str">
        <f t="array" ref="CZ45">IFERROR(IF(AND(COUNTIF($CO$7:$CO45,"")+1=CZ$6,LEN($CO45)&gt;0,$AY45&gt;0),MATCH(INDEX($Y$7:$Y$16,$AY45)&amp;"-"&amp;$AZ45,$DA$7:$DA$126,0),""),"")</f>
        <v/>
      </c>
      <c r="DA45" s="93" t="str">
        <f t="shared" si="15"/>
        <v/>
      </c>
      <c r="DC45" s="93" t="str">
        <f t="array" ref="DC45">IFERROR(IF(LEN(BQ45)=0,"",SUM((BF$7:BO$126=$BD45)*(BF$6:BO$6))),"")</f>
        <v/>
      </c>
      <c r="DD45" s="93" t="str">
        <f t="array" ref="DD45">IFERROR(IF(LEN(CC45)=0,"",SUM((BR$7:CA$126=$BD45)*(BR$6:CA$6))),"")</f>
        <v/>
      </c>
      <c r="DE45" s="93" t="str">
        <f t="array" ref="DE45">IFERROR(IF(LEN(CO45)=0,"",SUM((CD$7:CM$126=$BD45)*(CD$6:CM$6))),"")</f>
        <v/>
      </c>
      <c r="DF45" s="93" t="str">
        <f t="array" ref="DF45">IFERROR(IF(LEN(DA45)=0,"",SUM((CP$7:CY$126=$BD45)*(CP$6:CY$6))),"")</f>
        <v/>
      </c>
    </row>
    <row r="46" spans="2:110" x14ac:dyDescent="0.25">
      <c r="B46" s="112">
        <v>9</v>
      </c>
      <c r="C46" s="93" t="str">
        <f t="array" ref="C46">IFERROR(IF(AND(LEN(C$7)&gt;0,SUM((OutputList!$C19:$H19=Cond!C$7)*1)&gt;0),OutputList!$B19,""),"")</f>
        <v/>
      </c>
      <c r="D46" s="93" t="str">
        <f t="array" ref="D46">IFERROR(IF(AND(LEN(D$7)&gt;0,SUM((OutputList!$C19:$H19=Cond!D$7)*1)&gt;0),OutputList!$B19,""),"")</f>
        <v/>
      </c>
      <c r="E46" s="93" t="str">
        <f t="array" ref="E46">IFERROR(IF(AND(LEN(E$7)&gt;0,SUM((OutputList!$C19:$H19=Cond!E$7)*1)&gt;0),OutputList!$B19,""),"")</f>
        <v/>
      </c>
      <c r="F46" s="93" t="str">
        <f t="array" ref="F46">IFERROR(IF(AND(LEN(F$7)&gt;0,SUM((OutputList!$C19:$H19=Cond!F$7)*1)&gt;0),OutputList!$B19,""),"")</f>
        <v/>
      </c>
      <c r="G46" s="93" t="str">
        <f t="array" ref="G46">IFERROR(IF(AND(LEN(G$7)&gt;0,SUM((OutputList!$C19:$H19=Cond!G$7)*1)&gt;0),OutputList!$B19,""),"")</f>
        <v/>
      </c>
      <c r="H46" s="93" t="str">
        <f t="array" ref="H46">IFERROR(IF(AND(LEN(H$7)&gt;0,SUM((OutputList!$C19:$H19=Cond!H$7)*1)&gt;0),OutputList!$B19,""),"")</f>
        <v/>
      </c>
      <c r="I46" s="93" t="str">
        <f t="array" ref="I46">IFERROR(IF(AND(LEN(I$7)&gt;0,SUM((OutputList!$C19:$H19=Cond!I$7)*1)&gt;0),OutputList!$B19,""),"")</f>
        <v/>
      </c>
      <c r="J46" s="93" t="str">
        <f t="array" ref="J46">IFERROR(IF(AND(LEN(J$7)&gt;0,SUM((OutputList!$C19:$H19=Cond!J$7)*1)&gt;0),OutputList!$B19,""),"")</f>
        <v/>
      </c>
      <c r="K46" s="93" t="str">
        <f t="array" ref="K46">IFERROR(IF(AND(LEN(K$7)&gt;0,SUM((OutputList!$C19:$H19=Cond!K$7)*1)&gt;0),OutputList!$B19,""),"")</f>
        <v/>
      </c>
      <c r="L46" s="93" t="str">
        <f t="array" ref="L46">IFERROR(IF(AND(LEN(L$7)&gt;0,SUM((OutputList!$C19:$H19=Cond!L$7)*1)&gt;0),OutputList!$B19,""),"")</f>
        <v/>
      </c>
      <c r="M46" s="93">
        <f t="shared" si="45"/>
        <v>0</v>
      </c>
      <c r="O46" s="112">
        <v>10</v>
      </c>
      <c r="P46" s="112">
        <v>4</v>
      </c>
      <c r="Q46" s="93" t="str">
        <f t="shared" si="2"/>
        <v/>
      </c>
      <c r="R46" s="93" t="str">
        <f t="shared" si="3"/>
        <v/>
      </c>
      <c r="AA46" s="111">
        <v>4</v>
      </c>
      <c r="AB46" s="93" t="str">
        <f t="shared" si="46"/>
        <v>Coffee</v>
      </c>
      <c r="AC46" s="93">
        <f t="shared" si="47"/>
        <v>1</v>
      </c>
      <c r="AD46" s="93">
        <f t="shared" si="48"/>
        <v>1</v>
      </c>
      <c r="AE46" s="93">
        <f t="shared" si="49"/>
        <v>1</v>
      </c>
      <c r="AF46" s="93">
        <f>IFERROR(IF(LEN(AB46)=0,"",MAX($AG$43:AG45)+2),"")</f>
        <v>10</v>
      </c>
      <c r="AG46" s="93">
        <f t="shared" si="50"/>
        <v>11</v>
      </c>
      <c r="AH46" s="93">
        <f t="shared" si="51"/>
        <v>10</v>
      </c>
      <c r="AJ46" s="112">
        <v>40</v>
      </c>
      <c r="AK46" s="93" t="str">
        <f t="array" ref="AK46">IFERROR(IF(MAX(($AJ46&gt;=$AF$7:$AF$16)*($AJ46&lt;=$AG$7:$AG$16)*$AA$7:$AA$16)=0,"",INDEX($AB$7:$AB$16,MAX(($AJ46&gt;=$AF$7:$AF$16)*($AJ46&lt;=$AG$7:$AG$16)*$AA$7:$AA$16))),"")</f>
        <v/>
      </c>
      <c r="AL46" s="93" t="str">
        <f>IFERROR(IF(LEN(AK46)=0,"",COUNTIF(AK$7:AK46,AK46)),"")</f>
        <v/>
      </c>
      <c r="AM46" s="93" t="str">
        <f t="array" ref="AM46">IFERROR(IF(LEN(AK46)=0,"",LARGE((AK46=$R$7:$R$126)*($P$7:$P$126),COUNTIF(AK46:AK$126,AK46)-1)),"")</f>
        <v/>
      </c>
      <c r="AN46" s="93" t="str">
        <f>IFERROR(IF(LEN(AK46)=0,"",COUNTIF(AM$7:AM46,AM46)),"")</f>
        <v/>
      </c>
      <c r="AO46" s="93" t="str">
        <f t="array" ref="AO46">IFERROR(IF(MAX(($AJ46&gt;=$AF$19:$AF$28)*($AJ46&lt;=$AG$19:$AG$28)*$AA$19:$AA$28)=0,"",INDEX($AB$19:$AB$28,MAX(($AJ46&gt;=$AF$19:$AF$28)*($AJ46&lt;=$AG$19:$AG$28)*$AA$19:$AA$28))),"")</f>
        <v/>
      </c>
      <c r="AP46" s="93" t="str">
        <f>IFERROR(IF(LEN(AO46)=0,"",COUNTIF(AO$7:AO46,AO46)),"")</f>
        <v/>
      </c>
      <c r="AQ46" s="93" t="str">
        <f t="array" ref="AQ46">IFERROR(IF(LEN(AO46)=0,"",LARGE((AO46=$Q$7:$Q$126)*($P$7:$P$126),COUNTIF(AO46:AO$126,AO46)-1)),"")</f>
        <v/>
      </c>
      <c r="AR46" s="93" t="str">
        <f>IFERROR(IF(LEN(AO46)=0,"",COUNTIF(AQ$7:AQ46,AQ46)),"")</f>
        <v/>
      </c>
      <c r="AS46" s="93" t="str">
        <f t="array" ref="AS46">IFERROR(IF(MAX(($AJ46&gt;=$AF$31:$AF$40)*($AJ46&lt;=$AG$31:$AG$40)*$AA$31:$AA$40)=0,"",INDEX($AB$31:$AB$40,MAX(($AJ46&gt;=$AF$31:$AF$40)*($AJ46&lt;=$AG$31:$AG$40)*$AA$31:$AA$40))),"")</f>
        <v/>
      </c>
      <c r="AT46" s="93" t="str">
        <f>IFERROR(IF(LEN(AS46)=0,"",COUNTIF(AS$7:AS46,AS46)),"")</f>
        <v/>
      </c>
      <c r="AU46" s="93" t="str">
        <f t="shared" si="9"/>
        <v/>
      </c>
      <c r="AV46" s="93" t="str">
        <f>IFERROR(IF(LEN(AU46)=0,"",COUNTIF(AU$7:AU46,AU46)),"")</f>
        <v/>
      </c>
      <c r="AW46" s="93" t="str">
        <f t="array" ref="AW46">IFERROR(IF(MAX(($AJ46&gt;=$AF$43:$AF$52)*($AJ46&lt;=$AG$43:$AG$52)*$AA$43:$AA$52)=0,"",INDEX($AB$43:$AB$52,MAX(($AJ46&gt;=$AF$43:$AF$52)*($AJ46&lt;=$AG$43:$AG$52)*$AA$43:$AA$52))),"")</f>
        <v/>
      </c>
      <c r="AX46" s="93" t="str">
        <f>IFERROR(IF(LEN(AW46)=0,"",COUNTIF(AW$7:AW46,AW46)),"")</f>
        <v/>
      </c>
      <c r="AY46" s="93" t="str">
        <f t="shared" si="10"/>
        <v/>
      </c>
      <c r="AZ46" s="93" t="str">
        <f>IFERROR(IF(LEN(AY46)=0,"",COUNTIF(AY$7:AY46,AY46)),"")</f>
        <v/>
      </c>
      <c r="BA46" s="93" t="str">
        <f t="array" ref="BA46">IFERROR(IF(MAX(($AJ46&gt;=$AF$55:$AF$64)*($AJ46&lt;=$AG$55:$AG$64)*$AA$55:$AA$64)=0,"",INDEX($AB$55:$AB$64,MAX(($AJ46&gt;=$AF$55:$AF$64)*($AJ46&lt;=$AG$55:$AG$64)*$AA$55:$AA$64))),"")</f>
        <v/>
      </c>
      <c r="BB46" s="93" t="str">
        <f>IFERROR(IF(LEN(BA46)=0,"",COUNTIF(BA$7:BA46,BA46)),"")</f>
        <v/>
      </c>
      <c r="BD46" s="112">
        <v>40</v>
      </c>
      <c r="BE46" s="93" t="str">
        <f t="shared" si="11"/>
        <v/>
      </c>
      <c r="BF46" s="93" t="str">
        <f t="array" ref="BF46">IFERROR(IF(AND(COUNTIF($BE$7:$BE46,"")+1=BF$6,LEN($BE46)&gt;0,$AM46&gt;0),MATCH(INDEX($V$7:$V$16,$AM46)&amp;"-"&amp;$AN46,$BQ$7:$BQ$126,0),""),"")</f>
        <v/>
      </c>
      <c r="BG46" s="93" t="str">
        <f t="array" ref="BG46">IFERROR(IF(AND(COUNTIF($BE$7:$BE46,"")+1=BG$6,LEN($BE46)&gt;0,$AM46&gt;0),MATCH(INDEX($V$7:$V$16,$AM46)&amp;"-"&amp;$AN46,$BQ$7:$BQ$126,0),""),"")</f>
        <v/>
      </c>
      <c r="BH46" s="93" t="str">
        <f t="array" ref="BH46">IFERROR(IF(AND(COUNTIF($BE$7:$BE46,"")+1=BH$6,LEN($BE46)&gt;0,$AM46&gt;0),MATCH(INDEX($V$7:$V$16,$AM46)&amp;"-"&amp;$AN46,$BQ$7:$BQ$126,0),""),"")</f>
        <v/>
      </c>
      <c r="BI46" s="93" t="str">
        <f t="array" ref="BI46">IFERROR(IF(AND(COUNTIF($BE$7:$BE46,"")+1=BI$6,LEN($BE46)&gt;0,$AM46&gt;0),MATCH(INDEX($V$7:$V$16,$AM46)&amp;"-"&amp;$AN46,$BQ$7:$BQ$126,0),""),"")</f>
        <v/>
      </c>
      <c r="BJ46" s="93" t="str">
        <f t="array" ref="BJ46">IFERROR(IF(AND(COUNTIF($BE$7:$BE46,"")+1=BJ$6,LEN($BE46)&gt;0,$AM46&gt;0),MATCH(INDEX($V$7:$V$16,$AM46)&amp;"-"&amp;$AN46,$BQ$7:$BQ$126,0),""),"")</f>
        <v/>
      </c>
      <c r="BK46" s="93" t="str">
        <f t="array" ref="BK46">IFERROR(IF(AND(COUNTIF($BE$7:$BE46,"")+1=BK$6,LEN($BE46)&gt;0,$AM46&gt;0),MATCH(INDEX($V$7:$V$16,$AM46)&amp;"-"&amp;$AN46,$BQ$7:$BQ$126,0),""),"")</f>
        <v/>
      </c>
      <c r="BL46" s="93" t="str">
        <f t="array" ref="BL46">IFERROR(IF(AND(COUNTIF($BE$7:$BE46,"")+1=BL$6,LEN($BE46)&gt;0,$AM46&gt;0),MATCH(INDEX($V$7:$V$16,$AM46)&amp;"-"&amp;$AN46,$BQ$7:$BQ$126,0),""),"")</f>
        <v/>
      </c>
      <c r="BM46" s="93" t="str">
        <f t="array" ref="BM46">IFERROR(IF(AND(COUNTIF($BE$7:$BE46,"")+1=BM$6,LEN($BE46)&gt;0,$AM46&gt;0),MATCH(INDEX($V$7:$V$16,$AM46)&amp;"-"&amp;$AN46,$BQ$7:$BQ$126,0),""),"")</f>
        <v/>
      </c>
      <c r="BN46" s="93" t="str">
        <f t="array" ref="BN46">IFERROR(IF(AND(COUNTIF($BE$7:$BE46,"")+1=BN$6,LEN($BE46)&gt;0,$AM46&gt;0),MATCH(INDEX($V$7:$V$16,$AM46)&amp;"-"&amp;$AN46,$BQ$7:$BQ$126,0),""),"")</f>
        <v/>
      </c>
      <c r="BO46" s="93" t="str">
        <f t="array" ref="BO46">IFERROR(IF(AND(COUNTIF($BE$7:$BE46,"")+1=BO$6,LEN($BE46)&gt;0,$AM46&gt;0),MATCH(INDEX($V$7:$V$16,$AM46)&amp;"-"&amp;$AN46,$BQ$7:$BQ$126,0),""),"")</f>
        <v/>
      </c>
      <c r="BP46" s="93" t="str">
        <f t="array" ref="BP46">IFERROR(IF(AND(COUNTIF($BE$7:$BE46,"")+1=BP$6,LEN($BE46)&gt;0,$AM46&gt;0),MATCH(INDEX($V$7:$V$16,$AM46)&amp;"-"&amp;$AN46,$BQ$7:$BQ$126,0),""),"")</f>
        <v/>
      </c>
      <c r="BQ46" s="93" t="str">
        <f t="shared" si="12"/>
        <v/>
      </c>
      <c r="BR46" s="93" t="str">
        <f t="array" ref="BR46">IFERROR(IF(AND(COUNTIF($BQ$7:$BQ46,"")+1=BR$6,LEN($BQ46)&gt;0,$AQ46&gt;0),MATCH(INDEX($W$7:$W$16,$AQ46)&amp;"-"&amp;$AR46,$CC$7:$CC$126,0),""),"")</f>
        <v/>
      </c>
      <c r="BS46" s="93" t="str">
        <f t="array" ref="BS46">IFERROR(IF(AND(COUNTIF($BQ$7:$BQ46,"")+1=BS$6,LEN($BQ46)&gt;0,$AQ46&gt;0),MATCH(INDEX($W$7:$W$16,$AQ46)&amp;"-"&amp;$AR46,$CC$7:$CC$126,0),""),"")</f>
        <v/>
      </c>
      <c r="BT46" s="93" t="str">
        <f t="array" ref="BT46">IFERROR(IF(AND(COUNTIF($BQ$7:$BQ46,"")+1=BT$6,LEN($BQ46)&gt;0,$AQ46&gt;0),MATCH(INDEX($W$7:$W$16,$AQ46)&amp;"-"&amp;$AR46,$CC$7:$CC$126,0),""),"")</f>
        <v/>
      </c>
      <c r="BU46" s="93" t="str">
        <f t="array" ref="BU46">IFERROR(IF(AND(COUNTIF($BQ$7:$BQ46,"")+1=BU$6,LEN($BQ46)&gt;0,$AQ46&gt;0),MATCH(INDEX($W$7:$W$16,$AQ46)&amp;"-"&amp;$AR46,$CC$7:$CC$126,0),""),"")</f>
        <v/>
      </c>
      <c r="BV46" s="93" t="str">
        <f t="array" ref="BV46">IFERROR(IF(AND(COUNTIF($BQ$7:$BQ46,"")+1=BV$6,LEN($BQ46)&gt;0,$AQ46&gt;0),MATCH(INDEX($W$7:$W$16,$AQ46)&amp;"-"&amp;$AR46,$CC$7:$CC$126,0),""),"")</f>
        <v/>
      </c>
      <c r="BW46" s="93" t="str">
        <f t="array" ref="BW46">IFERROR(IF(AND(COUNTIF($BQ$7:$BQ46,"")+1=BW$6,LEN($BQ46)&gt;0,$AQ46&gt;0),MATCH(INDEX($W$7:$W$16,$AQ46)&amp;"-"&amp;$AR46,$CC$7:$CC$126,0),""),"")</f>
        <v/>
      </c>
      <c r="BX46" s="93" t="str">
        <f t="array" ref="BX46">IFERROR(IF(AND(COUNTIF($BQ$7:$BQ46,"")+1=BX$6,LEN($BQ46)&gt;0,$AQ46&gt;0),MATCH(INDEX($W$7:$W$16,$AQ46)&amp;"-"&amp;$AR46,$CC$7:$CC$126,0),""),"")</f>
        <v/>
      </c>
      <c r="BY46" s="93" t="str">
        <f t="array" ref="BY46">IFERROR(IF(AND(COUNTIF($BQ$7:$BQ46,"")+1=BY$6,LEN($BQ46)&gt;0,$AQ46&gt;0),MATCH(INDEX($W$7:$W$16,$AQ46)&amp;"-"&amp;$AR46,$CC$7:$CC$126,0),""),"")</f>
        <v/>
      </c>
      <c r="BZ46" s="93" t="str">
        <f t="array" ref="BZ46">IFERROR(IF(AND(COUNTIF($BQ$7:$BQ46,"")+1=BZ$6,LEN($BQ46)&gt;0,$AQ46&gt;0),MATCH(INDEX($W$7:$W$16,$AQ46)&amp;"-"&amp;$AR46,$CC$7:$CC$126,0),""),"")</f>
        <v/>
      </c>
      <c r="CA46" s="93" t="str">
        <f t="array" ref="CA46">IFERROR(IF(AND(COUNTIF($BQ$7:$BQ46,"")+1=CA$6,LEN($BQ46)&gt;0,$AQ46&gt;0),MATCH(INDEX($W$7:$W$16,$AQ46)&amp;"-"&amp;$AR46,$CC$7:$CC$126,0),""),"")</f>
        <v/>
      </c>
      <c r="CB46" s="93" t="str">
        <f t="array" ref="CB46">IFERROR(IF(AND(COUNTIF($BQ$7:$BQ46,"")+1=CB$6,LEN($BQ46)&gt;0,$AQ46&gt;0),MATCH(INDEX($W$7:$W$16,$AQ46)&amp;"-"&amp;$AR46,$CC$7:$CC$126,0),""),"")</f>
        <v/>
      </c>
      <c r="CC46" s="93" t="str">
        <f t="shared" si="13"/>
        <v/>
      </c>
      <c r="CD46" s="93" t="str">
        <f t="array" ref="CD46">IFERROR(IF(AND(COUNTIF($CC$7:$CC46,"")+1=CD$6,LEN($CC46)&gt;0,$AU46&gt;0),MATCH(INDEX($X$7:$X$16,$AU46)&amp;"-"&amp;$AV46,$CO$7:$CO$126,0),""),"")</f>
        <v/>
      </c>
      <c r="CE46" s="93" t="str">
        <f t="array" ref="CE46">IFERROR(IF(AND(COUNTIF($CC$7:$CC46,"")+1=CE$6,LEN($CC46)&gt;0,$AU46&gt;0),MATCH(INDEX($X$7:$X$16,$AU46)&amp;"-"&amp;$AV46,$CO$7:$CO$126,0),""),"")</f>
        <v/>
      </c>
      <c r="CF46" s="93" t="str">
        <f t="array" ref="CF46">IFERROR(IF(AND(COUNTIF($CC$7:$CC46,"")+1=CF$6,LEN($CC46)&gt;0,$AU46&gt;0),MATCH(INDEX($X$7:$X$16,$AU46)&amp;"-"&amp;$AV46,$CO$7:$CO$126,0),""),"")</f>
        <v/>
      </c>
      <c r="CG46" s="93" t="str">
        <f t="array" ref="CG46">IFERROR(IF(AND(COUNTIF($CC$7:$CC46,"")+1=CG$6,LEN($CC46)&gt;0,$AU46&gt;0),MATCH(INDEX($X$7:$X$16,$AU46)&amp;"-"&amp;$AV46,$CO$7:$CO$126,0),""),"")</f>
        <v/>
      </c>
      <c r="CH46" s="93" t="str">
        <f t="array" ref="CH46">IFERROR(IF(AND(COUNTIF($CC$7:$CC46,"")+1=CH$6,LEN($CC46)&gt;0,$AU46&gt;0),MATCH(INDEX($X$7:$X$16,$AU46)&amp;"-"&amp;$AV46,$CO$7:$CO$126,0),""),"")</f>
        <v/>
      </c>
      <c r="CI46" s="93" t="str">
        <f t="array" ref="CI46">IFERROR(IF(AND(COUNTIF($CC$7:$CC46,"")+1=CI$6,LEN($CC46)&gt;0,$AU46&gt;0),MATCH(INDEX($X$7:$X$16,$AU46)&amp;"-"&amp;$AV46,$CO$7:$CO$126,0),""),"")</f>
        <v/>
      </c>
      <c r="CJ46" s="93" t="str">
        <f t="array" ref="CJ46">IFERROR(IF(AND(COUNTIF($CC$7:$CC46,"")+1=CJ$6,LEN($CC46)&gt;0,$AU46&gt;0),MATCH(INDEX($X$7:$X$16,$AU46)&amp;"-"&amp;$AV46,$CO$7:$CO$126,0),""),"")</f>
        <v/>
      </c>
      <c r="CK46" s="93" t="str">
        <f t="array" ref="CK46">IFERROR(IF(AND(COUNTIF($CC$7:$CC46,"")+1=CK$6,LEN($CC46)&gt;0,$AU46&gt;0),MATCH(INDEX($X$7:$X$16,$AU46)&amp;"-"&amp;$AV46,$CO$7:$CO$126,0),""),"")</f>
        <v/>
      </c>
      <c r="CL46" s="93" t="str">
        <f t="array" ref="CL46">IFERROR(IF(AND(COUNTIF($CC$7:$CC46,"")+1=CL$6,LEN($CC46)&gt;0,$AU46&gt;0),MATCH(INDEX($X$7:$X$16,$AU46)&amp;"-"&amp;$AV46,$CO$7:$CO$126,0),""),"")</f>
        <v/>
      </c>
      <c r="CM46" s="93" t="str">
        <f t="array" ref="CM46">IFERROR(IF(AND(COUNTIF($CC$7:$CC46,"")+1=CM$6,LEN($CC46)&gt;0,$AU46&gt;0),MATCH(INDEX($X$7:$X$16,$AU46)&amp;"-"&amp;$AV46,$CO$7:$CO$126,0),""),"")</f>
        <v/>
      </c>
      <c r="CN46" s="93" t="str">
        <f t="array" ref="CN46">IFERROR(IF(AND(COUNTIF($CC$7:$CC46,"")+1=CN$6,LEN($CC46)&gt;0,$AU46&gt;0),MATCH(INDEX($X$7:$X$16,$AU46)&amp;"-"&amp;$AV46,$CO$7:$CO$126,0),""),"")</f>
        <v/>
      </c>
      <c r="CO46" s="93" t="str">
        <f t="shared" si="14"/>
        <v/>
      </c>
      <c r="CP46" s="93" t="str">
        <f t="array" ref="CP46">IFERROR(IF(AND(COUNTIF($CO$7:$CO46,"")+1=CP$6,LEN($CO46)&gt;0,$AY46&gt;0),MATCH(INDEX($Y$7:$Y$16,$AY46)&amp;"-"&amp;$AZ46,$DA$7:$DA$126,0),""),"")</f>
        <v/>
      </c>
      <c r="CQ46" s="93" t="str">
        <f t="array" ref="CQ46">IFERROR(IF(AND(COUNTIF($CO$7:$CO46,"")+1=CQ$6,LEN($CO46)&gt;0,$AY46&gt;0),MATCH(INDEX($Y$7:$Y$16,$AY46)&amp;"-"&amp;$AZ46,$DA$7:$DA$126,0),""),"")</f>
        <v/>
      </c>
      <c r="CR46" s="93" t="str">
        <f t="array" ref="CR46">IFERROR(IF(AND(COUNTIF($CO$7:$CO46,"")+1=CR$6,LEN($CO46)&gt;0,$AY46&gt;0),MATCH(INDEX($Y$7:$Y$16,$AY46)&amp;"-"&amp;$AZ46,$DA$7:$DA$126,0),""),"")</f>
        <v/>
      </c>
      <c r="CS46" s="93" t="str">
        <f t="array" ref="CS46">IFERROR(IF(AND(COUNTIF($CO$7:$CO46,"")+1=CS$6,LEN($CO46)&gt;0,$AY46&gt;0),MATCH(INDEX($Y$7:$Y$16,$AY46)&amp;"-"&amp;$AZ46,$DA$7:$DA$126,0),""),"")</f>
        <v/>
      </c>
      <c r="CT46" s="93" t="str">
        <f t="array" ref="CT46">IFERROR(IF(AND(COUNTIF($CO$7:$CO46,"")+1=CT$6,LEN($CO46)&gt;0,$AY46&gt;0),MATCH(INDEX($Y$7:$Y$16,$AY46)&amp;"-"&amp;$AZ46,$DA$7:$DA$126,0),""),"")</f>
        <v/>
      </c>
      <c r="CU46" s="93" t="str">
        <f t="array" ref="CU46">IFERROR(IF(AND(COUNTIF($CO$7:$CO46,"")+1=CU$6,LEN($CO46)&gt;0,$AY46&gt;0),MATCH(INDEX($Y$7:$Y$16,$AY46)&amp;"-"&amp;$AZ46,$DA$7:$DA$126,0),""),"")</f>
        <v/>
      </c>
      <c r="CV46" s="93" t="str">
        <f t="array" ref="CV46">IFERROR(IF(AND(COUNTIF($CO$7:$CO46,"")+1=CV$6,LEN($CO46)&gt;0,$AY46&gt;0),MATCH(INDEX($Y$7:$Y$16,$AY46)&amp;"-"&amp;$AZ46,$DA$7:$DA$126,0),""),"")</f>
        <v/>
      </c>
      <c r="CW46" s="93" t="str">
        <f t="array" ref="CW46">IFERROR(IF(AND(COUNTIF($CO$7:$CO46,"")+1=CW$6,LEN($CO46)&gt;0,$AY46&gt;0),MATCH(INDEX($Y$7:$Y$16,$AY46)&amp;"-"&amp;$AZ46,$DA$7:$DA$126,0),""),"")</f>
        <v/>
      </c>
      <c r="CX46" s="93" t="str">
        <f t="array" ref="CX46">IFERROR(IF(AND(COUNTIF($CO$7:$CO46,"")+1=CX$6,LEN($CO46)&gt;0,$AY46&gt;0),MATCH(INDEX($Y$7:$Y$16,$AY46)&amp;"-"&amp;$AZ46,$DA$7:$DA$126,0),""),"")</f>
        <v/>
      </c>
      <c r="CY46" s="93" t="str">
        <f t="array" ref="CY46">IFERROR(IF(AND(COUNTIF($CO$7:$CO46,"")+1=CY$6,LEN($CO46)&gt;0,$AY46&gt;0),MATCH(INDEX($Y$7:$Y$16,$AY46)&amp;"-"&amp;$AZ46,$DA$7:$DA$126,0),""),"")</f>
        <v/>
      </c>
      <c r="CZ46" s="93" t="str">
        <f t="array" ref="CZ46">IFERROR(IF(AND(COUNTIF($CO$7:$CO46,"")+1=CZ$6,LEN($CO46)&gt;0,$AY46&gt;0),MATCH(INDEX($Y$7:$Y$16,$AY46)&amp;"-"&amp;$AZ46,$DA$7:$DA$126,0),""),"")</f>
        <v/>
      </c>
      <c r="DA46" s="93" t="str">
        <f t="shared" si="15"/>
        <v/>
      </c>
      <c r="DC46" s="93" t="str">
        <f t="array" ref="DC46">IFERROR(IF(LEN(BQ46)=0,"",SUM((BF$7:BO$126=$BD46)*(BF$6:BO$6))),"")</f>
        <v/>
      </c>
      <c r="DD46" s="93" t="str">
        <f t="array" ref="DD46">IFERROR(IF(LEN(CC46)=0,"",SUM((BR$7:CA$126=$BD46)*(BR$6:CA$6))),"")</f>
        <v/>
      </c>
      <c r="DE46" s="93" t="str">
        <f t="array" ref="DE46">IFERROR(IF(LEN(CO46)=0,"",SUM((CD$7:CM$126=$BD46)*(CD$6:CM$6))),"")</f>
        <v/>
      </c>
      <c r="DF46" s="93" t="str">
        <f t="array" ref="DF46">IFERROR(IF(LEN(DA46)=0,"",SUM((CP$7:CY$126=$BD46)*(CP$6:CY$6))),"")</f>
        <v/>
      </c>
    </row>
    <row r="47" spans="2:110" x14ac:dyDescent="0.25">
      <c r="B47" s="112">
        <v>10</v>
      </c>
      <c r="C47" s="93" t="str">
        <f t="array" ref="C47">IFERROR(IF(AND(LEN(C$7)&gt;0,SUM((OutputList!$C20:$H20=Cond!C$7)*1)&gt;0),OutputList!$B20,""),"")</f>
        <v/>
      </c>
      <c r="D47" s="93" t="str">
        <f t="array" ref="D47">IFERROR(IF(AND(LEN(D$7)&gt;0,SUM((OutputList!$C20:$H20=Cond!D$7)*1)&gt;0),OutputList!$B20,""),"")</f>
        <v/>
      </c>
      <c r="E47" s="93" t="str">
        <f t="array" ref="E47">IFERROR(IF(AND(LEN(E$7)&gt;0,SUM((OutputList!$C20:$H20=Cond!E$7)*1)&gt;0),OutputList!$B20,""),"")</f>
        <v/>
      </c>
      <c r="F47" s="93" t="str">
        <f t="array" ref="F47">IFERROR(IF(AND(LEN(F$7)&gt;0,SUM((OutputList!$C20:$H20=Cond!F$7)*1)&gt;0),OutputList!$B20,""),"")</f>
        <v/>
      </c>
      <c r="G47" s="93" t="str">
        <f t="array" ref="G47">IFERROR(IF(AND(LEN(G$7)&gt;0,SUM((OutputList!$C20:$H20=Cond!G$7)*1)&gt;0),OutputList!$B20,""),"")</f>
        <v/>
      </c>
      <c r="H47" s="93" t="str">
        <f t="array" ref="H47">IFERROR(IF(AND(LEN(H$7)&gt;0,SUM((OutputList!$C20:$H20=Cond!H$7)*1)&gt;0),OutputList!$B20,""),"")</f>
        <v/>
      </c>
      <c r="I47" s="93" t="str">
        <f t="array" ref="I47">IFERROR(IF(AND(LEN(I$7)&gt;0,SUM((OutputList!$C20:$H20=Cond!I$7)*1)&gt;0),OutputList!$B20,""),"")</f>
        <v/>
      </c>
      <c r="J47" s="93" t="str">
        <f t="array" ref="J47">IFERROR(IF(AND(LEN(J$7)&gt;0,SUM((OutputList!$C20:$H20=Cond!J$7)*1)&gt;0),OutputList!$B20,""),"")</f>
        <v/>
      </c>
      <c r="K47" s="93" t="str">
        <f t="array" ref="K47">IFERROR(IF(AND(LEN(K$7)&gt;0,SUM((OutputList!$C20:$H20=Cond!K$7)*1)&gt;0),OutputList!$B20,""),"")</f>
        <v/>
      </c>
      <c r="L47" s="93" t="str">
        <f t="array" ref="L47">IFERROR(IF(AND(LEN(L$7)&gt;0,SUM((OutputList!$C20:$H20=Cond!L$7)*1)&gt;0),OutputList!$B20,""),"")</f>
        <v/>
      </c>
      <c r="M47" s="93">
        <f t="shared" si="45"/>
        <v>0</v>
      </c>
      <c r="O47" s="112">
        <v>1</v>
      </c>
      <c r="P47" s="112">
        <v>5</v>
      </c>
      <c r="Q47" s="93" t="str">
        <f t="shared" si="2"/>
        <v/>
      </c>
      <c r="R47" s="93" t="str">
        <f t="shared" si="3"/>
        <v/>
      </c>
      <c r="AA47" s="111">
        <v>5</v>
      </c>
      <c r="AB47" s="93" t="str">
        <f t="shared" si="46"/>
        <v>Order</v>
      </c>
      <c r="AC47" s="93">
        <f t="shared" si="47"/>
        <v>1</v>
      </c>
      <c r="AD47" s="93">
        <f t="shared" si="48"/>
        <v>1</v>
      </c>
      <c r="AE47" s="93">
        <f t="shared" si="49"/>
        <v>1</v>
      </c>
      <c r="AF47" s="93">
        <f>IFERROR(IF(LEN(AB47)=0,"",MAX($AG$43:AG46)+2),"")</f>
        <v>13</v>
      </c>
      <c r="AG47" s="93">
        <f t="shared" si="50"/>
        <v>14</v>
      </c>
      <c r="AH47" s="93">
        <f t="shared" si="51"/>
        <v>13</v>
      </c>
      <c r="AJ47" s="112">
        <v>41</v>
      </c>
      <c r="AK47" s="93" t="str">
        <f t="array" ref="AK47">IFERROR(IF(MAX(($AJ47&gt;=$AF$7:$AF$16)*($AJ47&lt;=$AG$7:$AG$16)*$AA$7:$AA$16)=0,"",INDEX($AB$7:$AB$16,MAX(($AJ47&gt;=$AF$7:$AF$16)*($AJ47&lt;=$AG$7:$AG$16)*$AA$7:$AA$16))),"")</f>
        <v/>
      </c>
      <c r="AL47" s="93" t="str">
        <f>IFERROR(IF(LEN(AK47)=0,"",COUNTIF(AK$7:AK47,AK47)),"")</f>
        <v/>
      </c>
      <c r="AM47" s="93" t="str">
        <f t="array" ref="AM47">IFERROR(IF(LEN(AK47)=0,"",LARGE((AK47=$R$7:$R$126)*($P$7:$P$126),COUNTIF(AK47:AK$126,AK47)-1)),"")</f>
        <v/>
      </c>
      <c r="AN47" s="93" t="str">
        <f>IFERROR(IF(LEN(AK47)=0,"",COUNTIF(AM$7:AM47,AM47)),"")</f>
        <v/>
      </c>
      <c r="AO47" s="93" t="str">
        <f t="array" ref="AO47">IFERROR(IF(MAX(($AJ47&gt;=$AF$19:$AF$28)*($AJ47&lt;=$AG$19:$AG$28)*$AA$19:$AA$28)=0,"",INDEX($AB$19:$AB$28,MAX(($AJ47&gt;=$AF$19:$AF$28)*($AJ47&lt;=$AG$19:$AG$28)*$AA$19:$AA$28))),"")</f>
        <v/>
      </c>
      <c r="AP47" s="93" t="str">
        <f>IFERROR(IF(LEN(AO47)=0,"",COUNTIF(AO$7:AO47,AO47)),"")</f>
        <v/>
      </c>
      <c r="AQ47" s="93" t="str">
        <f t="array" ref="AQ47">IFERROR(IF(LEN(AO47)=0,"",LARGE((AO47=$Q$7:$Q$126)*($P$7:$P$126),COUNTIF(AO47:AO$126,AO47)-1)),"")</f>
        <v/>
      </c>
      <c r="AR47" s="93" t="str">
        <f>IFERROR(IF(LEN(AO47)=0,"",COUNTIF(AQ$7:AQ47,AQ47)),"")</f>
        <v/>
      </c>
      <c r="AS47" s="93" t="str">
        <f t="array" ref="AS47">IFERROR(IF(MAX(($AJ47&gt;=$AF$31:$AF$40)*($AJ47&lt;=$AG$31:$AG$40)*$AA$31:$AA$40)=0,"",INDEX($AB$31:$AB$40,MAX(($AJ47&gt;=$AF$31:$AF$40)*($AJ47&lt;=$AG$31:$AG$40)*$AA$31:$AA$40))),"")</f>
        <v/>
      </c>
      <c r="AT47" s="93" t="str">
        <f>IFERROR(IF(LEN(AS47)=0,"",COUNTIF(AS$7:AS47,AS47)),"")</f>
        <v/>
      </c>
      <c r="AU47" s="93" t="str">
        <f t="shared" si="9"/>
        <v/>
      </c>
      <c r="AV47" s="93" t="str">
        <f>IFERROR(IF(LEN(AU47)=0,"",COUNTIF(AU$7:AU47,AU47)),"")</f>
        <v/>
      </c>
      <c r="AW47" s="93" t="str">
        <f t="array" ref="AW47">IFERROR(IF(MAX(($AJ47&gt;=$AF$43:$AF$52)*($AJ47&lt;=$AG$43:$AG$52)*$AA$43:$AA$52)=0,"",INDEX($AB$43:$AB$52,MAX(($AJ47&gt;=$AF$43:$AF$52)*($AJ47&lt;=$AG$43:$AG$52)*$AA$43:$AA$52))),"")</f>
        <v/>
      </c>
      <c r="AX47" s="93" t="str">
        <f>IFERROR(IF(LEN(AW47)=0,"",COUNTIF(AW$7:AW47,AW47)),"")</f>
        <v/>
      </c>
      <c r="AY47" s="93" t="str">
        <f t="shared" si="10"/>
        <v/>
      </c>
      <c r="AZ47" s="93" t="str">
        <f>IFERROR(IF(LEN(AY47)=0,"",COUNTIF(AY$7:AY47,AY47)),"")</f>
        <v/>
      </c>
      <c r="BA47" s="93" t="str">
        <f t="array" ref="BA47">IFERROR(IF(MAX(($AJ47&gt;=$AF$55:$AF$64)*($AJ47&lt;=$AG$55:$AG$64)*$AA$55:$AA$64)=0,"",INDEX($AB$55:$AB$64,MAX(($AJ47&gt;=$AF$55:$AF$64)*($AJ47&lt;=$AG$55:$AG$64)*$AA$55:$AA$64))),"")</f>
        <v/>
      </c>
      <c r="BB47" s="93" t="str">
        <f>IFERROR(IF(LEN(BA47)=0,"",COUNTIF(BA$7:BA47,BA47)),"")</f>
        <v/>
      </c>
      <c r="BD47" s="112">
        <v>41</v>
      </c>
      <c r="BE47" s="93" t="str">
        <f t="shared" si="11"/>
        <v/>
      </c>
      <c r="BF47" s="93" t="str">
        <f t="array" ref="BF47">IFERROR(IF(AND(COUNTIF($BE$7:$BE47,"")+1=BF$6,LEN($BE47)&gt;0,$AM47&gt;0),MATCH(INDEX($V$7:$V$16,$AM47)&amp;"-"&amp;$AN47,$BQ$7:$BQ$126,0),""),"")</f>
        <v/>
      </c>
      <c r="BG47" s="93" t="str">
        <f t="array" ref="BG47">IFERROR(IF(AND(COUNTIF($BE$7:$BE47,"")+1=BG$6,LEN($BE47)&gt;0,$AM47&gt;0),MATCH(INDEX($V$7:$V$16,$AM47)&amp;"-"&amp;$AN47,$BQ$7:$BQ$126,0),""),"")</f>
        <v/>
      </c>
      <c r="BH47" s="93" t="str">
        <f t="array" ref="BH47">IFERROR(IF(AND(COUNTIF($BE$7:$BE47,"")+1=BH$6,LEN($BE47)&gt;0,$AM47&gt;0),MATCH(INDEX($V$7:$V$16,$AM47)&amp;"-"&amp;$AN47,$BQ$7:$BQ$126,0),""),"")</f>
        <v/>
      </c>
      <c r="BI47" s="93" t="str">
        <f t="array" ref="BI47">IFERROR(IF(AND(COUNTIF($BE$7:$BE47,"")+1=BI$6,LEN($BE47)&gt;0,$AM47&gt;0),MATCH(INDEX($V$7:$V$16,$AM47)&amp;"-"&amp;$AN47,$BQ$7:$BQ$126,0),""),"")</f>
        <v/>
      </c>
      <c r="BJ47" s="93" t="str">
        <f t="array" ref="BJ47">IFERROR(IF(AND(COUNTIF($BE$7:$BE47,"")+1=BJ$6,LEN($BE47)&gt;0,$AM47&gt;0),MATCH(INDEX($V$7:$V$16,$AM47)&amp;"-"&amp;$AN47,$BQ$7:$BQ$126,0),""),"")</f>
        <v/>
      </c>
      <c r="BK47" s="93" t="str">
        <f t="array" ref="BK47">IFERROR(IF(AND(COUNTIF($BE$7:$BE47,"")+1=BK$6,LEN($BE47)&gt;0,$AM47&gt;0),MATCH(INDEX($V$7:$V$16,$AM47)&amp;"-"&amp;$AN47,$BQ$7:$BQ$126,0),""),"")</f>
        <v/>
      </c>
      <c r="BL47" s="93" t="str">
        <f t="array" ref="BL47">IFERROR(IF(AND(COUNTIF($BE$7:$BE47,"")+1=BL$6,LEN($BE47)&gt;0,$AM47&gt;0),MATCH(INDEX($V$7:$V$16,$AM47)&amp;"-"&amp;$AN47,$BQ$7:$BQ$126,0),""),"")</f>
        <v/>
      </c>
      <c r="BM47" s="93" t="str">
        <f t="array" ref="BM47">IFERROR(IF(AND(COUNTIF($BE$7:$BE47,"")+1=BM$6,LEN($BE47)&gt;0,$AM47&gt;0),MATCH(INDEX($V$7:$V$16,$AM47)&amp;"-"&amp;$AN47,$BQ$7:$BQ$126,0),""),"")</f>
        <v/>
      </c>
      <c r="BN47" s="93" t="str">
        <f t="array" ref="BN47">IFERROR(IF(AND(COUNTIF($BE$7:$BE47,"")+1=BN$6,LEN($BE47)&gt;0,$AM47&gt;0),MATCH(INDEX($V$7:$V$16,$AM47)&amp;"-"&amp;$AN47,$BQ$7:$BQ$126,0),""),"")</f>
        <v/>
      </c>
      <c r="BO47" s="93" t="str">
        <f t="array" ref="BO47">IFERROR(IF(AND(COUNTIF($BE$7:$BE47,"")+1=BO$6,LEN($BE47)&gt;0,$AM47&gt;0),MATCH(INDEX($V$7:$V$16,$AM47)&amp;"-"&amp;$AN47,$BQ$7:$BQ$126,0),""),"")</f>
        <v/>
      </c>
      <c r="BP47" s="93" t="str">
        <f t="array" ref="BP47">IFERROR(IF(AND(COUNTIF($BE$7:$BE47,"")+1=BP$6,LEN($BE47)&gt;0,$AM47&gt;0),MATCH(INDEX($V$7:$V$16,$AM47)&amp;"-"&amp;$AN47,$BQ$7:$BQ$126,0),""),"")</f>
        <v/>
      </c>
      <c r="BQ47" s="93" t="str">
        <f t="shared" si="12"/>
        <v/>
      </c>
      <c r="BR47" s="93" t="str">
        <f t="array" ref="BR47">IFERROR(IF(AND(COUNTIF($BQ$7:$BQ47,"")+1=BR$6,LEN($BQ47)&gt;0,$AQ47&gt;0),MATCH(INDEX($W$7:$W$16,$AQ47)&amp;"-"&amp;$AR47,$CC$7:$CC$126,0),""),"")</f>
        <v/>
      </c>
      <c r="BS47" s="93" t="str">
        <f t="array" ref="BS47">IFERROR(IF(AND(COUNTIF($BQ$7:$BQ47,"")+1=BS$6,LEN($BQ47)&gt;0,$AQ47&gt;0),MATCH(INDEX($W$7:$W$16,$AQ47)&amp;"-"&amp;$AR47,$CC$7:$CC$126,0),""),"")</f>
        <v/>
      </c>
      <c r="BT47" s="93" t="str">
        <f t="array" ref="BT47">IFERROR(IF(AND(COUNTIF($BQ$7:$BQ47,"")+1=BT$6,LEN($BQ47)&gt;0,$AQ47&gt;0),MATCH(INDEX($W$7:$W$16,$AQ47)&amp;"-"&amp;$AR47,$CC$7:$CC$126,0),""),"")</f>
        <v/>
      </c>
      <c r="BU47" s="93" t="str">
        <f t="array" ref="BU47">IFERROR(IF(AND(COUNTIF($BQ$7:$BQ47,"")+1=BU$6,LEN($BQ47)&gt;0,$AQ47&gt;0),MATCH(INDEX($W$7:$W$16,$AQ47)&amp;"-"&amp;$AR47,$CC$7:$CC$126,0),""),"")</f>
        <v/>
      </c>
      <c r="BV47" s="93" t="str">
        <f t="array" ref="BV47">IFERROR(IF(AND(COUNTIF($BQ$7:$BQ47,"")+1=BV$6,LEN($BQ47)&gt;0,$AQ47&gt;0),MATCH(INDEX($W$7:$W$16,$AQ47)&amp;"-"&amp;$AR47,$CC$7:$CC$126,0),""),"")</f>
        <v/>
      </c>
      <c r="BW47" s="93" t="str">
        <f t="array" ref="BW47">IFERROR(IF(AND(COUNTIF($BQ$7:$BQ47,"")+1=BW$6,LEN($BQ47)&gt;0,$AQ47&gt;0),MATCH(INDEX($W$7:$W$16,$AQ47)&amp;"-"&amp;$AR47,$CC$7:$CC$126,0),""),"")</f>
        <v/>
      </c>
      <c r="BX47" s="93" t="str">
        <f t="array" ref="BX47">IFERROR(IF(AND(COUNTIF($BQ$7:$BQ47,"")+1=BX$6,LEN($BQ47)&gt;0,$AQ47&gt;0),MATCH(INDEX($W$7:$W$16,$AQ47)&amp;"-"&amp;$AR47,$CC$7:$CC$126,0),""),"")</f>
        <v/>
      </c>
      <c r="BY47" s="93" t="str">
        <f t="array" ref="BY47">IFERROR(IF(AND(COUNTIF($BQ$7:$BQ47,"")+1=BY$6,LEN($BQ47)&gt;0,$AQ47&gt;0),MATCH(INDEX($W$7:$W$16,$AQ47)&amp;"-"&amp;$AR47,$CC$7:$CC$126,0),""),"")</f>
        <v/>
      </c>
      <c r="BZ47" s="93" t="str">
        <f t="array" ref="BZ47">IFERROR(IF(AND(COUNTIF($BQ$7:$BQ47,"")+1=BZ$6,LEN($BQ47)&gt;0,$AQ47&gt;0),MATCH(INDEX($W$7:$W$16,$AQ47)&amp;"-"&amp;$AR47,$CC$7:$CC$126,0),""),"")</f>
        <v/>
      </c>
      <c r="CA47" s="93" t="str">
        <f t="array" ref="CA47">IFERROR(IF(AND(COUNTIF($BQ$7:$BQ47,"")+1=CA$6,LEN($BQ47)&gt;0,$AQ47&gt;0),MATCH(INDEX($W$7:$W$16,$AQ47)&amp;"-"&amp;$AR47,$CC$7:$CC$126,0),""),"")</f>
        <v/>
      </c>
      <c r="CB47" s="93" t="str">
        <f t="array" ref="CB47">IFERROR(IF(AND(COUNTIF($BQ$7:$BQ47,"")+1=CB$6,LEN($BQ47)&gt;0,$AQ47&gt;0),MATCH(INDEX($W$7:$W$16,$AQ47)&amp;"-"&amp;$AR47,$CC$7:$CC$126,0),""),"")</f>
        <v/>
      </c>
      <c r="CC47" s="93" t="str">
        <f t="shared" si="13"/>
        <v/>
      </c>
      <c r="CD47" s="93" t="str">
        <f t="array" ref="CD47">IFERROR(IF(AND(COUNTIF($CC$7:$CC47,"")+1=CD$6,LEN($CC47)&gt;0,$AU47&gt;0),MATCH(INDEX($X$7:$X$16,$AU47)&amp;"-"&amp;$AV47,$CO$7:$CO$126,0),""),"")</f>
        <v/>
      </c>
      <c r="CE47" s="93" t="str">
        <f t="array" ref="CE47">IFERROR(IF(AND(COUNTIF($CC$7:$CC47,"")+1=CE$6,LEN($CC47)&gt;0,$AU47&gt;0),MATCH(INDEX($X$7:$X$16,$AU47)&amp;"-"&amp;$AV47,$CO$7:$CO$126,0),""),"")</f>
        <v/>
      </c>
      <c r="CF47" s="93" t="str">
        <f t="array" ref="CF47">IFERROR(IF(AND(COUNTIF($CC$7:$CC47,"")+1=CF$6,LEN($CC47)&gt;0,$AU47&gt;0),MATCH(INDEX($X$7:$X$16,$AU47)&amp;"-"&amp;$AV47,$CO$7:$CO$126,0),""),"")</f>
        <v/>
      </c>
      <c r="CG47" s="93" t="str">
        <f t="array" ref="CG47">IFERROR(IF(AND(COUNTIF($CC$7:$CC47,"")+1=CG$6,LEN($CC47)&gt;0,$AU47&gt;0),MATCH(INDEX($X$7:$X$16,$AU47)&amp;"-"&amp;$AV47,$CO$7:$CO$126,0),""),"")</f>
        <v/>
      </c>
      <c r="CH47" s="93" t="str">
        <f t="array" ref="CH47">IFERROR(IF(AND(COUNTIF($CC$7:$CC47,"")+1=CH$6,LEN($CC47)&gt;0,$AU47&gt;0),MATCH(INDEX($X$7:$X$16,$AU47)&amp;"-"&amp;$AV47,$CO$7:$CO$126,0),""),"")</f>
        <v/>
      </c>
      <c r="CI47" s="93" t="str">
        <f t="array" ref="CI47">IFERROR(IF(AND(COUNTIF($CC$7:$CC47,"")+1=CI$6,LEN($CC47)&gt;0,$AU47&gt;0),MATCH(INDEX($X$7:$X$16,$AU47)&amp;"-"&amp;$AV47,$CO$7:$CO$126,0),""),"")</f>
        <v/>
      </c>
      <c r="CJ47" s="93" t="str">
        <f t="array" ref="CJ47">IFERROR(IF(AND(COUNTIF($CC$7:$CC47,"")+1=CJ$6,LEN($CC47)&gt;0,$AU47&gt;0),MATCH(INDEX($X$7:$X$16,$AU47)&amp;"-"&amp;$AV47,$CO$7:$CO$126,0),""),"")</f>
        <v/>
      </c>
      <c r="CK47" s="93" t="str">
        <f t="array" ref="CK47">IFERROR(IF(AND(COUNTIF($CC$7:$CC47,"")+1=CK$6,LEN($CC47)&gt;0,$AU47&gt;0),MATCH(INDEX($X$7:$X$16,$AU47)&amp;"-"&amp;$AV47,$CO$7:$CO$126,0),""),"")</f>
        <v/>
      </c>
      <c r="CL47" s="93" t="str">
        <f t="array" ref="CL47">IFERROR(IF(AND(COUNTIF($CC$7:$CC47,"")+1=CL$6,LEN($CC47)&gt;0,$AU47&gt;0),MATCH(INDEX($X$7:$X$16,$AU47)&amp;"-"&amp;$AV47,$CO$7:$CO$126,0),""),"")</f>
        <v/>
      </c>
      <c r="CM47" s="93" t="str">
        <f t="array" ref="CM47">IFERROR(IF(AND(COUNTIF($CC$7:$CC47,"")+1=CM$6,LEN($CC47)&gt;0,$AU47&gt;0),MATCH(INDEX($X$7:$X$16,$AU47)&amp;"-"&amp;$AV47,$CO$7:$CO$126,0),""),"")</f>
        <v/>
      </c>
      <c r="CN47" s="93" t="str">
        <f t="array" ref="CN47">IFERROR(IF(AND(COUNTIF($CC$7:$CC47,"")+1=CN$6,LEN($CC47)&gt;0,$AU47&gt;0),MATCH(INDEX($X$7:$X$16,$AU47)&amp;"-"&amp;$AV47,$CO$7:$CO$126,0),""),"")</f>
        <v/>
      </c>
      <c r="CO47" s="93" t="str">
        <f t="shared" si="14"/>
        <v/>
      </c>
      <c r="CP47" s="93" t="str">
        <f t="array" ref="CP47">IFERROR(IF(AND(COUNTIF($CO$7:$CO47,"")+1=CP$6,LEN($CO47)&gt;0,$AY47&gt;0),MATCH(INDEX($Y$7:$Y$16,$AY47)&amp;"-"&amp;$AZ47,$DA$7:$DA$126,0),""),"")</f>
        <v/>
      </c>
      <c r="CQ47" s="93" t="str">
        <f t="array" ref="CQ47">IFERROR(IF(AND(COUNTIF($CO$7:$CO47,"")+1=CQ$6,LEN($CO47)&gt;0,$AY47&gt;0),MATCH(INDEX($Y$7:$Y$16,$AY47)&amp;"-"&amp;$AZ47,$DA$7:$DA$126,0),""),"")</f>
        <v/>
      </c>
      <c r="CR47" s="93" t="str">
        <f t="array" ref="CR47">IFERROR(IF(AND(COUNTIF($CO$7:$CO47,"")+1=CR$6,LEN($CO47)&gt;0,$AY47&gt;0),MATCH(INDEX($Y$7:$Y$16,$AY47)&amp;"-"&amp;$AZ47,$DA$7:$DA$126,0),""),"")</f>
        <v/>
      </c>
      <c r="CS47" s="93" t="str">
        <f t="array" ref="CS47">IFERROR(IF(AND(COUNTIF($CO$7:$CO47,"")+1=CS$6,LEN($CO47)&gt;0,$AY47&gt;0),MATCH(INDEX($Y$7:$Y$16,$AY47)&amp;"-"&amp;$AZ47,$DA$7:$DA$126,0),""),"")</f>
        <v/>
      </c>
      <c r="CT47" s="93" t="str">
        <f t="array" ref="CT47">IFERROR(IF(AND(COUNTIF($CO$7:$CO47,"")+1=CT$6,LEN($CO47)&gt;0,$AY47&gt;0),MATCH(INDEX($Y$7:$Y$16,$AY47)&amp;"-"&amp;$AZ47,$DA$7:$DA$126,0),""),"")</f>
        <v/>
      </c>
      <c r="CU47" s="93" t="str">
        <f t="array" ref="CU47">IFERROR(IF(AND(COUNTIF($CO$7:$CO47,"")+1=CU$6,LEN($CO47)&gt;0,$AY47&gt;0),MATCH(INDEX($Y$7:$Y$16,$AY47)&amp;"-"&amp;$AZ47,$DA$7:$DA$126,0),""),"")</f>
        <v/>
      </c>
      <c r="CV47" s="93" t="str">
        <f t="array" ref="CV47">IFERROR(IF(AND(COUNTIF($CO$7:$CO47,"")+1=CV$6,LEN($CO47)&gt;0,$AY47&gt;0),MATCH(INDEX($Y$7:$Y$16,$AY47)&amp;"-"&amp;$AZ47,$DA$7:$DA$126,0),""),"")</f>
        <v/>
      </c>
      <c r="CW47" s="93" t="str">
        <f t="array" ref="CW47">IFERROR(IF(AND(COUNTIF($CO$7:$CO47,"")+1=CW$6,LEN($CO47)&gt;0,$AY47&gt;0),MATCH(INDEX($Y$7:$Y$16,$AY47)&amp;"-"&amp;$AZ47,$DA$7:$DA$126,0),""),"")</f>
        <v/>
      </c>
      <c r="CX47" s="93" t="str">
        <f t="array" ref="CX47">IFERROR(IF(AND(COUNTIF($CO$7:$CO47,"")+1=CX$6,LEN($CO47)&gt;0,$AY47&gt;0),MATCH(INDEX($Y$7:$Y$16,$AY47)&amp;"-"&amp;$AZ47,$DA$7:$DA$126,0),""),"")</f>
        <v/>
      </c>
      <c r="CY47" s="93" t="str">
        <f t="array" ref="CY47">IFERROR(IF(AND(COUNTIF($CO$7:$CO47,"")+1=CY$6,LEN($CO47)&gt;0,$AY47&gt;0),MATCH(INDEX($Y$7:$Y$16,$AY47)&amp;"-"&amp;$AZ47,$DA$7:$DA$126,0),""),"")</f>
        <v/>
      </c>
      <c r="CZ47" s="93" t="str">
        <f t="array" ref="CZ47">IFERROR(IF(AND(COUNTIF($CO$7:$CO47,"")+1=CZ$6,LEN($CO47)&gt;0,$AY47&gt;0),MATCH(INDEX($Y$7:$Y$16,$AY47)&amp;"-"&amp;$AZ47,$DA$7:$DA$126,0),""),"")</f>
        <v/>
      </c>
      <c r="DA47" s="93" t="str">
        <f t="shared" si="15"/>
        <v/>
      </c>
      <c r="DC47" s="93" t="str">
        <f t="array" ref="DC47">IFERROR(IF(LEN(BQ47)=0,"",SUM((BF$7:BO$126=$BD47)*(BF$6:BO$6))),"")</f>
        <v/>
      </c>
      <c r="DD47" s="93" t="str">
        <f t="array" ref="DD47">IFERROR(IF(LEN(CC47)=0,"",SUM((BR$7:CA$126=$BD47)*(BR$6:CA$6))),"")</f>
        <v/>
      </c>
      <c r="DE47" s="93" t="str">
        <f t="array" ref="DE47">IFERROR(IF(LEN(CO47)=0,"",SUM((CD$7:CM$126=$BD47)*(CD$6:CM$6))),"")</f>
        <v/>
      </c>
      <c r="DF47" s="93" t="str">
        <f t="array" ref="DF47">IFERROR(IF(LEN(DA47)=0,"",SUM((CP$7:CY$126=$BD47)*(CP$6:CY$6))),"")</f>
        <v/>
      </c>
    </row>
    <row r="48" spans="2:110" x14ac:dyDescent="0.25">
      <c r="B48" s="127" t="s">
        <v>13</v>
      </c>
      <c r="C48" s="93">
        <f>COUNTA(C38:C47)-COUNTBLANK(C38:C47)</f>
        <v>1</v>
      </c>
      <c r="D48" s="93">
        <f t="shared" ref="D48" si="52">COUNTA(D38:D47)-COUNTBLANK(D38:D47)</f>
        <v>2</v>
      </c>
      <c r="E48" s="93">
        <f t="shared" ref="E48" si="53">COUNTA(E38:E47)-COUNTBLANK(E38:E47)</f>
        <v>1</v>
      </c>
      <c r="F48" s="93">
        <f t="shared" ref="F48" si="54">COUNTA(F38:F47)-COUNTBLANK(F38:F47)</f>
        <v>1</v>
      </c>
      <c r="G48" s="93">
        <f t="shared" ref="G48" si="55">COUNTA(G38:G47)-COUNTBLANK(G38:G47)</f>
        <v>0</v>
      </c>
      <c r="H48" s="93">
        <f t="shared" ref="H48" si="56">COUNTA(H38:H47)-COUNTBLANK(H38:H47)</f>
        <v>0</v>
      </c>
      <c r="I48" s="93">
        <f t="shared" ref="I48" si="57">COUNTA(I38:I47)-COUNTBLANK(I38:I47)</f>
        <v>0</v>
      </c>
      <c r="J48" s="93">
        <f t="shared" ref="J48" si="58">COUNTA(J38:J47)-COUNTBLANK(J38:J47)</f>
        <v>0</v>
      </c>
      <c r="K48" s="93">
        <f t="shared" ref="K48" si="59">COUNTA(K38:K47)-COUNTBLANK(K38:K47)</f>
        <v>0</v>
      </c>
      <c r="L48" s="93">
        <f t="shared" ref="L48" si="60">COUNTA(L38:L47)-COUNTBLANK(L38:L47)</f>
        <v>0</v>
      </c>
      <c r="O48" s="112">
        <v>2</v>
      </c>
      <c r="P48" s="112">
        <v>5</v>
      </c>
      <c r="Q48" s="93" t="str">
        <f t="shared" si="2"/>
        <v/>
      </c>
      <c r="R48" s="93" t="str">
        <f t="shared" si="3"/>
        <v/>
      </c>
      <c r="AA48" s="111">
        <v>6</v>
      </c>
      <c r="AB48" s="93" t="str">
        <f t="shared" si="46"/>
        <v/>
      </c>
      <c r="AC48" s="93" t="str">
        <f t="shared" si="47"/>
        <v/>
      </c>
      <c r="AD48" s="93" t="str">
        <f t="shared" si="48"/>
        <v/>
      </c>
      <c r="AE48" s="93" t="str">
        <f t="shared" si="49"/>
        <v/>
      </c>
      <c r="AF48" s="93" t="str">
        <f>IFERROR(IF(LEN(AB48)=0,"",MAX($AG$43:AG47)+2),"")</f>
        <v/>
      </c>
      <c r="AG48" s="93" t="str">
        <f t="shared" si="50"/>
        <v/>
      </c>
      <c r="AH48" s="93" t="str">
        <f t="shared" si="51"/>
        <v/>
      </c>
      <c r="AJ48" s="112">
        <v>42</v>
      </c>
      <c r="AK48" s="93" t="str">
        <f t="array" ref="AK48">IFERROR(IF(MAX(($AJ48&gt;=$AF$7:$AF$16)*($AJ48&lt;=$AG$7:$AG$16)*$AA$7:$AA$16)=0,"",INDEX($AB$7:$AB$16,MAX(($AJ48&gt;=$AF$7:$AF$16)*($AJ48&lt;=$AG$7:$AG$16)*$AA$7:$AA$16))),"")</f>
        <v/>
      </c>
      <c r="AL48" s="93" t="str">
        <f>IFERROR(IF(LEN(AK48)=0,"",COUNTIF(AK$7:AK48,AK48)),"")</f>
        <v/>
      </c>
      <c r="AM48" s="93" t="str">
        <f t="array" ref="AM48">IFERROR(IF(LEN(AK48)=0,"",LARGE((AK48=$R$7:$R$126)*($P$7:$P$126),COUNTIF(AK48:AK$126,AK48)-1)),"")</f>
        <v/>
      </c>
      <c r="AN48" s="93" t="str">
        <f>IFERROR(IF(LEN(AK48)=0,"",COUNTIF(AM$7:AM48,AM48)),"")</f>
        <v/>
      </c>
      <c r="AO48" s="93" t="str">
        <f t="array" ref="AO48">IFERROR(IF(MAX(($AJ48&gt;=$AF$19:$AF$28)*($AJ48&lt;=$AG$19:$AG$28)*$AA$19:$AA$28)=0,"",INDEX($AB$19:$AB$28,MAX(($AJ48&gt;=$AF$19:$AF$28)*($AJ48&lt;=$AG$19:$AG$28)*$AA$19:$AA$28))),"")</f>
        <v/>
      </c>
      <c r="AP48" s="93" t="str">
        <f>IFERROR(IF(LEN(AO48)=0,"",COUNTIF(AO$7:AO48,AO48)),"")</f>
        <v/>
      </c>
      <c r="AQ48" s="93" t="str">
        <f t="array" ref="AQ48">IFERROR(IF(LEN(AO48)=0,"",LARGE((AO48=$Q$7:$Q$126)*($P$7:$P$126),COUNTIF(AO48:AO$126,AO48)-1)),"")</f>
        <v/>
      </c>
      <c r="AR48" s="93" t="str">
        <f>IFERROR(IF(LEN(AO48)=0,"",COUNTIF(AQ$7:AQ48,AQ48)),"")</f>
        <v/>
      </c>
      <c r="AS48" s="93" t="str">
        <f t="array" ref="AS48">IFERROR(IF(MAX(($AJ48&gt;=$AF$31:$AF$40)*($AJ48&lt;=$AG$31:$AG$40)*$AA$31:$AA$40)=0,"",INDEX($AB$31:$AB$40,MAX(($AJ48&gt;=$AF$31:$AF$40)*($AJ48&lt;=$AG$31:$AG$40)*$AA$31:$AA$40))),"")</f>
        <v/>
      </c>
      <c r="AT48" s="93" t="str">
        <f>IFERROR(IF(LEN(AS48)=0,"",COUNTIF(AS$7:AS48,AS48)),"")</f>
        <v/>
      </c>
      <c r="AU48" s="93" t="str">
        <f t="shared" si="9"/>
        <v/>
      </c>
      <c r="AV48" s="93" t="str">
        <f>IFERROR(IF(LEN(AU48)=0,"",COUNTIF(AU$7:AU48,AU48)),"")</f>
        <v/>
      </c>
      <c r="AW48" s="93" t="str">
        <f t="array" ref="AW48">IFERROR(IF(MAX(($AJ48&gt;=$AF$43:$AF$52)*($AJ48&lt;=$AG$43:$AG$52)*$AA$43:$AA$52)=0,"",INDEX($AB$43:$AB$52,MAX(($AJ48&gt;=$AF$43:$AF$52)*($AJ48&lt;=$AG$43:$AG$52)*$AA$43:$AA$52))),"")</f>
        <v/>
      </c>
      <c r="AX48" s="93" t="str">
        <f>IFERROR(IF(LEN(AW48)=0,"",COUNTIF(AW$7:AW48,AW48)),"")</f>
        <v/>
      </c>
      <c r="AY48" s="93" t="str">
        <f t="shared" si="10"/>
        <v/>
      </c>
      <c r="AZ48" s="93" t="str">
        <f>IFERROR(IF(LEN(AY48)=0,"",COUNTIF(AY$7:AY48,AY48)),"")</f>
        <v/>
      </c>
      <c r="BA48" s="93" t="str">
        <f t="array" ref="BA48">IFERROR(IF(MAX(($AJ48&gt;=$AF$55:$AF$64)*($AJ48&lt;=$AG$55:$AG$64)*$AA$55:$AA$64)=0,"",INDEX($AB$55:$AB$64,MAX(($AJ48&gt;=$AF$55:$AF$64)*($AJ48&lt;=$AG$55:$AG$64)*$AA$55:$AA$64))),"")</f>
        <v/>
      </c>
      <c r="BB48" s="93" t="str">
        <f>IFERROR(IF(LEN(BA48)=0,"",COUNTIF(BA$7:BA48,BA48)),"")</f>
        <v/>
      </c>
      <c r="BD48" s="112">
        <v>42</v>
      </c>
      <c r="BE48" s="93" t="str">
        <f t="shared" si="11"/>
        <v/>
      </c>
      <c r="BF48" s="93" t="str">
        <f t="array" ref="BF48">IFERROR(IF(AND(COUNTIF($BE$7:$BE48,"")+1=BF$6,LEN($BE48)&gt;0,$AM48&gt;0),MATCH(INDEX($V$7:$V$16,$AM48)&amp;"-"&amp;$AN48,$BQ$7:$BQ$126,0),""),"")</f>
        <v/>
      </c>
      <c r="BG48" s="93" t="str">
        <f t="array" ref="BG48">IFERROR(IF(AND(COUNTIF($BE$7:$BE48,"")+1=BG$6,LEN($BE48)&gt;0,$AM48&gt;0),MATCH(INDEX($V$7:$V$16,$AM48)&amp;"-"&amp;$AN48,$BQ$7:$BQ$126,0),""),"")</f>
        <v/>
      </c>
      <c r="BH48" s="93" t="str">
        <f t="array" ref="BH48">IFERROR(IF(AND(COUNTIF($BE$7:$BE48,"")+1=BH$6,LEN($BE48)&gt;0,$AM48&gt;0),MATCH(INDEX($V$7:$V$16,$AM48)&amp;"-"&amp;$AN48,$BQ$7:$BQ$126,0),""),"")</f>
        <v/>
      </c>
      <c r="BI48" s="93" t="str">
        <f t="array" ref="BI48">IFERROR(IF(AND(COUNTIF($BE$7:$BE48,"")+1=BI$6,LEN($BE48)&gt;0,$AM48&gt;0),MATCH(INDEX($V$7:$V$16,$AM48)&amp;"-"&amp;$AN48,$BQ$7:$BQ$126,0),""),"")</f>
        <v/>
      </c>
      <c r="BJ48" s="93" t="str">
        <f t="array" ref="BJ48">IFERROR(IF(AND(COUNTIF($BE$7:$BE48,"")+1=BJ$6,LEN($BE48)&gt;0,$AM48&gt;0),MATCH(INDEX($V$7:$V$16,$AM48)&amp;"-"&amp;$AN48,$BQ$7:$BQ$126,0),""),"")</f>
        <v/>
      </c>
      <c r="BK48" s="93" t="str">
        <f t="array" ref="BK48">IFERROR(IF(AND(COUNTIF($BE$7:$BE48,"")+1=BK$6,LEN($BE48)&gt;0,$AM48&gt;0),MATCH(INDEX($V$7:$V$16,$AM48)&amp;"-"&amp;$AN48,$BQ$7:$BQ$126,0),""),"")</f>
        <v/>
      </c>
      <c r="BL48" s="93" t="str">
        <f t="array" ref="BL48">IFERROR(IF(AND(COUNTIF($BE$7:$BE48,"")+1=BL$6,LEN($BE48)&gt;0,$AM48&gt;0),MATCH(INDEX($V$7:$V$16,$AM48)&amp;"-"&amp;$AN48,$BQ$7:$BQ$126,0),""),"")</f>
        <v/>
      </c>
      <c r="BM48" s="93" t="str">
        <f t="array" ref="BM48">IFERROR(IF(AND(COUNTIF($BE$7:$BE48,"")+1=BM$6,LEN($BE48)&gt;0,$AM48&gt;0),MATCH(INDEX($V$7:$V$16,$AM48)&amp;"-"&amp;$AN48,$BQ$7:$BQ$126,0),""),"")</f>
        <v/>
      </c>
      <c r="BN48" s="93" t="str">
        <f t="array" ref="BN48">IFERROR(IF(AND(COUNTIF($BE$7:$BE48,"")+1=BN$6,LEN($BE48)&gt;0,$AM48&gt;0),MATCH(INDEX($V$7:$V$16,$AM48)&amp;"-"&amp;$AN48,$BQ$7:$BQ$126,0),""),"")</f>
        <v/>
      </c>
      <c r="BO48" s="93" t="str">
        <f t="array" ref="BO48">IFERROR(IF(AND(COUNTIF($BE$7:$BE48,"")+1=BO$6,LEN($BE48)&gt;0,$AM48&gt;0),MATCH(INDEX($V$7:$V$16,$AM48)&amp;"-"&amp;$AN48,$BQ$7:$BQ$126,0),""),"")</f>
        <v/>
      </c>
      <c r="BP48" s="93" t="str">
        <f t="array" ref="BP48">IFERROR(IF(AND(COUNTIF($BE$7:$BE48,"")+1=BP$6,LEN($BE48)&gt;0,$AM48&gt;0),MATCH(INDEX($V$7:$V$16,$AM48)&amp;"-"&amp;$AN48,$BQ$7:$BQ$126,0),""),"")</f>
        <v/>
      </c>
      <c r="BQ48" s="93" t="str">
        <f t="shared" si="12"/>
        <v/>
      </c>
      <c r="BR48" s="93" t="str">
        <f t="array" ref="BR48">IFERROR(IF(AND(COUNTIF($BQ$7:$BQ48,"")+1=BR$6,LEN($BQ48)&gt;0,$AQ48&gt;0),MATCH(INDEX($W$7:$W$16,$AQ48)&amp;"-"&amp;$AR48,$CC$7:$CC$126,0),""),"")</f>
        <v/>
      </c>
      <c r="BS48" s="93" t="str">
        <f t="array" ref="BS48">IFERROR(IF(AND(COUNTIF($BQ$7:$BQ48,"")+1=BS$6,LEN($BQ48)&gt;0,$AQ48&gt;0),MATCH(INDEX($W$7:$W$16,$AQ48)&amp;"-"&amp;$AR48,$CC$7:$CC$126,0),""),"")</f>
        <v/>
      </c>
      <c r="BT48" s="93" t="str">
        <f t="array" ref="BT48">IFERROR(IF(AND(COUNTIF($BQ$7:$BQ48,"")+1=BT$6,LEN($BQ48)&gt;0,$AQ48&gt;0),MATCH(INDEX($W$7:$W$16,$AQ48)&amp;"-"&amp;$AR48,$CC$7:$CC$126,0),""),"")</f>
        <v/>
      </c>
      <c r="BU48" s="93" t="str">
        <f t="array" ref="BU48">IFERROR(IF(AND(COUNTIF($BQ$7:$BQ48,"")+1=BU$6,LEN($BQ48)&gt;0,$AQ48&gt;0),MATCH(INDEX($W$7:$W$16,$AQ48)&amp;"-"&amp;$AR48,$CC$7:$CC$126,0),""),"")</f>
        <v/>
      </c>
      <c r="BV48" s="93" t="str">
        <f t="array" ref="BV48">IFERROR(IF(AND(COUNTIF($BQ$7:$BQ48,"")+1=BV$6,LEN($BQ48)&gt;0,$AQ48&gt;0),MATCH(INDEX($W$7:$W$16,$AQ48)&amp;"-"&amp;$AR48,$CC$7:$CC$126,0),""),"")</f>
        <v/>
      </c>
      <c r="BW48" s="93" t="str">
        <f t="array" ref="BW48">IFERROR(IF(AND(COUNTIF($BQ$7:$BQ48,"")+1=BW$6,LEN($BQ48)&gt;0,$AQ48&gt;0),MATCH(INDEX($W$7:$W$16,$AQ48)&amp;"-"&amp;$AR48,$CC$7:$CC$126,0),""),"")</f>
        <v/>
      </c>
      <c r="BX48" s="93" t="str">
        <f t="array" ref="BX48">IFERROR(IF(AND(COUNTIF($BQ$7:$BQ48,"")+1=BX$6,LEN($BQ48)&gt;0,$AQ48&gt;0),MATCH(INDEX($W$7:$W$16,$AQ48)&amp;"-"&amp;$AR48,$CC$7:$CC$126,0),""),"")</f>
        <v/>
      </c>
      <c r="BY48" s="93" t="str">
        <f t="array" ref="BY48">IFERROR(IF(AND(COUNTIF($BQ$7:$BQ48,"")+1=BY$6,LEN($BQ48)&gt;0,$AQ48&gt;0),MATCH(INDEX($W$7:$W$16,$AQ48)&amp;"-"&amp;$AR48,$CC$7:$CC$126,0),""),"")</f>
        <v/>
      </c>
      <c r="BZ48" s="93" t="str">
        <f t="array" ref="BZ48">IFERROR(IF(AND(COUNTIF($BQ$7:$BQ48,"")+1=BZ$6,LEN($BQ48)&gt;0,$AQ48&gt;0),MATCH(INDEX($W$7:$W$16,$AQ48)&amp;"-"&amp;$AR48,$CC$7:$CC$126,0),""),"")</f>
        <v/>
      </c>
      <c r="CA48" s="93" t="str">
        <f t="array" ref="CA48">IFERROR(IF(AND(COUNTIF($BQ$7:$BQ48,"")+1=CA$6,LEN($BQ48)&gt;0,$AQ48&gt;0),MATCH(INDEX($W$7:$W$16,$AQ48)&amp;"-"&amp;$AR48,$CC$7:$CC$126,0),""),"")</f>
        <v/>
      </c>
      <c r="CB48" s="93" t="str">
        <f t="array" ref="CB48">IFERROR(IF(AND(COUNTIF($BQ$7:$BQ48,"")+1=CB$6,LEN($BQ48)&gt;0,$AQ48&gt;0),MATCH(INDEX($W$7:$W$16,$AQ48)&amp;"-"&amp;$AR48,$CC$7:$CC$126,0),""),"")</f>
        <v/>
      </c>
      <c r="CC48" s="93" t="str">
        <f t="shared" si="13"/>
        <v/>
      </c>
      <c r="CD48" s="93" t="str">
        <f t="array" ref="CD48">IFERROR(IF(AND(COUNTIF($CC$7:$CC48,"")+1=CD$6,LEN($CC48)&gt;0,$AU48&gt;0),MATCH(INDEX($X$7:$X$16,$AU48)&amp;"-"&amp;$AV48,$CO$7:$CO$126,0),""),"")</f>
        <v/>
      </c>
      <c r="CE48" s="93" t="str">
        <f t="array" ref="CE48">IFERROR(IF(AND(COUNTIF($CC$7:$CC48,"")+1=CE$6,LEN($CC48)&gt;0,$AU48&gt;0),MATCH(INDEX($X$7:$X$16,$AU48)&amp;"-"&amp;$AV48,$CO$7:$CO$126,0),""),"")</f>
        <v/>
      </c>
      <c r="CF48" s="93" t="str">
        <f t="array" ref="CF48">IFERROR(IF(AND(COUNTIF($CC$7:$CC48,"")+1=CF$6,LEN($CC48)&gt;0,$AU48&gt;0),MATCH(INDEX($X$7:$X$16,$AU48)&amp;"-"&amp;$AV48,$CO$7:$CO$126,0),""),"")</f>
        <v/>
      </c>
      <c r="CG48" s="93" t="str">
        <f t="array" ref="CG48">IFERROR(IF(AND(COUNTIF($CC$7:$CC48,"")+1=CG$6,LEN($CC48)&gt;0,$AU48&gt;0),MATCH(INDEX($X$7:$X$16,$AU48)&amp;"-"&amp;$AV48,$CO$7:$CO$126,0),""),"")</f>
        <v/>
      </c>
      <c r="CH48" s="93" t="str">
        <f t="array" ref="CH48">IFERROR(IF(AND(COUNTIF($CC$7:$CC48,"")+1=CH$6,LEN($CC48)&gt;0,$AU48&gt;0),MATCH(INDEX($X$7:$X$16,$AU48)&amp;"-"&amp;$AV48,$CO$7:$CO$126,0),""),"")</f>
        <v/>
      </c>
      <c r="CI48" s="93" t="str">
        <f t="array" ref="CI48">IFERROR(IF(AND(COUNTIF($CC$7:$CC48,"")+1=CI$6,LEN($CC48)&gt;0,$AU48&gt;0),MATCH(INDEX($X$7:$X$16,$AU48)&amp;"-"&amp;$AV48,$CO$7:$CO$126,0),""),"")</f>
        <v/>
      </c>
      <c r="CJ48" s="93" t="str">
        <f t="array" ref="CJ48">IFERROR(IF(AND(COUNTIF($CC$7:$CC48,"")+1=CJ$6,LEN($CC48)&gt;0,$AU48&gt;0),MATCH(INDEX($X$7:$X$16,$AU48)&amp;"-"&amp;$AV48,$CO$7:$CO$126,0),""),"")</f>
        <v/>
      </c>
      <c r="CK48" s="93" t="str">
        <f t="array" ref="CK48">IFERROR(IF(AND(COUNTIF($CC$7:$CC48,"")+1=CK$6,LEN($CC48)&gt;0,$AU48&gt;0),MATCH(INDEX($X$7:$X$16,$AU48)&amp;"-"&amp;$AV48,$CO$7:$CO$126,0),""),"")</f>
        <v/>
      </c>
      <c r="CL48" s="93" t="str">
        <f t="array" ref="CL48">IFERROR(IF(AND(COUNTIF($CC$7:$CC48,"")+1=CL$6,LEN($CC48)&gt;0,$AU48&gt;0),MATCH(INDEX($X$7:$X$16,$AU48)&amp;"-"&amp;$AV48,$CO$7:$CO$126,0),""),"")</f>
        <v/>
      </c>
      <c r="CM48" s="93" t="str">
        <f t="array" ref="CM48">IFERROR(IF(AND(COUNTIF($CC$7:$CC48,"")+1=CM$6,LEN($CC48)&gt;0,$AU48&gt;0),MATCH(INDEX($X$7:$X$16,$AU48)&amp;"-"&amp;$AV48,$CO$7:$CO$126,0),""),"")</f>
        <v/>
      </c>
      <c r="CN48" s="93" t="str">
        <f t="array" ref="CN48">IFERROR(IF(AND(COUNTIF($CC$7:$CC48,"")+1=CN$6,LEN($CC48)&gt;0,$AU48&gt;0),MATCH(INDEX($X$7:$X$16,$AU48)&amp;"-"&amp;$AV48,$CO$7:$CO$126,0),""),"")</f>
        <v/>
      </c>
      <c r="CO48" s="93" t="str">
        <f t="shared" si="14"/>
        <v/>
      </c>
      <c r="CP48" s="93" t="str">
        <f t="array" ref="CP48">IFERROR(IF(AND(COUNTIF($CO$7:$CO48,"")+1=CP$6,LEN($CO48)&gt;0,$AY48&gt;0),MATCH(INDEX($Y$7:$Y$16,$AY48)&amp;"-"&amp;$AZ48,$DA$7:$DA$126,0),""),"")</f>
        <v/>
      </c>
      <c r="CQ48" s="93" t="str">
        <f t="array" ref="CQ48">IFERROR(IF(AND(COUNTIF($CO$7:$CO48,"")+1=CQ$6,LEN($CO48)&gt;0,$AY48&gt;0),MATCH(INDEX($Y$7:$Y$16,$AY48)&amp;"-"&amp;$AZ48,$DA$7:$DA$126,0),""),"")</f>
        <v/>
      </c>
      <c r="CR48" s="93" t="str">
        <f t="array" ref="CR48">IFERROR(IF(AND(COUNTIF($CO$7:$CO48,"")+1=CR$6,LEN($CO48)&gt;0,$AY48&gt;0),MATCH(INDEX($Y$7:$Y$16,$AY48)&amp;"-"&amp;$AZ48,$DA$7:$DA$126,0),""),"")</f>
        <v/>
      </c>
      <c r="CS48" s="93" t="str">
        <f t="array" ref="CS48">IFERROR(IF(AND(COUNTIF($CO$7:$CO48,"")+1=CS$6,LEN($CO48)&gt;0,$AY48&gt;0),MATCH(INDEX($Y$7:$Y$16,$AY48)&amp;"-"&amp;$AZ48,$DA$7:$DA$126,0),""),"")</f>
        <v/>
      </c>
      <c r="CT48" s="93" t="str">
        <f t="array" ref="CT48">IFERROR(IF(AND(COUNTIF($CO$7:$CO48,"")+1=CT$6,LEN($CO48)&gt;0,$AY48&gt;0),MATCH(INDEX($Y$7:$Y$16,$AY48)&amp;"-"&amp;$AZ48,$DA$7:$DA$126,0),""),"")</f>
        <v/>
      </c>
      <c r="CU48" s="93" t="str">
        <f t="array" ref="CU48">IFERROR(IF(AND(COUNTIF($CO$7:$CO48,"")+1=CU$6,LEN($CO48)&gt;0,$AY48&gt;0),MATCH(INDEX($Y$7:$Y$16,$AY48)&amp;"-"&amp;$AZ48,$DA$7:$DA$126,0),""),"")</f>
        <v/>
      </c>
      <c r="CV48" s="93" t="str">
        <f t="array" ref="CV48">IFERROR(IF(AND(COUNTIF($CO$7:$CO48,"")+1=CV$6,LEN($CO48)&gt;0,$AY48&gt;0),MATCH(INDEX($Y$7:$Y$16,$AY48)&amp;"-"&amp;$AZ48,$DA$7:$DA$126,0),""),"")</f>
        <v/>
      </c>
      <c r="CW48" s="93" t="str">
        <f t="array" ref="CW48">IFERROR(IF(AND(COUNTIF($CO$7:$CO48,"")+1=CW$6,LEN($CO48)&gt;0,$AY48&gt;0),MATCH(INDEX($Y$7:$Y$16,$AY48)&amp;"-"&amp;$AZ48,$DA$7:$DA$126,0),""),"")</f>
        <v/>
      </c>
      <c r="CX48" s="93" t="str">
        <f t="array" ref="CX48">IFERROR(IF(AND(COUNTIF($CO$7:$CO48,"")+1=CX$6,LEN($CO48)&gt;0,$AY48&gt;0),MATCH(INDEX($Y$7:$Y$16,$AY48)&amp;"-"&amp;$AZ48,$DA$7:$DA$126,0),""),"")</f>
        <v/>
      </c>
      <c r="CY48" s="93" t="str">
        <f t="array" ref="CY48">IFERROR(IF(AND(COUNTIF($CO$7:$CO48,"")+1=CY$6,LEN($CO48)&gt;0,$AY48&gt;0),MATCH(INDEX($Y$7:$Y$16,$AY48)&amp;"-"&amp;$AZ48,$DA$7:$DA$126,0),""),"")</f>
        <v/>
      </c>
      <c r="CZ48" s="93" t="str">
        <f t="array" ref="CZ48">IFERROR(IF(AND(COUNTIF($CO$7:$CO48,"")+1=CZ$6,LEN($CO48)&gt;0,$AY48&gt;0),MATCH(INDEX($Y$7:$Y$16,$AY48)&amp;"-"&amp;$AZ48,$DA$7:$DA$126,0),""),"")</f>
        <v/>
      </c>
      <c r="DA48" s="93" t="str">
        <f t="shared" si="15"/>
        <v/>
      </c>
      <c r="DC48" s="93" t="str">
        <f t="array" ref="DC48">IFERROR(IF(LEN(BQ48)=0,"",SUM((BF$7:BO$126=$BD48)*(BF$6:BO$6))),"")</f>
        <v/>
      </c>
      <c r="DD48" s="93" t="str">
        <f t="array" ref="DD48">IFERROR(IF(LEN(CC48)=0,"",SUM((BR$7:CA$126=$BD48)*(BR$6:CA$6))),"")</f>
        <v/>
      </c>
      <c r="DE48" s="93" t="str">
        <f t="array" ref="DE48">IFERROR(IF(LEN(CO48)=0,"",SUM((CD$7:CM$126=$BD48)*(CD$6:CM$6))),"")</f>
        <v/>
      </c>
      <c r="DF48" s="93" t="str">
        <f t="array" ref="DF48">IFERROR(IF(LEN(DA48)=0,"",SUM((CP$7:CY$126=$BD48)*(CP$6:CY$6))),"")</f>
        <v/>
      </c>
    </row>
    <row r="49" spans="2:110" x14ac:dyDescent="0.25">
      <c r="O49" s="112">
        <v>3</v>
      </c>
      <c r="P49" s="112">
        <v>5</v>
      </c>
      <c r="Q49" s="93" t="str">
        <f t="shared" si="2"/>
        <v/>
      </c>
      <c r="R49" s="93" t="str">
        <f t="shared" si="3"/>
        <v>Manufacturer</v>
      </c>
      <c r="AA49" s="111">
        <v>7</v>
      </c>
      <c r="AB49" s="93" t="str">
        <f t="shared" si="46"/>
        <v/>
      </c>
      <c r="AC49" s="93" t="str">
        <f t="shared" si="47"/>
        <v/>
      </c>
      <c r="AD49" s="93" t="str">
        <f t="shared" si="48"/>
        <v/>
      </c>
      <c r="AE49" s="93" t="str">
        <f t="shared" si="49"/>
        <v/>
      </c>
      <c r="AF49" s="93" t="str">
        <f>IFERROR(IF(LEN(AB49)=0,"",MAX($AG$43:AG48)+2),"")</f>
        <v/>
      </c>
      <c r="AG49" s="93" t="str">
        <f t="shared" si="50"/>
        <v/>
      </c>
      <c r="AH49" s="93" t="str">
        <f t="shared" si="51"/>
        <v/>
      </c>
      <c r="AJ49" s="112">
        <v>43</v>
      </c>
      <c r="AK49" s="93" t="str">
        <f t="array" ref="AK49">IFERROR(IF(MAX(($AJ49&gt;=$AF$7:$AF$16)*($AJ49&lt;=$AG$7:$AG$16)*$AA$7:$AA$16)=0,"",INDEX($AB$7:$AB$16,MAX(($AJ49&gt;=$AF$7:$AF$16)*($AJ49&lt;=$AG$7:$AG$16)*$AA$7:$AA$16))),"")</f>
        <v/>
      </c>
      <c r="AL49" s="93" t="str">
        <f>IFERROR(IF(LEN(AK49)=0,"",COUNTIF(AK$7:AK49,AK49)),"")</f>
        <v/>
      </c>
      <c r="AM49" s="93" t="str">
        <f t="array" ref="AM49">IFERROR(IF(LEN(AK49)=0,"",LARGE((AK49=$R$7:$R$126)*($P$7:$P$126),COUNTIF(AK49:AK$126,AK49)-1)),"")</f>
        <v/>
      </c>
      <c r="AN49" s="93" t="str">
        <f>IFERROR(IF(LEN(AK49)=0,"",COUNTIF(AM$7:AM49,AM49)),"")</f>
        <v/>
      </c>
      <c r="AO49" s="93" t="str">
        <f t="array" ref="AO49">IFERROR(IF(MAX(($AJ49&gt;=$AF$19:$AF$28)*($AJ49&lt;=$AG$19:$AG$28)*$AA$19:$AA$28)=0,"",INDEX($AB$19:$AB$28,MAX(($AJ49&gt;=$AF$19:$AF$28)*($AJ49&lt;=$AG$19:$AG$28)*$AA$19:$AA$28))),"")</f>
        <v/>
      </c>
      <c r="AP49" s="93" t="str">
        <f>IFERROR(IF(LEN(AO49)=0,"",COUNTIF(AO$7:AO49,AO49)),"")</f>
        <v/>
      </c>
      <c r="AQ49" s="93" t="str">
        <f t="array" ref="AQ49">IFERROR(IF(LEN(AO49)=0,"",LARGE((AO49=$Q$7:$Q$126)*($P$7:$P$126),COUNTIF(AO49:AO$126,AO49)-1)),"")</f>
        <v/>
      </c>
      <c r="AR49" s="93" t="str">
        <f>IFERROR(IF(LEN(AO49)=0,"",COUNTIF(AQ$7:AQ49,AQ49)),"")</f>
        <v/>
      </c>
      <c r="AS49" s="93" t="str">
        <f t="array" ref="AS49">IFERROR(IF(MAX(($AJ49&gt;=$AF$31:$AF$40)*($AJ49&lt;=$AG$31:$AG$40)*$AA$31:$AA$40)=0,"",INDEX($AB$31:$AB$40,MAX(($AJ49&gt;=$AF$31:$AF$40)*($AJ49&lt;=$AG$31:$AG$40)*$AA$31:$AA$40))),"")</f>
        <v/>
      </c>
      <c r="AT49" s="93" t="str">
        <f>IFERROR(IF(LEN(AS49)=0,"",COUNTIF(AS$7:AS49,AS49)),"")</f>
        <v/>
      </c>
      <c r="AU49" s="93" t="str">
        <f t="shared" si="9"/>
        <v/>
      </c>
      <c r="AV49" s="93" t="str">
        <f>IFERROR(IF(LEN(AU49)=0,"",COUNTIF(AU$7:AU49,AU49)),"")</f>
        <v/>
      </c>
      <c r="AW49" s="93" t="str">
        <f t="array" ref="AW49">IFERROR(IF(MAX(($AJ49&gt;=$AF$43:$AF$52)*($AJ49&lt;=$AG$43:$AG$52)*$AA$43:$AA$52)=0,"",INDEX($AB$43:$AB$52,MAX(($AJ49&gt;=$AF$43:$AF$52)*($AJ49&lt;=$AG$43:$AG$52)*$AA$43:$AA$52))),"")</f>
        <v/>
      </c>
      <c r="AX49" s="93" t="str">
        <f>IFERROR(IF(LEN(AW49)=0,"",COUNTIF(AW$7:AW49,AW49)),"")</f>
        <v/>
      </c>
      <c r="AY49" s="93" t="str">
        <f t="shared" si="10"/>
        <v/>
      </c>
      <c r="AZ49" s="93" t="str">
        <f>IFERROR(IF(LEN(AY49)=0,"",COUNTIF(AY$7:AY49,AY49)),"")</f>
        <v/>
      </c>
      <c r="BA49" s="93" t="str">
        <f t="array" ref="BA49">IFERROR(IF(MAX(($AJ49&gt;=$AF$55:$AF$64)*($AJ49&lt;=$AG$55:$AG$64)*$AA$55:$AA$64)=0,"",INDEX($AB$55:$AB$64,MAX(($AJ49&gt;=$AF$55:$AF$64)*($AJ49&lt;=$AG$55:$AG$64)*$AA$55:$AA$64))),"")</f>
        <v/>
      </c>
      <c r="BB49" s="93" t="str">
        <f>IFERROR(IF(LEN(BA49)=0,"",COUNTIF(BA$7:BA49,BA49)),"")</f>
        <v/>
      </c>
      <c r="BD49" s="112">
        <v>43</v>
      </c>
      <c r="BE49" s="93" t="str">
        <f t="shared" si="11"/>
        <v/>
      </c>
      <c r="BF49" s="93" t="str">
        <f t="array" ref="BF49">IFERROR(IF(AND(COUNTIF($BE$7:$BE49,"")+1=BF$6,LEN($BE49)&gt;0,$AM49&gt;0),MATCH(INDEX($V$7:$V$16,$AM49)&amp;"-"&amp;$AN49,$BQ$7:$BQ$126,0),""),"")</f>
        <v/>
      </c>
      <c r="BG49" s="93" t="str">
        <f t="array" ref="BG49">IFERROR(IF(AND(COUNTIF($BE$7:$BE49,"")+1=BG$6,LEN($BE49)&gt;0,$AM49&gt;0),MATCH(INDEX($V$7:$V$16,$AM49)&amp;"-"&amp;$AN49,$BQ$7:$BQ$126,0),""),"")</f>
        <v/>
      </c>
      <c r="BH49" s="93" t="str">
        <f t="array" ref="BH49">IFERROR(IF(AND(COUNTIF($BE$7:$BE49,"")+1=BH$6,LEN($BE49)&gt;0,$AM49&gt;0),MATCH(INDEX($V$7:$V$16,$AM49)&amp;"-"&amp;$AN49,$BQ$7:$BQ$126,0),""),"")</f>
        <v/>
      </c>
      <c r="BI49" s="93" t="str">
        <f t="array" ref="BI49">IFERROR(IF(AND(COUNTIF($BE$7:$BE49,"")+1=BI$6,LEN($BE49)&gt;0,$AM49&gt;0),MATCH(INDEX($V$7:$V$16,$AM49)&amp;"-"&amp;$AN49,$BQ$7:$BQ$126,0),""),"")</f>
        <v/>
      </c>
      <c r="BJ49" s="93" t="str">
        <f t="array" ref="BJ49">IFERROR(IF(AND(COUNTIF($BE$7:$BE49,"")+1=BJ$6,LEN($BE49)&gt;0,$AM49&gt;0),MATCH(INDEX($V$7:$V$16,$AM49)&amp;"-"&amp;$AN49,$BQ$7:$BQ$126,0),""),"")</f>
        <v/>
      </c>
      <c r="BK49" s="93" t="str">
        <f t="array" ref="BK49">IFERROR(IF(AND(COUNTIF($BE$7:$BE49,"")+1=BK$6,LEN($BE49)&gt;0,$AM49&gt;0),MATCH(INDEX($V$7:$V$16,$AM49)&amp;"-"&amp;$AN49,$BQ$7:$BQ$126,0),""),"")</f>
        <v/>
      </c>
      <c r="BL49" s="93" t="str">
        <f t="array" ref="BL49">IFERROR(IF(AND(COUNTIF($BE$7:$BE49,"")+1=BL$6,LEN($BE49)&gt;0,$AM49&gt;0),MATCH(INDEX($V$7:$V$16,$AM49)&amp;"-"&amp;$AN49,$BQ$7:$BQ$126,0),""),"")</f>
        <v/>
      </c>
      <c r="BM49" s="93" t="str">
        <f t="array" ref="BM49">IFERROR(IF(AND(COUNTIF($BE$7:$BE49,"")+1=BM$6,LEN($BE49)&gt;0,$AM49&gt;0),MATCH(INDEX($V$7:$V$16,$AM49)&amp;"-"&amp;$AN49,$BQ$7:$BQ$126,0),""),"")</f>
        <v/>
      </c>
      <c r="BN49" s="93" t="str">
        <f t="array" ref="BN49">IFERROR(IF(AND(COUNTIF($BE$7:$BE49,"")+1=BN$6,LEN($BE49)&gt;0,$AM49&gt;0),MATCH(INDEX($V$7:$V$16,$AM49)&amp;"-"&amp;$AN49,$BQ$7:$BQ$126,0),""),"")</f>
        <v/>
      </c>
      <c r="BO49" s="93" t="str">
        <f t="array" ref="BO49">IFERROR(IF(AND(COUNTIF($BE$7:$BE49,"")+1=BO$6,LEN($BE49)&gt;0,$AM49&gt;0),MATCH(INDEX($V$7:$V$16,$AM49)&amp;"-"&amp;$AN49,$BQ$7:$BQ$126,0),""),"")</f>
        <v/>
      </c>
      <c r="BP49" s="93" t="str">
        <f t="array" ref="BP49">IFERROR(IF(AND(COUNTIF($BE$7:$BE49,"")+1=BP$6,LEN($BE49)&gt;0,$AM49&gt;0),MATCH(INDEX($V$7:$V$16,$AM49)&amp;"-"&amp;$AN49,$BQ$7:$BQ$126,0),""),"")</f>
        <v/>
      </c>
      <c r="BQ49" s="93" t="str">
        <f t="shared" si="12"/>
        <v/>
      </c>
      <c r="BR49" s="93" t="str">
        <f t="array" ref="BR49">IFERROR(IF(AND(COUNTIF($BQ$7:$BQ49,"")+1=BR$6,LEN($BQ49)&gt;0,$AQ49&gt;0),MATCH(INDEX($W$7:$W$16,$AQ49)&amp;"-"&amp;$AR49,$CC$7:$CC$126,0),""),"")</f>
        <v/>
      </c>
      <c r="BS49" s="93" t="str">
        <f t="array" ref="BS49">IFERROR(IF(AND(COUNTIF($BQ$7:$BQ49,"")+1=BS$6,LEN($BQ49)&gt;0,$AQ49&gt;0),MATCH(INDEX($W$7:$W$16,$AQ49)&amp;"-"&amp;$AR49,$CC$7:$CC$126,0),""),"")</f>
        <v/>
      </c>
      <c r="BT49" s="93" t="str">
        <f t="array" ref="BT49">IFERROR(IF(AND(COUNTIF($BQ$7:$BQ49,"")+1=BT$6,LEN($BQ49)&gt;0,$AQ49&gt;0),MATCH(INDEX($W$7:$W$16,$AQ49)&amp;"-"&amp;$AR49,$CC$7:$CC$126,0),""),"")</f>
        <v/>
      </c>
      <c r="BU49" s="93" t="str">
        <f t="array" ref="BU49">IFERROR(IF(AND(COUNTIF($BQ$7:$BQ49,"")+1=BU$6,LEN($BQ49)&gt;0,$AQ49&gt;0),MATCH(INDEX($W$7:$W$16,$AQ49)&amp;"-"&amp;$AR49,$CC$7:$CC$126,0),""),"")</f>
        <v/>
      </c>
      <c r="BV49" s="93" t="str">
        <f t="array" ref="BV49">IFERROR(IF(AND(COUNTIF($BQ$7:$BQ49,"")+1=BV$6,LEN($BQ49)&gt;0,$AQ49&gt;0),MATCH(INDEX($W$7:$W$16,$AQ49)&amp;"-"&amp;$AR49,$CC$7:$CC$126,0),""),"")</f>
        <v/>
      </c>
      <c r="BW49" s="93" t="str">
        <f t="array" ref="BW49">IFERROR(IF(AND(COUNTIF($BQ$7:$BQ49,"")+1=BW$6,LEN($BQ49)&gt;0,$AQ49&gt;0),MATCH(INDEX($W$7:$W$16,$AQ49)&amp;"-"&amp;$AR49,$CC$7:$CC$126,0),""),"")</f>
        <v/>
      </c>
      <c r="BX49" s="93" t="str">
        <f t="array" ref="BX49">IFERROR(IF(AND(COUNTIF($BQ$7:$BQ49,"")+1=BX$6,LEN($BQ49)&gt;0,$AQ49&gt;0),MATCH(INDEX($W$7:$W$16,$AQ49)&amp;"-"&amp;$AR49,$CC$7:$CC$126,0),""),"")</f>
        <v/>
      </c>
      <c r="BY49" s="93" t="str">
        <f t="array" ref="BY49">IFERROR(IF(AND(COUNTIF($BQ$7:$BQ49,"")+1=BY$6,LEN($BQ49)&gt;0,$AQ49&gt;0),MATCH(INDEX($W$7:$W$16,$AQ49)&amp;"-"&amp;$AR49,$CC$7:$CC$126,0),""),"")</f>
        <v/>
      </c>
      <c r="BZ49" s="93" t="str">
        <f t="array" ref="BZ49">IFERROR(IF(AND(COUNTIF($BQ$7:$BQ49,"")+1=BZ$6,LEN($BQ49)&gt;0,$AQ49&gt;0),MATCH(INDEX($W$7:$W$16,$AQ49)&amp;"-"&amp;$AR49,$CC$7:$CC$126,0),""),"")</f>
        <v/>
      </c>
      <c r="CA49" s="93" t="str">
        <f t="array" ref="CA49">IFERROR(IF(AND(COUNTIF($BQ$7:$BQ49,"")+1=CA$6,LEN($BQ49)&gt;0,$AQ49&gt;0),MATCH(INDEX($W$7:$W$16,$AQ49)&amp;"-"&amp;$AR49,$CC$7:$CC$126,0),""),"")</f>
        <v/>
      </c>
      <c r="CB49" s="93" t="str">
        <f t="array" ref="CB49">IFERROR(IF(AND(COUNTIF($BQ$7:$BQ49,"")+1=CB$6,LEN($BQ49)&gt;0,$AQ49&gt;0),MATCH(INDEX($W$7:$W$16,$AQ49)&amp;"-"&amp;$AR49,$CC$7:$CC$126,0),""),"")</f>
        <v/>
      </c>
      <c r="CC49" s="93" t="str">
        <f t="shared" si="13"/>
        <v/>
      </c>
      <c r="CD49" s="93" t="str">
        <f t="array" ref="CD49">IFERROR(IF(AND(COUNTIF($CC$7:$CC49,"")+1=CD$6,LEN($CC49)&gt;0,$AU49&gt;0),MATCH(INDEX($X$7:$X$16,$AU49)&amp;"-"&amp;$AV49,$CO$7:$CO$126,0),""),"")</f>
        <v/>
      </c>
      <c r="CE49" s="93" t="str">
        <f t="array" ref="CE49">IFERROR(IF(AND(COUNTIF($CC$7:$CC49,"")+1=CE$6,LEN($CC49)&gt;0,$AU49&gt;0),MATCH(INDEX($X$7:$X$16,$AU49)&amp;"-"&amp;$AV49,$CO$7:$CO$126,0),""),"")</f>
        <v/>
      </c>
      <c r="CF49" s="93" t="str">
        <f t="array" ref="CF49">IFERROR(IF(AND(COUNTIF($CC$7:$CC49,"")+1=CF$6,LEN($CC49)&gt;0,$AU49&gt;0),MATCH(INDEX($X$7:$X$16,$AU49)&amp;"-"&amp;$AV49,$CO$7:$CO$126,0),""),"")</f>
        <v/>
      </c>
      <c r="CG49" s="93" t="str">
        <f t="array" ref="CG49">IFERROR(IF(AND(COUNTIF($CC$7:$CC49,"")+1=CG$6,LEN($CC49)&gt;0,$AU49&gt;0),MATCH(INDEX($X$7:$X$16,$AU49)&amp;"-"&amp;$AV49,$CO$7:$CO$126,0),""),"")</f>
        <v/>
      </c>
      <c r="CH49" s="93" t="str">
        <f t="array" ref="CH49">IFERROR(IF(AND(COUNTIF($CC$7:$CC49,"")+1=CH$6,LEN($CC49)&gt;0,$AU49&gt;0),MATCH(INDEX($X$7:$X$16,$AU49)&amp;"-"&amp;$AV49,$CO$7:$CO$126,0),""),"")</f>
        <v/>
      </c>
      <c r="CI49" s="93" t="str">
        <f t="array" ref="CI49">IFERROR(IF(AND(COUNTIF($CC$7:$CC49,"")+1=CI$6,LEN($CC49)&gt;0,$AU49&gt;0),MATCH(INDEX($X$7:$X$16,$AU49)&amp;"-"&amp;$AV49,$CO$7:$CO$126,0),""),"")</f>
        <v/>
      </c>
      <c r="CJ49" s="93" t="str">
        <f t="array" ref="CJ49">IFERROR(IF(AND(COUNTIF($CC$7:$CC49,"")+1=CJ$6,LEN($CC49)&gt;0,$AU49&gt;0),MATCH(INDEX($X$7:$X$16,$AU49)&amp;"-"&amp;$AV49,$CO$7:$CO$126,0),""),"")</f>
        <v/>
      </c>
      <c r="CK49" s="93" t="str">
        <f t="array" ref="CK49">IFERROR(IF(AND(COUNTIF($CC$7:$CC49,"")+1=CK$6,LEN($CC49)&gt;0,$AU49&gt;0),MATCH(INDEX($X$7:$X$16,$AU49)&amp;"-"&amp;$AV49,$CO$7:$CO$126,0),""),"")</f>
        <v/>
      </c>
      <c r="CL49" s="93" t="str">
        <f t="array" ref="CL49">IFERROR(IF(AND(COUNTIF($CC$7:$CC49,"")+1=CL$6,LEN($CC49)&gt;0,$AU49&gt;0),MATCH(INDEX($X$7:$X$16,$AU49)&amp;"-"&amp;$AV49,$CO$7:$CO$126,0),""),"")</f>
        <v/>
      </c>
      <c r="CM49" s="93" t="str">
        <f t="array" ref="CM49">IFERROR(IF(AND(COUNTIF($CC$7:$CC49,"")+1=CM$6,LEN($CC49)&gt;0,$AU49&gt;0),MATCH(INDEX($X$7:$X$16,$AU49)&amp;"-"&amp;$AV49,$CO$7:$CO$126,0),""),"")</f>
        <v/>
      </c>
      <c r="CN49" s="93" t="str">
        <f t="array" ref="CN49">IFERROR(IF(AND(COUNTIF($CC$7:$CC49,"")+1=CN$6,LEN($CC49)&gt;0,$AU49&gt;0),MATCH(INDEX($X$7:$X$16,$AU49)&amp;"-"&amp;$AV49,$CO$7:$CO$126,0),""),"")</f>
        <v/>
      </c>
      <c r="CO49" s="93" t="str">
        <f t="shared" si="14"/>
        <v/>
      </c>
      <c r="CP49" s="93" t="str">
        <f t="array" ref="CP49">IFERROR(IF(AND(COUNTIF($CO$7:$CO49,"")+1=CP$6,LEN($CO49)&gt;0,$AY49&gt;0),MATCH(INDEX($Y$7:$Y$16,$AY49)&amp;"-"&amp;$AZ49,$DA$7:$DA$126,0),""),"")</f>
        <v/>
      </c>
      <c r="CQ49" s="93" t="str">
        <f t="array" ref="CQ49">IFERROR(IF(AND(COUNTIF($CO$7:$CO49,"")+1=CQ$6,LEN($CO49)&gt;0,$AY49&gt;0),MATCH(INDEX($Y$7:$Y$16,$AY49)&amp;"-"&amp;$AZ49,$DA$7:$DA$126,0),""),"")</f>
        <v/>
      </c>
      <c r="CR49" s="93" t="str">
        <f t="array" ref="CR49">IFERROR(IF(AND(COUNTIF($CO$7:$CO49,"")+1=CR$6,LEN($CO49)&gt;0,$AY49&gt;0),MATCH(INDEX($Y$7:$Y$16,$AY49)&amp;"-"&amp;$AZ49,$DA$7:$DA$126,0),""),"")</f>
        <v/>
      </c>
      <c r="CS49" s="93" t="str">
        <f t="array" ref="CS49">IFERROR(IF(AND(COUNTIF($CO$7:$CO49,"")+1=CS$6,LEN($CO49)&gt;0,$AY49&gt;0),MATCH(INDEX($Y$7:$Y$16,$AY49)&amp;"-"&amp;$AZ49,$DA$7:$DA$126,0),""),"")</f>
        <v/>
      </c>
      <c r="CT49" s="93" t="str">
        <f t="array" ref="CT49">IFERROR(IF(AND(COUNTIF($CO$7:$CO49,"")+1=CT$6,LEN($CO49)&gt;0,$AY49&gt;0),MATCH(INDEX($Y$7:$Y$16,$AY49)&amp;"-"&amp;$AZ49,$DA$7:$DA$126,0),""),"")</f>
        <v/>
      </c>
      <c r="CU49" s="93" t="str">
        <f t="array" ref="CU49">IFERROR(IF(AND(COUNTIF($CO$7:$CO49,"")+1=CU$6,LEN($CO49)&gt;0,$AY49&gt;0),MATCH(INDEX($Y$7:$Y$16,$AY49)&amp;"-"&amp;$AZ49,$DA$7:$DA$126,0),""),"")</f>
        <v/>
      </c>
      <c r="CV49" s="93" t="str">
        <f t="array" ref="CV49">IFERROR(IF(AND(COUNTIF($CO$7:$CO49,"")+1=CV$6,LEN($CO49)&gt;0,$AY49&gt;0),MATCH(INDEX($Y$7:$Y$16,$AY49)&amp;"-"&amp;$AZ49,$DA$7:$DA$126,0),""),"")</f>
        <v/>
      </c>
      <c r="CW49" s="93" t="str">
        <f t="array" ref="CW49">IFERROR(IF(AND(COUNTIF($CO$7:$CO49,"")+1=CW$6,LEN($CO49)&gt;0,$AY49&gt;0),MATCH(INDEX($Y$7:$Y$16,$AY49)&amp;"-"&amp;$AZ49,$DA$7:$DA$126,0),""),"")</f>
        <v/>
      </c>
      <c r="CX49" s="93" t="str">
        <f t="array" ref="CX49">IFERROR(IF(AND(COUNTIF($CO$7:$CO49,"")+1=CX$6,LEN($CO49)&gt;0,$AY49&gt;0),MATCH(INDEX($Y$7:$Y$16,$AY49)&amp;"-"&amp;$AZ49,$DA$7:$DA$126,0),""),"")</f>
        <v/>
      </c>
      <c r="CY49" s="93" t="str">
        <f t="array" ref="CY49">IFERROR(IF(AND(COUNTIF($CO$7:$CO49,"")+1=CY$6,LEN($CO49)&gt;0,$AY49&gt;0),MATCH(INDEX($Y$7:$Y$16,$AY49)&amp;"-"&amp;$AZ49,$DA$7:$DA$126,0),""),"")</f>
        <v/>
      </c>
      <c r="CZ49" s="93" t="str">
        <f t="array" ref="CZ49">IFERROR(IF(AND(COUNTIF($CO$7:$CO49,"")+1=CZ$6,LEN($CO49)&gt;0,$AY49&gt;0),MATCH(INDEX($Y$7:$Y$16,$AY49)&amp;"-"&amp;$AZ49,$DA$7:$DA$126,0),""),"")</f>
        <v/>
      </c>
      <c r="DA49" s="93" t="str">
        <f t="shared" si="15"/>
        <v/>
      </c>
      <c r="DC49" s="93" t="str">
        <f t="array" ref="DC49">IFERROR(IF(LEN(BQ49)=0,"",SUM((BF$7:BO$126=$BD49)*(BF$6:BO$6))),"")</f>
        <v/>
      </c>
      <c r="DD49" s="93" t="str">
        <f t="array" ref="DD49">IFERROR(IF(LEN(CC49)=0,"",SUM((BR$7:CA$126=$BD49)*(BR$6:CA$6))),"")</f>
        <v/>
      </c>
      <c r="DE49" s="93" t="str">
        <f t="array" ref="DE49">IFERROR(IF(LEN(CO49)=0,"",SUM((CD$7:CM$126=$BD49)*(CD$6:CM$6))),"")</f>
        <v/>
      </c>
      <c r="DF49" s="93" t="str">
        <f t="array" ref="DF49">IFERROR(IF(LEN(DA49)=0,"",SUM((CP$7:CY$126=$BD49)*(CP$6:CY$6))),"")</f>
        <v/>
      </c>
    </row>
    <row r="50" spans="2:110" x14ac:dyDescent="0.25">
      <c r="B50" s="17"/>
      <c r="C50" s="17"/>
      <c r="D50" s="17"/>
      <c r="E50" s="17"/>
      <c r="F50" s="17"/>
      <c r="G50" s="17"/>
      <c r="H50" s="17"/>
      <c r="I50" s="17"/>
      <c r="J50" s="17"/>
      <c r="K50" s="17"/>
      <c r="L50" s="17"/>
      <c r="O50" s="112">
        <v>4</v>
      </c>
      <c r="P50" s="112">
        <v>5</v>
      </c>
      <c r="Q50" s="93" t="str">
        <f t="shared" si="2"/>
        <v/>
      </c>
      <c r="R50" s="93" t="str">
        <f t="shared" si="3"/>
        <v/>
      </c>
      <c r="AA50" s="111">
        <v>8</v>
      </c>
      <c r="AB50" s="93" t="str">
        <f t="shared" si="46"/>
        <v/>
      </c>
      <c r="AC50" s="93" t="str">
        <f t="shared" si="47"/>
        <v/>
      </c>
      <c r="AD50" s="93" t="str">
        <f t="shared" si="48"/>
        <v/>
      </c>
      <c r="AE50" s="93" t="str">
        <f t="shared" si="49"/>
        <v/>
      </c>
      <c r="AF50" s="93" t="str">
        <f>IFERROR(IF(LEN(AB50)=0,"",MAX($AG$43:AG49)+2),"")</f>
        <v/>
      </c>
      <c r="AG50" s="93" t="str">
        <f t="shared" si="50"/>
        <v/>
      </c>
      <c r="AH50" s="93" t="str">
        <f t="shared" si="51"/>
        <v/>
      </c>
      <c r="AJ50" s="112">
        <v>44</v>
      </c>
      <c r="AK50" s="93" t="str">
        <f t="array" ref="AK50">IFERROR(IF(MAX(($AJ50&gt;=$AF$7:$AF$16)*($AJ50&lt;=$AG$7:$AG$16)*$AA$7:$AA$16)=0,"",INDEX($AB$7:$AB$16,MAX(($AJ50&gt;=$AF$7:$AF$16)*($AJ50&lt;=$AG$7:$AG$16)*$AA$7:$AA$16))),"")</f>
        <v/>
      </c>
      <c r="AL50" s="93" t="str">
        <f>IFERROR(IF(LEN(AK50)=0,"",COUNTIF(AK$7:AK50,AK50)),"")</f>
        <v/>
      </c>
      <c r="AM50" s="93" t="str">
        <f t="array" ref="AM50">IFERROR(IF(LEN(AK50)=0,"",LARGE((AK50=$R$7:$R$126)*($P$7:$P$126),COUNTIF(AK50:AK$126,AK50)-1)),"")</f>
        <v/>
      </c>
      <c r="AN50" s="93" t="str">
        <f>IFERROR(IF(LEN(AK50)=0,"",COUNTIF(AM$7:AM50,AM50)),"")</f>
        <v/>
      </c>
      <c r="AO50" s="93" t="str">
        <f t="array" ref="AO50">IFERROR(IF(MAX(($AJ50&gt;=$AF$19:$AF$28)*($AJ50&lt;=$AG$19:$AG$28)*$AA$19:$AA$28)=0,"",INDEX($AB$19:$AB$28,MAX(($AJ50&gt;=$AF$19:$AF$28)*($AJ50&lt;=$AG$19:$AG$28)*$AA$19:$AA$28))),"")</f>
        <v/>
      </c>
      <c r="AP50" s="93" t="str">
        <f>IFERROR(IF(LEN(AO50)=0,"",COUNTIF(AO$7:AO50,AO50)),"")</f>
        <v/>
      </c>
      <c r="AQ50" s="93" t="str">
        <f t="array" ref="AQ50">IFERROR(IF(LEN(AO50)=0,"",LARGE((AO50=$Q$7:$Q$126)*($P$7:$P$126),COUNTIF(AO50:AO$126,AO50)-1)),"")</f>
        <v/>
      </c>
      <c r="AR50" s="93" t="str">
        <f>IFERROR(IF(LEN(AO50)=0,"",COUNTIF(AQ$7:AQ50,AQ50)),"")</f>
        <v/>
      </c>
      <c r="AS50" s="93" t="str">
        <f t="array" ref="AS50">IFERROR(IF(MAX(($AJ50&gt;=$AF$31:$AF$40)*($AJ50&lt;=$AG$31:$AG$40)*$AA$31:$AA$40)=0,"",INDEX($AB$31:$AB$40,MAX(($AJ50&gt;=$AF$31:$AF$40)*($AJ50&lt;=$AG$31:$AG$40)*$AA$31:$AA$40))),"")</f>
        <v/>
      </c>
      <c r="AT50" s="93" t="str">
        <f>IFERROR(IF(LEN(AS50)=0,"",COUNTIF(AS$7:AS50,AS50)),"")</f>
        <v/>
      </c>
      <c r="AU50" s="93" t="str">
        <f t="shared" si="9"/>
        <v/>
      </c>
      <c r="AV50" s="93" t="str">
        <f>IFERROR(IF(LEN(AU50)=0,"",COUNTIF(AU$7:AU50,AU50)),"")</f>
        <v/>
      </c>
      <c r="AW50" s="93" t="str">
        <f t="array" ref="AW50">IFERROR(IF(MAX(($AJ50&gt;=$AF$43:$AF$52)*($AJ50&lt;=$AG$43:$AG$52)*$AA$43:$AA$52)=0,"",INDEX($AB$43:$AB$52,MAX(($AJ50&gt;=$AF$43:$AF$52)*($AJ50&lt;=$AG$43:$AG$52)*$AA$43:$AA$52))),"")</f>
        <v/>
      </c>
      <c r="AX50" s="93" t="str">
        <f>IFERROR(IF(LEN(AW50)=0,"",COUNTIF(AW$7:AW50,AW50)),"")</f>
        <v/>
      </c>
      <c r="AY50" s="93" t="str">
        <f t="shared" si="10"/>
        <v/>
      </c>
      <c r="AZ50" s="93" t="str">
        <f>IFERROR(IF(LEN(AY50)=0,"",COUNTIF(AY$7:AY50,AY50)),"")</f>
        <v/>
      </c>
      <c r="BA50" s="93" t="str">
        <f t="array" ref="BA50">IFERROR(IF(MAX(($AJ50&gt;=$AF$55:$AF$64)*($AJ50&lt;=$AG$55:$AG$64)*$AA$55:$AA$64)=0,"",INDEX($AB$55:$AB$64,MAX(($AJ50&gt;=$AF$55:$AF$64)*($AJ50&lt;=$AG$55:$AG$64)*$AA$55:$AA$64))),"")</f>
        <v/>
      </c>
      <c r="BB50" s="93" t="str">
        <f>IFERROR(IF(LEN(BA50)=0,"",COUNTIF(BA$7:BA50,BA50)),"")</f>
        <v/>
      </c>
      <c r="BD50" s="112">
        <v>44</v>
      </c>
      <c r="BE50" s="93" t="str">
        <f t="shared" si="11"/>
        <v/>
      </c>
      <c r="BF50" s="93" t="str">
        <f t="array" ref="BF50">IFERROR(IF(AND(COUNTIF($BE$7:$BE50,"")+1=BF$6,LEN($BE50)&gt;0,$AM50&gt;0),MATCH(INDEX($V$7:$V$16,$AM50)&amp;"-"&amp;$AN50,$BQ$7:$BQ$126,0),""),"")</f>
        <v/>
      </c>
      <c r="BG50" s="93" t="str">
        <f t="array" ref="BG50">IFERROR(IF(AND(COUNTIF($BE$7:$BE50,"")+1=BG$6,LEN($BE50)&gt;0,$AM50&gt;0),MATCH(INDEX($V$7:$V$16,$AM50)&amp;"-"&amp;$AN50,$BQ$7:$BQ$126,0),""),"")</f>
        <v/>
      </c>
      <c r="BH50" s="93" t="str">
        <f t="array" ref="BH50">IFERROR(IF(AND(COUNTIF($BE$7:$BE50,"")+1=BH$6,LEN($BE50)&gt;0,$AM50&gt;0),MATCH(INDEX($V$7:$V$16,$AM50)&amp;"-"&amp;$AN50,$BQ$7:$BQ$126,0),""),"")</f>
        <v/>
      </c>
      <c r="BI50" s="93" t="str">
        <f t="array" ref="BI50">IFERROR(IF(AND(COUNTIF($BE$7:$BE50,"")+1=BI$6,LEN($BE50)&gt;0,$AM50&gt;0),MATCH(INDEX($V$7:$V$16,$AM50)&amp;"-"&amp;$AN50,$BQ$7:$BQ$126,0),""),"")</f>
        <v/>
      </c>
      <c r="BJ50" s="93" t="str">
        <f t="array" ref="BJ50">IFERROR(IF(AND(COUNTIF($BE$7:$BE50,"")+1=BJ$6,LEN($BE50)&gt;0,$AM50&gt;0),MATCH(INDEX($V$7:$V$16,$AM50)&amp;"-"&amp;$AN50,$BQ$7:$BQ$126,0),""),"")</f>
        <v/>
      </c>
      <c r="BK50" s="93" t="str">
        <f t="array" ref="BK50">IFERROR(IF(AND(COUNTIF($BE$7:$BE50,"")+1=BK$6,LEN($BE50)&gt;0,$AM50&gt;0),MATCH(INDEX($V$7:$V$16,$AM50)&amp;"-"&amp;$AN50,$BQ$7:$BQ$126,0),""),"")</f>
        <v/>
      </c>
      <c r="BL50" s="93" t="str">
        <f t="array" ref="BL50">IFERROR(IF(AND(COUNTIF($BE$7:$BE50,"")+1=BL$6,LEN($BE50)&gt;0,$AM50&gt;0),MATCH(INDEX($V$7:$V$16,$AM50)&amp;"-"&amp;$AN50,$BQ$7:$BQ$126,0),""),"")</f>
        <v/>
      </c>
      <c r="BM50" s="93" t="str">
        <f t="array" ref="BM50">IFERROR(IF(AND(COUNTIF($BE$7:$BE50,"")+1=BM$6,LEN($BE50)&gt;0,$AM50&gt;0),MATCH(INDEX($V$7:$V$16,$AM50)&amp;"-"&amp;$AN50,$BQ$7:$BQ$126,0),""),"")</f>
        <v/>
      </c>
      <c r="BN50" s="93" t="str">
        <f t="array" ref="BN50">IFERROR(IF(AND(COUNTIF($BE$7:$BE50,"")+1=BN$6,LEN($BE50)&gt;0,$AM50&gt;0),MATCH(INDEX($V$7:$V$16,$AM50)&amp;"-"&amp;$AN50,$BQ$7:$BQ$126,0),""),"")</f>
        <v/>
      </c>
      <c r="BO50" s="93" t="str">
        <f t="array" ref="BO50">IFERROR(IF(AND(COUNTIF($BE$7:$BE50,"")+1=BO$6,LEN($BE50)&gt;0,$AM50&gt;0),MATCH(INDEX($V$7:$V$16,$AM50)&amp;"-"&amp;$AN50,$BQ$7:$BQ$126,0),""),"")</f>
        <v/>
      </c>
      <c r="BP50" s="93" t="str">
        <f t="array" ref="BP50">IFERROR(IF(AND(COUNTIF($BE$7:$BE50,"")+1=BP$6,LEN($BE50)&gt;0,$AM50&gt;0),MATCH(INDEX($V$7:$V$16,$AM50)&amp;"-"&amp;$AN50,$BQ$7:$BQ$126,0),""),"")</f>
        <v/>
      </c>
      <c r="BQ50" s="93" t="str">
        <f t="shared" si="12"/>
        <v/>
      </c>
      <c r="BR50" s="93" t="str">
        <f t="array" ref="BR50">IFERROR(IF(AND(COUNTIF($BQ$7:$BQ50,"")+1=BR$6,LEN($BQ50)&gt;0,$AQ50&gt;0),MATCH(INDEX($W$7:$W$16,$AQ50)&amp;"-"&amp;$AR50,$CC$7:$CC$126,0),""),"")</f>
        <v/>
      </c>
      <c r="BS50" s="93" t="str">
        <f t="array" ref="BS50">IFERROR(IF(AND(COUNTIF($BQ$7:$BQ50,"")+1=BS$6,LEN($BQ50)&gt;0,$AQ50&gt;0),MATCH(INDEX($W$7:$W$16,$AQ50)&amp;"-"&amp;$AR50,$CC$7:$CC$126,0),""),"")</f>
        <v/>
      </c>
      <c r="BT50" s="93" t="str">
        <f t="array" ref="BT50">IFERROR(IF(AND(COUNTIF($BQ$7:$BQ50,"")+1=BT$6,LEN($BQ50)&gt;0,$AQ50&gt;0),MATCH(INDEX($W$7:$W$16,$AQ50)&amp;"-"&amp;$AR50,$CC$7:$CC$126,0),""),"")</f>
        <v/>
      </c>
      <c r="BU50" s="93" t="str">
        <f t="array" ref="BU50">IFERROR(IF(AND(COUNTIF($BQ$7:$BQ50,"")+1=BU$6,LEN($BQ50)&gt;0,$AQ50&gt;0),MATCH(INDEX($W$7:$W$16,$AQ50)&amp;"-"&amp;$AR50,$CC$7:$CC$126,0),""),"")</f>
        <v/>
      </c>
      <c r="BV50" s="93" t="str">
        <f t="array" ref="BV50">IFERROR(IF(AND(COUNTIF($BQ$7:$BQ50,"")+1=BV$6,LEN($BQ50)&gt;0,$AQ50&gt;0),MATCH(INDEX($W$7:$W$16,$AQ50)&amp;"-"&amp;$AR50,$CC$7:$CC$126,0),""),"")</f>
        <v/>
      </c>
      <c r="BW50" s="93" t="str">
        <f t="array" ref="BW50">IFERROR(IF(AND(COUNTIF($BQ$7:$BQ50,"")+1=BW$6,LEN($BQ50)&gt;0,$AQ50&gt;0),MATCH(INDEX($W$7:$W$16,$AQ50)&amp;"-"&amp;$AR50,$CC$7:$CC$126,0),""),"")</f>
        <v/>
      </c>
      <c r="BX50" s="93" t="str">
        <f t="array" ref="BX50">IFERROR(IF(AND(COUNTIF($BQ$7:$BQ50,"")+1=BX$6,LEN($BQ50)&gt;0,$AQ50&gt;0),MATCH(INDEX($W$7:$W$16,$AQ50)&amp;"-"&amp;$AR50,$CC$7:$CC$126,0),""),"")</f>
        <v/>
      </c>
      <c r="BY50" s="93" t="str">
        <f t="array" ref="BY50">IFERROR(IF(AND(COUNTIF($BQ$7:$BQ50,"")+1=BY$6,LEN($BQ50)&gt;0,$AQ50&gt;0),MATCH(INDEX($W$7:$W$16,$AQ50)&amp;"-"&amp;$AR50,$CC$7:$CC$126,0),""),"")</f>
        <v/>
      </c>
      <c r="BZ50" s="93" t="str">
        <f t="array" ref="BZ50">IFERROR(IF(AND(COUNTIF($BQ$7:$BQ50,"")+1=BZ$6,LEN($BQ50)&gt;0,$AQ50&gt;0),MATCH(INDEX($W$7:$W$16,$AQ50)&amp;"-"&amp;$AR50,$CC$7:$CC$126,0),""),"")</f>
        <v/>
      </c>
      <c r="CA50" s="93" t="str">
        <f t="array" ref="CA50">IFERROR(IF(AND(COUNTIF($BQ$7:$BQ50,"")+1=CA$6,LEN($BQ50)&gt;0,$AQ50&gt;0),MATCH(INDEX($W$7:$W$16,$AQ50)&amp;"-"&amp;$AR50,$CC$7:$CC$126,0),""),"")</f>
        <v/>
      </c>
      <c r="CB50" s="93" t="str">
        <f t="array" ref="CB50">IFERROR(IF(AND(COUNTIF($BQ$7:$BQ50,"")+1=CB$6,LEN($BQ50)&gt;0,$AQ50&gt;0),MATCH(INDEX($W$7:$W$16,$AQ50)&amp;"-"&amp;$AR50,$CC$7:$CC$126,0),""),"")</f>
        <v/>
      </c>
      <c r="CC50" s="93" t="str">
        <f t="shared" si="13"/>
        <v/>
      </c>
      <c r="CD50" s="93" t="str">
        <f t="array" ref="CD50">IFERROR(IF(AND(COUNTIF($CC$7:$CC50,"")+1=CD$6,LEN($CC50)&gt;0,$AU50&gt;0),MATCH(INDEX($X$7:$X$16,$AU50)&amp;"-"&amp;$AV50,$CO$7:$CO$126,0),""),"")</f>
        <v/>
      </c>
      <c r="CE50" s="93" t="str">
        <f t="array" ref="CE50">IFERROR(IF(AND(COUNTIF($CC$7:$CC50,"")+1=CE$6,LEN($CC50)&gt;0,$AU50&gt;0),MATCH(INDEX($X$7:$X$16,$AU50)&amp;"-"&amp;$AV50,$CO$7:$CO$126,0),""),"")</f>
        <v/>
      </c>
      <c r="CF50" s="93" t="str">
        <f t="array" ref="CF50">IFERROR(IF(AND(COUNTIF($CC$7:$CC50,"")+1=CF$6,LEN($CC50)&gt;0,$AU50&gt;0),MATCH(INDEX($X$7:$X$16,$AU50)&amp;"-"&amp;$AV50,$CO$7:$CO$126,0),""),"")</f>
        <v/>
      </c>
      <c r="CG50" s="93" t="str">
        <f t="array" ref="CG50">IFERROR(IF(AND(COUNTIF($CC$7:$CC50,"")+1=CG$6,LEN($CC50)&gt;0,$AU50&gt;0),MATCH(INDEX($X$7:$X$16,$AU50)&amp;"-"&amp;$AV50,$CO$7:$CO$126,0),""),"")</f>
        <v/>
      </c>
      <c r="CH50" s="93" t="str">
        <f t="array" ref="CH50">IFERROR(IF(AND(COUNTIF($CC$7:$CC50,"")+1=CH$6,LEN($CC50)&gt;0,$AU50&gt;0),MATCH(INDEX($X$7:$X$16,$AU50)&amp;"-"&amp;$AV50,$CO$7:$CO$126,0),""),"")</f>
        <v/>
      </c>
      <c r="CI50" s="93" t="str">
        <f t="array" ref="CI50">IFERROR(IF(AND(COUNTIF($CC$7:$CC50,"")+1=CI$6,LEN($CC50)&gt;0,$AU50&gt;0),MATCH(INDEX($X$7:$X$16,$AU50)&amp;"-"&amp;$AV50,$CO$7:$CO$126,0),""),"")</f>
        <v/>
      </c>
      <c r="CJ50" s="93" t="str">
        <f t="array" ref="CJ50">IFERROR(IF(AND(COUNTIF($CC$7:$CC50,"")+1=CJ$6,LEN($CC50)&gt;0,$AU50&gt;0),MATCH(INDEX($X$7:$X$16,$AU50)&amp;"-"&amp;$AV50,$CO$7:$CO$126,0),""),"")</f>
        <v/>
      </c>
      <c r="CK50" s="93" t="str">
        <f t="array" ref="CK50">IFERROR(IF(AND(COUNTIF($CC$7:$CC50,"")+1=CK$6,LEN($CC50)&gt;0,$AU50&gt;0),MATCH(INDEX($X$7:$X$16,$AU50)&amp;"-"&amp;$AV50,$CO$7:$CO$126,0),""),"")</f>
        <v/>
      </c>
      <c r="CL50" s="93" t="str">
        <f t="array" ref="CL50">IFERROR(IF(AND(COUNTIF($CC$7:$CC50,"")+1=CL$6,LEN($CC50)&gt;0,$AU50&gt;0),MATCH(INDEX($X$7:$X$16,$AU50)&amp;"-"&amp;$AV50,$CO$7:$CO$126,0),""),"")</f>
        <v/>
      </c>
      <c r="CM50" s="93" t="str">
        <f t="array" ref="CM50">IFERROR(IF(AND(COUNTIF($CC$7:$CC50,"")+1=CM$6,LEN($CC50)&gt;0,$AU50&gt;0),MATCH(INDEX($X$7:$X$16,$AU50)&amp;"-"&amp;$AV50,$CO$7:$CO$126,0),""),"")</f>
        <v/>
      </c>
      <c r="CN50" s="93" t="str">
        <f t="array" ref="CN50">IFERROR(IF(AND(COUNTIF($CC$7:$CC50,"")+1=CN$6,LEN($CC50)&gt;0,$AU50&gt;0),MATCH(INDEX($X$7:$X$16,$AU50)&amp;"-"&amp;$AV50,$CO$7:$CO$126,0),""),"")</f>
        <v/>
      </c>
      <c r="CO50" s="93" t="str">
        <f t="shared" si="14"/>
        <v/>
      </c>
      <c r="CP50" s="93" t="str">
        <f t="array" ref="CP50">IFERROR(IF(AND(COUNTIF($CO$7:$CO50,"")+1=CP$6,LEN($CO50)&gt;0,$AY50&gt;0),MATCH(INDEX($Y$7:$Y$16,$AY50)&amp;"-"&amp;$AZ50,$DA$7:$DA$126,0),""),"")</f>
        <v/>
      </c>
      <c r="CQ50" s="93" t="str">
        <f t="array" ref="CQ50">IFERROR(IF(AND(COUNTIF($CO$7:$CO50,"")+1=CQ$6,LEN($CO50)&gt;0,$AY50&gt;0),MATCH(INDEX($Y$7:$Y$16,$AY50)&amp;"-"&amp;$AZ50,$DA$7:$DA$126,0),""),"")</f>
        <v/>
      </c>
      <c r="CR50" s="93" t="str">
        <f t="array" ref="CR50">IFERROR(IF(AND(COUNTIF($CO$7:$CO50,"")+1=CR$6,LEN($CO50)&gt;0,$AY50&gt;0),MATCH(INDEX($Y$7:$Y$16,$AY50)&amp;"-"&amp;$AZ50,$DA$7:$DA$126,0),""),"")</f>
        <v/>
      </c>
      <c r="CS50" s="93" t="str">
        <f t="array" ref="CS50">IFERROR(IF(AND(COUNTIF($CO$7:$CO50,"")+1=CS$6,LEN($CO50)&gt;0,$AY50&gt;0),MATCH(INDEX($Y$7:$Y$16,$AY50)&amp;"-"&amp;$AZ50,$DA$7:$DA$126,0),""),"")</f>
        <v/>
      </c>
      <c r="CT50" s="93" t="str">
        <f t="array" ref="CT50">IFERROR(IF(AND(COUNTIF($CO$7:$CO50,"")+1=CT$6,LEN($CO50)&gt;0,$AY50&gt;0),MATCH(INDEX($Y$7:$Y$16,$AY50)&amp;"-"&amp;$AZ50,$DA$7:$DA$126,0),""),"")</f>
        <v/>
      </c>
      <c r="CU50" s="93" t="str">
        <f t="array" ref="CU50">IFERROR(IF(AND(COUNTIF($CO$7:$CO50,"")+1=CU$6,LEN($CO50)&gt;0,$AY50&gt;0),MATCH(INDEX($Y$7:$Y$16,$AY50)&amp;"-"&amp;$AZ50,$DA$7:$DA$126,0),""),"")</f>
        <v/>
      </c>
      <c r="CV50" s="93" t="str">
        <f t="array" ref="CV50">IFERROR(IF(AND(COUNTIF($CO$7:$CO50,"")+1=CV$6,LEN($CO50)&gt;0,$AY50&gt;0),MATCH(INDEX($Y$7:$Y$16,$AY50)&amp;"-"&amp;$AZ50,$DA$7:$DA$126,0),""),"")</f>
        <v/>
      </c>
      <c r="CW50" s="93" t="str">
        <f t="array" ref="CW50">IFERROR(IF(AND(COUNTIF($CO$7:$CO50,"")+1=CW$6,LEN($CO50)&gt;0,$AY50&gt;0),MATCH(INDEX($Y$7:$Y$16,$AY50)&amp;"-"&amp;$AZ50,$DA$7:$DA$126,0),""),"")</f>
        <v/>
      </c>
      <c r="CX50" s="93" t="str">
        <f t="array" ref="CX50">IFERROR(IF(AND(COUNTIF($CO$7:$CO50,"")+1=CX$6,LEN($CO50)&gt;0,$AY50&gt;0),MATCH(INDEX($Y$7:$Y$16,$AY50)&amp;"-"&amp;$AZ50,$DA$7:$DA$126,0),""),"")</f>
        <v/>
      </c>
      <c r="CY50" s="93" t="str">
        <f t="array" ref="CY50">IFERROR(IF(AND(COUNTIF($CO$7:$CO50,"")+1=CY$6,LEN($CO50)&gt;0,$AY50&gt;0),MATCH(INDEX($Y$7:$Y$16,$AY50)&amp;"-"&amp;$AZ50,$DA$7:$DA$126,0),""),"")</f>
        <v/>
      </c>
      <c r="CZ50" s="93" t="str">
        <f t="array" ref="CZ50">IFERROR(IF(AND(COUNTIF($CO$7:$CO50,"")+1=CZ$6,LEN($CO50)&gt;0,$AY50&gt;0),MATCH(INDEX($Y$7:$Y$16,$AY50)&amp;"-"&amp;$AZ50,$DA$7:$DA$126,0),""),"")</f>
        <v/>
      </c>
      <c r="DA50" s="93" t="str">
        <f t="shared" si="15"/>
        <v/>
      </c>
      <c r="DC50" s="93" t="str">
        <f t="array" ref="DC50">IFERROR(IF(LEN(BQ50)=0,"",SUM((BF$7:BO$126=$BD50)*(BF$6:BO$6))),"")</f>
        <v/>
      </c>
      <c r="DD50" s="93" t="str">
        <f t="array" ref="DD50">IFERROR(IF(LEN(CC50)=0,"",SUM((BR$7:CA$126=$BD50)*(BR$6:CA$6))),"")</f>
        <v/>
      </c>
      <c r="DE50" s="93" t="str">
        <f t="array" ref="DE50">IFERROR(IF(LEN(CO50)=0,"",SUM((CD$7:CM$126=$BD50)*(CD$6:CM$6))),"")</f>
        <v/>
      </c>
      <c r="DF50" s="93" t="str">
        <f t="array" ref="DF50">IFERROR(IF(LEN(DA50)=0,"",SUM((CP$7:CY$126=$BD50)*(CP$6:CY$6))),"")</f>
        <v/>
      </c>
    </row>
    <row r="51" spans="2:110" x14ac:dyDescent="0.25">
      <c r="B51" s="112" t="s">
        <v>3</v>
      </c>
      <c r="C51" s="125">
        <v>1</v>
      </c>
      <c r="D51" s="125">
        <v>2</v>
      </c>
      <c r="E51" s="125">
        <v>3</v>
      </c>
      <c r="F51" s="125">
        <v>4</v>
      </c>
      <c r="G51" s="125">
        <v>5</v>
      </c>
      <c r="H51" s="125">
        <v>6</v>
      </c>
      <c r="I51" s="125">
        <v>7</v>
      </c>
      <c r="J51" s="125">
        <v>8</v>
      </c>
      <c r="K51" s="125">
        <v>9</v>
      </c>
      <c r="L51" s="125">
        <v>10</v>
      </c>
      <c r="O51" s="112">
        <v>5</v>
      </c>
      <c r="P51" s="112">
        <v>5</v>
      </c>
      <c r="Q51" s="93" t="str">
        <f t="shared" si="2"/>
        <v/>
      </c>
      <c r="R51" s="93" t="str">
        <f t="shared" si="3"/>
        <v/>
      </c>
      <c r="AA51" s="111">
        <v>9</v>
      </c>
      <c r="AB51" s="93" t="str">
        <f t="shared" si="46"/>
        <v/>
      </c>
      <c r="AC51" s="93" t="str">
        <f t="shared" si="47"/>
        <v/>
      </c>
      <c r="AD51" s="93" t="str">
        <f t="shared" si="48"/>
        <v/>
      </c>
      <c r="AE51" s="93" t="str">
        <f t="shared" si="49"/>
        <v/>
      </c>
      <c r="AF51" s="93" t="str">
        <f>IFERROR(IF(LEN(AB51)=0,"",MAX($AG$43:AG50)+2),"")</f>
        <v/>
      </c>
      <c r="AG51" s="93" t="str">
        <f t="shared" si="50"/>
        <v/>
      </c>
      <c r="AH51" s="93" t="str">
        <f t="shared" si="51"/>
        <v/>
      </c>
      <c r="AJ51" s="112">
        <v>45</v>
      </c>
      <c r="AK51" s="93" t="str">
        <f t="array" ref="AK51">IFERROR(IF(MAX(($AJ51&gt;=$AF$7:$AF$16)*($AJ51&lt;=$AG$7:$AG$16)*$AA$7:$AA$16)=0,"",INDEX($AB$7:$AB$16,MAX(($AJ51&gt;=$AF$7:$AF$16)*($AJ51&lt;=$AG$7:$AG$16)*$AA$7:$AA$16))),"")</f>
        <v/>
      </c>
      <c r="AL51" s="93" t="str">
        <f>IFERROR(IF(LEN(AK51)=0,"",COUNTIF(AK$7:AK51,AK51)),"")</f>
        <v/>
      </c>
      <c r="AM51" s="93" t="str">
        <f t="array" ref="AM51">IFERROR(IF(LEN(AK51)=0,"",LARGE((AK51=$R$7:$R$126)*($P$7:$P$126),COUNTIF(AK51:AK$126,AK51)-1)),"")</f>
        <v/>
      </c>
      <c r="AN51" s="93" t="str">
        <f>IFERROR(IF(LEN(AK51)=0,"",COUNTIF(AM$7:AM51,AM51)),"")</f>
        <v/>
      </c>
      <c r="AO51" s="93" t="str">
        <f t="array" ref="AO51">IFERROR(IF(MAX(($AJ51&gt;=$AF$19:$AF$28)*($AJ51&lt;=$AG$19:$AG$28)*$AA$19:$AA$28)=0,"",INDEX($AB$19:$AB$28,MAX(($AJ51&gt;=$AF$19:$AF$28)*($AJ51&lt;=$AG$19:$AG$28)*$AA$19:$AA$28))),"")</f>
        <v/>
      </c>
      <c r="AP51" s="93" t="str">
        <f>IFERROR(IF(LEN(AO51)=0,"",COUNTIF(AO$7:AO51,AO51)),"")</f>
        <v/>
      </c>
      <c r="AQ51" s="93" t="str">
        <f t="array" ref="AQ51">IFERROR(IF(LEN(AO51)=0,"",LARGE((AO51=$Q$7:$Q$126)*($P$7:$P$126),COUNTIF(AO51:AO$126,AO51)-1)),"")</f>
        <v/>
      </c>
      <c r="AR51" s="93" t="str">
        <f>IFERROR(IF(LEN(AO51)=0,"",COUNTIF(AQ$7:AQ51,AQ51)),"")</f>
        <v/>
      </c>
      <c r="AS51" s="93" t="str">
        <f t="array" ref="AS51">IFERROR(IF(MAX(($AJ51&gt;=$AF$31:$AF$40)*($AJ51&lt;=$AG$31:$AG$40)*$AA$31:$AA$40)=0,"",INDEX($AB$31:$AB$40,MAX(($AJ51&gt;=$AF$31:$AF$40)*($AJ51&lt;=$AG$31:$AG$40)*$AA$31:$AA$40))),"")</f>
        <v/>
      </c>
      <c r="AT51" s="93" t="str">
        <f>IFERROR(IF(LEN(AS51)=0,"",COUNTIF(AS$7:AS51,AS51)),"")</f>
        <v/>
      </c>
      <c r="AU51" s="93" t="str">
        <f t="shared" si="9"/>
        <v/>
      </c>
      <c r="AV51" s="93" t="str">
        <f>IFERROR(IF(LEN(AU51)=0,"",COUNTIF(AU$7:AU51,AU51)),"")</f>
        <v/>
      </c>
      <c r="AW51" s="93" t="str">
        <f t="array" ref="AW51">IFERROR(IF(MAX(($AJ51&gt;=$AF$43:$AF$52)*($AJ51&lt;=$AG$43:$AG$52)*$AA$43:$AA$52)=0,"",INDEX($AB$43:$AB$52,MAX(($AJ51&gt;=$AF$43:$AF$52)*($AJ51&lt;=$AG$43:$AG$52)*$AA$43:$AA$52))),"")</f>
        <v/>
      </c>
      <c r="AX51" s="93" t="str">
        <f>IFERROR(IF(LEN(AW51)=0,"",COUNTIF(AW$7:AW51,AW51)),"")</f>
        <v/>
      </c>
      <c r="AY51" s="93" t="str">
        <f t="shared" si="10"/>
        <v/>
      </c>
      <c r="AZ51" s="93" t="str">
        <f>IFERROR(IF(LEN(AY51)=0,"",COUNTIF(AY$7:AY51,AY51)),"")</f>
        <v/>
      </c>
      <c r="BA51" s="93" t="str">
        <f t="array" ref="BA51">IFERROR(IF(MAX(($AJ51&gt;=$AF$55:$AF$64)*($AJ51&lt;=$AG$55:$AG$64)*$AA$55:$AA$64)=0,"",INDEX($AB$55:$AB$64,MAX(($AJ51&gt;=$AF$55:$AF$64)*($AJ51&lt;=$AG$55:$AG$64)*$AA$55:$AA$64))),"")</f>
        <v/>
      </c>
      <c r="BB51" s="93" t="str">
        <f>IFERROR(IF(LEN(BA51)=0,"",COUNTIF(BA$7:BA51,BA51)),"")</f>
        <v/>
      </c>
      <c r="BD51" s="112">
        <v>45</v>
      </c>
      <c r="BE51" s="93" t="str">
        <f t="shared" si="11"/>
        <v/>
      </c>
      <c r="BF51" s="93" t="str">
        <f t="array" ref="BF51">IFERROR(IF(AND(COUNTIF($BE$7:$BE51,"")+1=BF$6,LEN($BE51)&gt;0,$AM51&gt;0),MATCH(INDEX($V$7:$V$16,$AM51)&amp;"-"&amp;$AN51,$BQ$7:$BQ$126,0),""),"")</f>
        <v/>
      </c>
      <c r="BG51" s="93" t="str">
        <f t="array" ref="BG51">IFERROR(IF(AND(COUNTIF($BE$7:$BE51,"")+1=BG$6,LEN($BE51)&gt;0,$AM51&gt;0),MATCH(INDEX($V$7:$V$16,$AM51)&amp;"-"&amp;$AN51,$BQ$7:$BQ$126,0),""),"")</f>
        <v/>
      </c>
      <c r="BH51" s="93" t="str">
        <f t="array" ref="BH51">IFERROR(IF(AND(COUNTIF($BE$7:$BE51,"")+1=BH$6,LEN($BE51)&gt;0,$AM51&gt;0),MATCH(INDEX($V$7:$V$16,$AM51)&amp;"-"&amp;$AN51,$BQ$7:$BQ$126,0),""),"")</f>
        <v/>
      </c>
      <c r="BI51" s="93" t="str">
        <f t="array" ref="BI51">IFERROR(IF(AND(COUNTIF($BE$7:$BE51,"")+1=BI$6,LEN($BE51)&gt;0,$AM51&gt;0),MATCH(INDEX($V$7:$V$16,$AM51)&amp;"-"&amp;$AN51,$BQ$7:$BQ$126,0),""),"")</f>
        <v/>
      </c>
      <c r="BJ51" s="93" t="str">
        <f t="array" ref="BJ51">IFERROR(IF(AND(COUNTIF($BE$7:$BE51,"")+1=BJ$6,LEN($BE51)&gt;0,$AM51&gt;0),MATCH(INDEX($V$7:$V$16,$AM51)&amp;"-"&amp;$AN51,$BQ$7:$BQ$126,0),""),"")</f>
        <v/>
      </c>
      <c r="BK51" s="93" t="str">
        <f t="array" ref="BK51">IFERROR(IF(AND(COUNTIF($BE$7:$BE51,"")+1=BK$6,LEN($BE51)&gt;0,$AM51&gt;0),MATCH(INDEX($V$7:$V$16,$AM51)&amp;"-"&amp;$AN51,$BQ$7:$BQ$126,0),""),"")</f>
        <v/>
      </c>
      <c r="BL51" s="93" t="str">
        <f t="array" ref="BL51">IFERROR(IF(AND(COUNTIF($BE$7:$BE51,"")+1=BL$6,LEN($BE51)&gt;0,$AM51&gt;0),MATCH(INDEX($V$7:$V$16,$AM51)&amp;"-"&amp;$AN51,$BQ$7:$BQ$126,0),""),"")</f>
        <v/>
      </c>
      <c r="BM51" s="93" t="str">
        <f t="array" ref="BM51">IFERROR(IF(AND(COUNTIF($BE$7:$BE51,"")+1=BM$6,LEN($BE51)&gt;0,$AM51&gt;0),MATCH(INDEX($V$7:$V$16,$AM51)&amp;"-"&amp;$AN51,$BQ$7:$BQ$126,0),""),"")</f>
        <v/>
      </c>
      <c r="BN51" s="93" t="str">
        <f t="array" ref="BN51">IFERROR(IF(AND(COUNTIF($BE$7:$BE51,"")+1=BN$6,LEN($BE51)&gt;0,$AM51&gt;0),MATCH(INDEX($V$7:$V$16,$AM51)&amp;"-"&amp;$AN51,$BQ$7:$BQ$126,0),""),"")</f>
        <v/>
      </c>
      <c r="BO51" s="93" t="str">
        <f t="array" ref="BO51">IFERROR(IF(AND(COUNTIF($BE$7:$BE51,"")+1=BO$6,LEN($BE51)&gt;0,$AM51&gt;0),MATCH(INDEX($V$7:$V$16,$AM51)&amp;"-"&amp;$AN51,$BQ$7:$BQ$126,0),""),"")</f>
        <v/>
      </c>
      <c r="BP51" s="93" t="str">
        <f t="array" ref="BP51">IFERROR(IF(AND(COUNTIF($BE$7:$BE51,"")+1=BP$6,LEN($BE51)&gt;0,$AM51&gt;0),MATCH(INDEX($V$7:$V$16,$AM51)&amp;"-"&amp;$AN51,$BQ$7:$BQ$126,0),""),"")</f>
        <v/>
      </c>
      <c r="BQ51" s="93" t="str">
        <f t="shared" si="12"/>
        <v/>
      </c>
      <c r="BR51" s="93" t="str">
        <f t="array" ref="BR51">IFERROR(IF(AND(COUNTIF($BQ$7:$BQ51,"")+1=BR$6,LEN($BQ51)&gt;0,$AQ51&gt;0),MATCH(INDEX($W$7:$W$16,$AQ51)&amp;"-"&amp;$AR51,$CC$7:$CC$126,0),""),"")</f>
        <v/>
      </c>
      <c r="BS51" s="93" t="str">
        <f t="array" ref="BS51">IFERROR(IF(AND(COUNTIF($BQ$7:$BQ51,"")+1=BS$6,LEN($BQ51)&gt;0,$AQ51&gt;0),MATCH(INDEX($W$7:$W$16,$AQ51)&amp;"-"&amp;$AR51,$CC$7:$CC$126,0),""),"")</f>
        <v/>
      </c>
      <c r="BT51" s="93" t="str">
        <f t="array" ref="BT51">IFERROR(IF(AND(COUNTIF($BQ$7:$BQ51,"")+1=BT$6,LEN($BQ51)&gt;0,$AQ51&gt;0),MATCH(INDEX($W$7:$W$16,$AQ51)&amp;"-"&amp;$AR51,$CC$7:$CC$126,0),""),"")</f>
        <v/>
      </c>
      <c r="BU51" s="93" t="str">
        <f t="array" ref="BU51">IFERROR(IF(AND(COUNTIF($BQ$7:$BQ51,"")+1=BU$6,LEN($BQ51)&gt;0,$AQ51&gt;0),MATCH(INDEX($W$7:$W$16,$AQ51)&amp;"-"&amp;$AR51,$CC$7:$CC$126,0),""),"")</f>
        <v/>
      </c>
      <c r="BV51" s="93" t="str">
        <f t="array" ref="BV51">IFERROR(IF(AND(COUNTIF($BQ$7:$BQ51,"")+1=BV$6,LEN($BQ51)&gt;0,$AQ51&gt;0),MATCH(INDEX($W$7:$W$16,$AQ51)&amp;"-"&amp;$AR51,$CC$7:$CC$126,0),""),"")</f>
        <v/>
      </c>
      <c r="BW51" s="93" t="str">
        <f t="array" ref="BW51">IFERROR(IF(AND(COUNTIF($BQ$7:$BQ51,"")+1=BW$6,LEN($BQ51)&gt;0,$AQ51&gt;0),MATCH(INDEX($W$7:$W$16,$AQ51)&amp;"-"&amp;$AR51,$CC$7:$CC$126,0),""),"")</f>
        <v/>
      </c>
      <c r="BX51" s="93" t="str">
        <f t="array" ref="BX51">IFERROR(IF(AND(COUNTIF($BQ$7:$BQ51,"")+1=BX$6,LEN($BQ51)&gt;0,$AQ51&gt;0),MATCH(INDEX($W$7:$W$16,$AQ51)&amp;"-"&amp;$AR51,$CC$7:$CC$126,0),""),"")</f>
        <v/>
      </c>
      <c r="BY51" s="93" t="str">
        <f t="array" ref="BY51">IFERROR(IF(AND(COUNTIF($BQ$7:$BQ51,"")+1=BY$6,LEN($BQ51)&gt;0,$AQ51&gt;0),MATCH(INDEX($W$7:$W$16,$AQ51)&amp;"-"&amp;$AR51,$CC$7:$CC$126,0),""),"")</f>
        <v/>
      </c>
      <c r="BZ51" s="93" t="str">
        <f t="array" ref="BZ51">IFERROR(IF(AND(COUNTIF($BQ$7:$BQ51,"")+1=BZ$6,LEN($BQ51)&gt;0,$AQ51&gt;0),MATCH(INDEX($W$7:$W$16,$AQ51)&amp;"-"&amp;$AR51,$CC$7:$CC$126,0),""),"")</f>
        <v/>
      </c>
      <c r="CA51" s="93" t="str">
        <f t="array" ref="CA51">IFERROR(IF(AND(COUNTIF($BQ$7:$BQ51,"")+1=CA$6,LEN($BQ51)&gt;0,$AQ51&gt;0),MATCH(INDEX($W$7:$W$16,$AQ51)&amp;"-"&amp;$AR51,$CC$7:$CC$126,0),""),"")</f>
        <v/>
      </c>
      <c r="CB51" s="93" t="str">
        <f t="array" ref="CB51">IFERROR(IF(AND(COUNTIF($BQ$7:$BQ51,"")+1=CB$6,LEN($BQ51)&gt;0,$AQ51&gt;0),MATCH(INDEX($W$7:$W$16,$AQ51)&amp;"-"&amp;$AR51,$CC$7:$CC$126,0),""),"")</f>
        <v/>
      </c>
      <c r="CC51" s="93" t="str">
        <f t="shared" si="13"/>
        <v/>
      </c>
      <c r="CD51" s="93" t="str">
        <f t="array" ref="CD51">IFERROR(IF(AND(COUNTIF($CC$7:$CC51,"")+1=CD$6,LEN($CC51)&gt;0,$AU51&gt;0),MATCH(INDEX($X$7:$X$16,$AU51)&amp;"-"&amp;$AV51,$CO$7:$CO$126,0),""),"")</f>
        <v/>
      </c>
      <c r="CE51" s="93" t="str">
        <f t="array" ref="CE51">IFERROR(IF(AND(COUNTIF($CC$7:$CC51,"")+1=CE$6,LEN($CC51)&gt;0,$AU51&gt;0),MATCH(INDEX($X$7:$X$16,$AU51)&amp;"-"&amp;$AV51,$CO$7:$CO$126,0),""),"")</f>
        <v/>
      </c>
      <c r="CF51" s="93" t="str">
        <f t="array" ref="CF51">IFERROR(IF(AND(COUNTIF($CC$7:$CC51,"")+1=CF$6,LEN($CC51)&gt;0,$AU51&gt;0),MATCH(INDEX($X$7:$X$16,$AU51)&amp;"-"&amp;$AV51,$CO$7:$CO$126,0),""),"")</f>
        <v/>
      </c>
      <c r="CG51" s="93" t="str">
        <f t="array" ref="CG51">IFERROR(IF(AND(COUNTIF($CC$7:$CC51,"")+1=CG$6,LEN($CC51)&gt;0,$AU51&gt;0),MATCH(INDEX($X$7:$X$16,$AU51)&amp;"-"&amp;$AV51,$CO$7:$CO$126,0),""),"")</f>
        <v/>
      </c>
      <c r="CH51" s="93" t="str">
        <f t="array" ref="CH51">IFERROR(IF(AND(COUNTIF($CC$7:$CC51,"")+1=CH$6,LEN($CC51)&gt;0,$AU51&gt;0),MATCH(INDEX($X$7:$X$16,$AU51)&amp;"-"&amp;$AV51,$CO$7:$CO$126,0),""),"")</f>
        <v/>
      </c>
      <c r="CI51" s="93" t="str">
        <f t="array" ref="CI51">IFERROR(IF(AND(COUNTIF($CC$7:$CC51,"")+1=CI$6,LEN($CC51)&gt;0,$AU51&gt;0),MATCH(INDEX($X$7:$X$16,$AU51)&amp;"-"&amp;$AV51,$CO$7:$CO$126,0),""),"")</f>
        <v/>
      </c>
      <c r="CJ51" s="93" t="str">
        <f t="array" ref="CJ51">IFERROR(IF(AND(COUNTIF($CC$7:$CC51,"")+1=CJ$6,LEN($CC51)&gt;0,$AU51&gt;0),MATCH(INDEX($X$7:$X$16,$AU51)&amp;"-"&amp;$AV51,$CO$7:$CO$126,0),""),"")</f>
        <v/>
      </c>
      <c r="CK51" s="93" t="str">
        <f t="array" ref="CK51">IFERROR(IF(AND(COUNTIF($CC$7:$CC51,"")+1=CK$6,LEN($CC51)&gt;0,$AU51&gt;0),MATCH(INDEX($X$7:$X$16,$AU51)&amp;"-"&amp;$AV51,$CO$7:$CO$126,0),""),"")</f>
        <v/>
      </c>
      <c r="CL51" s="93" t="str">
        <f t="array" ref="CL51">IFERROR(IF(AND(COUNTIF($CC$7:$CC51,"")+1=CL$6,LEN($CC51)&gt;0,$AU51&gt;0),MATCH(INDEX($X$7:$X$16,$AU51)&amp;"-"&amp;$AV51,$CO$7:$CO$126,0),""),"")</f>
        <v/>
      </c>
      <c r="CM51" s="93" t="str">
        <f t="array" ref="CM51">IFERROR(IF(AND(COUNTIF($CC$7:$CC51,"")+1=CM$6,LEN($CC51)&gt;0,$AU51&gt;0),MATCH(INDEX($X$7:$X$16,$AU51)&amp;"-"&amp;$AV51,$CO$7:$CO$126,0),""),"")</f>
        <v/>
      </c>
      <c r="CN51" s="93" t="str">
        <f t="array" ref="CN51">IFERROR(IF(AND(COUNTIF($CC$7:$CC51,"")+1=CN$6,LEN($CC51)&gt;0,$AU51&gt;0),MATCH(INDEX($X$7:$X$16,$AU51)&amp;"-"&amp;$AV51,$CO$7:$CO$126,0),""),"")</f>
        <v/>
      </c>
      <c r="CO51" s="93" t="str">
        <f t="shared" si="14"/>
        <v/>
      </c>
      <c r="CP51" s="93" t="str">
        <f t="array" ref="CP51">IFERROR(IF(AND(COUNTIF($CO$7:$CO51,"")+1=CP$6,LEN($CO51)&gt;0,$AY51&gt;0),MATCH(INDEX($Y$7:$Y$16,$AY51)&amp;"-"&amp;$AZ51,$DA$7:$DA$126,0),""),"")</f>
        <v/>
      </c>
      <c r="CQ51" s="93" t="str">
        <f t="array" ref="CQ51">IFERROR(IF(AND(COUNTIF($CO$7:$CO51,"")+1=CQ$6,LEN($CO51)&gt;0,$AY51&gt;0),MATCH(INDEX($Y$7:$Y$16,$AY51)&amp;"-"&amp;$AZ51,$DA$7:$DA$126,0),""),"")</f>
        <v/>
      </c>
      <c r="CR51" s="93" t="str">
        <f t="array" ref="CR51">IFERROR(IF(AND(COUNTIF($CO$7:$CO51,"")+1=CR$6,LEN($CO51)&gt;0,$AY51&gt;0),MATCH(INDEX($Y$7:$Y$16,$AY51)&amp;"-"&amp;$AZ51,$DA$7:$DA$126,0),""),"")</f>
        <v/>
      </c>
      <c r="CS51" s="93" t="str">
        <f t="array" ref="CS51">IFERROR(IF(AND(COUNTIF($CO$7:$CO51,"")+1=CS$6,LEN($CO51)&gt;0,$AY51&gt;0),MATCH(INDEX($Y$7:$Y$16,$AY51)&amp;"-"&amp;$AZ51,$DA$7:$DA$126,0),""),"")</f>
        <v/>
      </c>
      <c r="CT51" s="93" t="str">
        <f t="array" ref="CT51">IFERROR(IF(AND(COUNTIF($CO$7:$CO51,"")+1=CT$6,LEN($CO51)&gt;0,$AY51&gt;0),MATCH(INDEX($Y$7:$Y$16,$AY51)&amp;"-"&amp;$AZ51,$DA$7:$DA$126,0),""),"")</f>
        <v/>
      </c>
      <c r="CU51" s="93" t="str">
        <f t="array" ref="CU51">IFERROR(IF(AND(COUNTIF($CO$7:$CO51,"")+1=CU$6,LEN($CO51)&gt;0,$AY51&gt;0),MATCH(INDEX($Y$7:$Y$16,$AY51)&amp;"-"&amp;$AZ51,$DA$7:$DA$126,0),""),"")</f>
        <v/>
      </c>
      <c r="CV51" s="93" t="str">
        <f t="array" ref="CV51">IFERROR(IF(AND(COUNTIF($CO$7:$CO51,"")+1=CV$6,LEN($CO51)&gt;0,$AY51&gt;0),MATCH(INDEX($Y$7:$Y$16,$AY51)&amp;"-"&amp;$AZ51,$DA$7:$DA$126,0),""),"")</f>
        <v/>
      </c>
      <c r="CW51" s="93" t="str">
        <f t="array" ref="CW51">IFERROR(IF(AND(COUNTIF($CO$7:$CO51,"")+1=CW$6,LEN($CO51)&gt;0,$AY51&gt;0),MATCH(INDEX($Y$7:$Y$16,$AY51)&amp;"-"&amp;$AZ51,$DA$7:$DA$126,0),""),"")</f>
        <v/>
      </c>
      <c r="CX51" s="93" t="str">
        <f t="array" ref="CX51">IFERROR(IF(AND(COUNTIF($CO$7:$CO51,"")+1=CX$6,LEN($CO51)&gt;0,$AY51&gt;0),MATCH(INDEX($Y$7:$Y$16,$AY51)&amp;"-"&amp;$AZ51,$DA$7:$DA$126,0),""),"")</f>
        <v/>
      </c>
      <c r="CY51" s="93" t="str">
        <f t="array" ref="CY51">IFERROR(IF(AND(COUNTIF($CO$7:$CO51,"")+1=CY$6,LEN($CO51)&gt;0,$AY51&gt;0),MATCH(INDEX($Y$7:$Y$16,$AY51)&amp;"-"&amp;$AZ51,$DA$7:$DA$126,0),""),"")</f>
        <v/>
      </c>
      <c r="CZ51" s="93" t="str">
        <f t="array" ref="CZ51">IFERROR(IF(AND(COUNTIF($CO$7:$CO51,"")+1=CZ$6,LEN($CO51)&gt;0,$AY51&gt;0),MATCH(INDEX($Y$7:$Y$16,$AY51)&amp;"-"&amp;$AZ51,$DA$7:$DA$126,0),""),"")</f>
        <v/>
      </c>
      <c r="DA51" s="93" t="str">
        <f t="shared" si="15"/>
        <v/>
      </c>
      <c r="DC51" s="93" t="str">
        <f t="array" ref="DC51">IFERROR(IF(LEN(BQ51)=0,"",SUM((BF$7:BO$126=$BD51)*(BF$6:BO$6))),"")</f>
        <v/>
      </c>
      <c r="DD51" s="93" t="str">
        <f t="array" ref="DD51">IFERROR(IF(LEN(CC51)=0,"",SUM((BR$7:CA$126=$BD51)*(BR$6:CA$6))),"")</f>
        <v/>
      </c>
      <c r="DE51" s="93" t="str">
        <f t="array" ref="DE51">IFERROR(IF(LEN(CO51)=0,"",SUM((CD$7:CM$126=$BD51)*(CD$6:CM$6))),"")</f>
        <v/>
      </c>
      <c r="DF51" s="93" t="str">
        <f t="array" ref="DF51">IFERROR(IF(LEN(DA51)=0,"",SUM((CP$7:CY$126=$BD51)*(CP$6:CY$6))),"")</f>
        <v/>
      </c>
    </row>
    <row r="52" spans="2:110" x14ac:dyDescent="0.25">
      <c r="B52" s="16"/>
      <c r="C52" s="93" t="str">
        <f>IF(LEN(INDEX($X$7:$X$16,C51))=0,"",INDEX($X$7:$X$16,C51))</f>
        <v>Giving a queue number</v>
      </c>
      <c r="D52" s="93" t="str">
        <f t="shared" ref="D52:L52" si="61">IF(LEN(INDEX($X$7:$X$16,D51))=0,"",INDEX($X$7:$X$16,D51))</f>
        <v>Bill</v>
      </c>
      <c r="E52" s="93" t="str">
        <f t="shared" si="61"/>
        <v>Order details</v>
      </c>
      <c r="F52" s="93" t="str">
        <f t="shared" si="61"/>
        <v>Coffee</v>
      </c>
      <c r="G52" s="93" t="str">
        <f t="shared" si="61"/>
        <v>Order</v>
      </c>
      <c r="H52" s="93" t="str">
        <f t="shared" si="61"/>
        <v/>
      </c>
      <c r="I52" s="93" t="str">
        <f t="shared" si="61"/>
        <v/>
      </c>
      <c r="J52" s="93" t="str">
        <f t="shared" si="61"/>
        <v/>
      </c>
      <c r="K52" s="93" t="str">
        <f t="shared" si="61"/>
        <v/>
      </c>
      <c r="L52" s="93" t="str">
        <f t="shared" si="61"/>
        <v/>
      </c>
      <c r="M52" s="127" t="s">
        <v>13</v>
      </c>
      <c r="O52" s="112">
        <v>6</v>
      </c>
      <c r="P52" s="112">
        <v>5</v>
      </c>
      <c r="Q52" s="93" t="str">
        <f t="shared" si="2"/>
        <v/>
      </c>
      <c r="R52" s="93" t="str">
        <f t="shared" si="3"/>
        <v/>
      </c>
      <c r="AA52" s="111">
        <v>10</v>
      </c>
      <c r="AB52" s="93" t="str">
        <f t="shared" si="46"/>
        <v/>
      </c>
      <c r="AC52" s="93" t="str">
        <f t="shared" si="47"/>
        <v/>
      </c>
      <c r="AD52" s="93" t="str">
        <f t="shared" si="48"/>
        <v/>
      </c>
      <c r="AE52" s="93" t="str">
        <f t="shared" si="49"/>
        <v/>
      </c>
      <c r="AF52" s="93" t="str">
        <f>IFERROR(IF(LEN(AB52)=0,"",MAX($AG$43:AG51)+2),"")</f>
        <v/>
      </c>
      <c r="AG52" s="93" t="str">
        <f t="shared" si="50"/>
        <v/>
      </c>
      <c r="AH52" s="93" t="str">
        <f t="shared" si="51"/>
        <v/>
      </c>
      <c r="AJ52" s="112">
        <v>46</v>
      </c>
      <c r="AK52" s="93" t="str">
        <f t="array" ref="AK52">IFERROR(IF(MAX(($AJ52&gt;=$AF$7:$AF$16)*($AJ52&lt;=$AG$7:$AG$16)*$AA$7:$AA$16)=0,"",INDEX($AB$7:$AB$16,MAX(($AJ52&gt;=$AF$7:$AF$16)*($AJ52&lt;=$AG$7:$AG$16)*$AA$7:$AA$16))),"")</f>
        <v/>
      </c>
      <c r="AL52" s="93" t="str">
        <f>IFERROR(IF(LEN(AK52)=0,"",COUNTIF(AK$7:AK52,AK52)),"")</f>
        <v/>
      </c>
      <c r="AM52" s="93" t="str">
        <f t="array" ref="AM52">IFERROR(IF(LEN(AK52)=0,"",LARGE((AK52=$R$7:$R$126)*($P$7:$P$126),COUNTIF(AK52:AK$126,AK52)-1)),"")</f>
        <v/>
      </c>
      <c r="AN52" s="93" t="str">
        <f>IFERROR(IF(LEN(AK52)=0,"",COUNTIF(AM$7:AM52,AM52)),"")</f>
        <v/>
      </c>
      <c r="AO52" s="93" t="str">
        <f t="array" ref="AO52">IFERROR(IF(MAX(($AJ52&gt;=$AF$19:$AF$28)*($AJ52&lt;=$AG$19:$AG$28)*$AA$19:$AA$28)=0,"",INDEX($AB$19:$AB$28,MAX(($AJ52&gt;=$AF$19:$AF$28)*($AJ52&lt;=$AG$19:$AG$28)*$AA$19:$AA$28))),"")</f>
        <v/>
      </c>
      <c r="AP52" s="93" t="str">
        <f>IFERROR(IF(LEN(AO52)=0,"",COUNTIF(AO$7:AO52,AO52)),"")</f>
        <v/>
      </c>
      <c r="AQ52" s="93" t="str">
        <f t="array" ref="AQ52">IFERROR(IF(LEN(AO52)=0,"",LARGE((AO52=$Q$7:$Q$126)*($P$7:$P$126),COUNTIF(AO52:AO$126,AO52)-1)),"")</f>
        <v/>
      </c>
      <c r="AR52" s="93" t="str">
        <f>IFERROR(IF(LEN(AO52)=0,"",COUNTIF(AQ$7:AQ52,AQ52)),"")</f>
        <v/>
      </c>
      <c r="AS52" s="93" t="str">
        <f t="array" ref="AS52">IFERROR(IF(MAX(($AJ52&gt;=$AF$31:$AF$40)*($AJ52&lt;=$AG$31:$AG$40)*$AA$31:$AA$40)=0,"",INDEX($AB$31:$AB$40,MAX(($AJ52&gt;=$AF$31:$AF$40)*($AJ52&lt;=$AG$31:$AG$40)*$AA$31:$AA$40))),"")</f>
        <v/>
      </c>
      <c r="AT52" s="93" t="str">
        <f>IFERROR(IF(LEN(AS52)=0,"",COUNTIF(AS$7:AS52,AS52)),"")</f>
        <v/>
      </c>
      <c r="AU52" s="93" t="str">
        <f t="shared" si="9"/>
        <v/>
      </c>
      <c r="AV52" s="93" t="str">
        <f>IFERROR(IF(LEN(AU52)=0,"",COUNTIF(AU$7:AU52,AU52)),"")</f>
        <v/>
      </c>
      <c r="AW52" s="93" t="str">
        <f t="array" ref="AW52">IFERROR(IF(MAX(($AJ52&gt;=$AF$43:$AF$52)*($AJ52&lt;=$AG$43:$AG$52)*$AA$43:$AA$52)=0,"",INDEX($AB$43:$AB$52,MAX(($AJ52&gt;=$AF$43:$AF$52)*($AJ52&lt;=$AG$43:$AG$52)*$AA$43:$AA$52))),"")</f>
        <v/>
      </c>
      <c r="AX52" s="93" t="str">
        <f>IFERROR(IF(LEN(AW52)=0,"",COUNTIF(AW$7:AW52,AW52)),"")</f>
        <v/>
      </c>
      <c r="AY52" s="93" t="str">
        <f t="shared" si="10"/>
        <v/>
      </c>
      <c r="AZ52" s="93" t="str">
        <f>IFERROR(IF(LEN(AY52)=0,"",COUNTIF(AY$7:AY52,AY52)),"")</f>
        <v/>
      </c>
      <c r="BA52" s="93" t="str">
        <f t="array" ref="BA52">IFERROR(IF(MAX(($AJ52&gt;=$AF$55:$AF$64)*($AJ52&lt;=$AG$55:$AG$64)*$AA$55:$AA$64)=0,"",INDEX($AB$55:$AB$64,MAX(($AJ52&gt;=$AF$55:$AF$64)*($AJ52&lt;=$AG$55:$AG$64)*$AA$55:$AA$64))),"")</f>
        <v/>
      </c>
      <c r="BB52" s="93" t="str">
        <f>IFERROR(IF(LEN(BA52)=0,"",COUNTIF(BA$7:BA52,BA52)),"")</f>
        <v/>
      </c>
      <c r="BD52" s="112">
        <v>46</v>
      </c>
      <c r="BE52" s="93" t="str">
        <f t="shared" si="11"/>
        <v/>
      </c>
      <c r="BF52" s="93" t="str">
        <f t="array" ref="BF52">IFERROR(IF(AND(COUNTIF($BE$7:$BE52,"")+1=BF$6,LEN($BE52)&gt;0,$AM52&gt;0),MATCH(INDEX($V$7:$V$16,$AM52)&amp;"-"&amp;$AN52,$BQ$7:$BQ$126,0),""),"")</f>
        <v/>
      </c>
      <c r="BG52" s="93" t="str">
        <f t="array" ref="BG52">IFERROR(IF(AND(COUNTIF($BE$7:$BE52,"")+1=BG$6,LEN($BE52)&gt;0,$AM52&gt;0),MATCH(INDEX($V$7:$V$16,$AM52)&amp;"-"&amp;$AN52,$BQ$7:$BQ$126,0),""),"")</f>
        <v/>
      </c>
      <c r="BH52" s="93" t="str">
        <f t="array" ref="BH52">IFERROR(IF(AND(COUNTIF($BE$7:$BE52,"")+1=BH$6,LEN($BE52)&gt;0,$AM52&gt;0),MATCH(INDEX($V$7:$V$16,$AM52)&amp;"-"&amp;$AN52,$BQ$7:$BQ$126,0),""),"")</f>
        <v/>
      </c>
      <c r="BI52" s="93" t="str">
        <f t="array" ref="BI52">IFERROR(IF(AND(COUNTIF($BE$7:$BE52,"")+1=BI$6,LEN($BE52)&gt;0,$AM52&gt;0),MATCH(INDEX($V$7:$V$16,$AM52)&amp;"-"&amp;$AN52,$BQ$7:$BQ$126,0),""),"")</f>
        <v/>
      </c>
      <c r="BJ52" s="93" t="str">
        <f t="array" ref="BJ52">IFERROR(IF(AND(COUNTIF($BE$7:$BE52,"")+1=BJ$6,LEN($BE52)&gt;0,$AM52&gt;0),MATCH(INDEX($V$7:$V$16,$AM52)&amp;"-"&amp;$AN52,$BQ$7:$BQ$126,0),""),"")</f>
        <v/>
      </c>
      <c r="BK52" s="93" t="str">
        <f t="array" ref="BK52">IFERROR(IF(AND(COUNTIF($BE$7:$BE52,"")+1=BK$6,LEN($BE52)&gt;0,$AM52&gt;0),MATCH(INDEX($V$7:$V$16,$AM52)&amp;"-"&amp;$AN52,$BQ$7:$BQ$126,0),""),"")</f>
        <v/>
      </c>
      <c r="BL52" s="93" t="str">
        <f t="array" ref="BL52">IFERROR(IF(AND(COUNTIF($BE$7:$BE52,"")+1=BL$6,LEN($BE52)&gt;0,$AM52&gt;0),MATCH(INDEX($V$7:$V$16,$AM52)&amp;"-"&amp;$AN52,$BQ$7:$BQ$126,0),""),"")</f>
        <v/>
      </c>
      <c r="BM52" s="93" t="str">
        <f t="array" ref="BM52">IFERROR(IF(AND(COUNTIF($BE$7:$BE52,"")+1=BM$6,LEN($BE52)&gt;0,$AM52&gt;0),MATCH(INDEX($V$7:$V$16,$AM52)&amp;"-"&amp;$AN52,$BQ$7:$BQ$126,0),""),"")</f>
        <v/>
      </c>
      <c r="BN52" s="93" t="str">
        <f t="array" ref="BN52">IFERROR(IF(AND(COUNTIF($BE$7:$BE52,"")+1=BN$6,LEN($BE52)&gt;0,$AM52&gt;0),MATCH(INDEX($V$7:$V$16,$AM52)&amp;"-"&amp;$AN52,$BQ$7:$BQ$126,0),""),"")</f>
        <v/>
      </c>
      <c r="BO52" s="93" t="str">
        <f t="array" ref="BO52">IFERROR(IF(AND(COUNTIF($BE$7:$BE52,"")+1=BO$6,LEN($BE52)&gt;0,$AM52&gt;0),MATCH(INDEX($V$7:$V$16,$AM52)&amp;"-"&amp;$AN52,$BQ$7:$BQ$126,0),""),"")</f>
        <v/>
      </c>
      <c r="BP52" s="93" t="str">
        <f t="array" ref="BP52">IFERROR(IF(AND(COUNTIF($BE$7:$BE52,"")+1=BP$6,LEN($BE52)&gt;0,$AM52&gt;0),MATCH(INDEX($V$7:$V$16,$AM52)&amp;"-"&amp;$AN52,$BQ$7:$BQ$126,0),""),"")</f>
        <v/>
      </c>
      <c r="BQ52" s="93" t="str">
        <f t="shared" si="12"/>
        <v/>
      </c>
      <c r="BR52" s="93" t="str">
        <f t="array" ref="BR52">IFERROR(IF(AND(COUNTIF($BQ$7:$BQ52,"")+1=BR$6,LEN($BQ52)&gt;0,$AQ52&gt;0),MATCH(INDEX($W$7:$W$16,$AQ52)&amp;"-"&amp;$AR52,$CC$7:$CC$126,0),""),"")</f>
        <v/>
      </c>
      <c r="BS52" s="93" t="str">
        <f t="array" ref="BS52">IFERROR(IF(AND(COUNTIF($BQ$7:$BQ52,"")+1=BS$6,LEN($BQ52)&gt;0,$AQ52&gt;0),MATCH(INDEX($W$7:$W$16,$AQ52)&amp;"-"&amp;$AR52,$CC$7:$CC$126,0),""),"")</f>
        <v/>
      </c>
      <c r="BT52" s="93" t="str">
        <f t="array" ref="BT52">IFERROR(IF(AND(COUNTIF($BQ$7:$BQ52,"")+1=BT$6,LEN($BQ52)&gt;0,$AQ52&gt;0),MATCH(INDEX($W$7:$W$16,$AQ52)&amp;"-"&amp;$AR52,$CC$7:$CC$126,0),""),"")</f>
        <v/>
      </c>
      <c r="BU52" s="93" t="str">
        <f t="array" ref="BU52">IFERROR(IF(AND(COUNTIF($BQ$7:$BQ52,"")+1=BU$6,LEN($BQ52)&gt;0,$AQ52&gt;0),MATCH(INDEX($W$7:$W$16,$AQ52)&amp;"-"&amp;$AR52,$CC$7:$CC$126,0),""),"")</f>
        <v/>
      </c>
      <c r="BV52" s="93" t="str">
        <f t="array" ref="BV52">IFERROR(IF(AND(COUNTIF($BQ$7:$BQ52,"")+1=BV$6,LEN($BQ52)&gt;0,$AQ52&gt;0),MATCH(INDEX($W$7:$W$16,$AQ52)&amp;"-"&amp;$AR52,$CC$7:$CC$126,0),""),"")</f>
        <v/>
      </c>
      <c r="BW52" s="93" t="str">
        <f t="array" ref="BW52">IFERROR(IF(AND(COUNTIF($BQ$7:$BQ52,"")+1=BW$6,LEN($BQ52)&gt;0,$AQ52&gt;0),MATCH(INDEX($W$7:$W$16,$AQ52)&amp;"-"&amp;$AR52,$CC$7:$CC$126,0),""),"")</f>
        <v/>
      </c>
      <c r="BX52" s="93" t="str">
        <f t="array" ref="BX52">IFERROR(IF(AND(COUNTIF($BQ$7:$BQ52,"")+1=BX$6,LEN($BQ52)&gt;0,$AQ52&gt;0),MATCH(INDEX($W$7:$W$16,$AQ52)&amp;"-"&amp;$AR52,$CC$7:$CC$126,0),""),"")</f>
        <v/>
      </c>
      <c r="BY52" s="93" t="str">
        <f t="array" ref="BY52">IFERROR(IF(AND(COUNTIF($BQ$7:$BQ52,"")+1=BY$6,LEN($BQ52)&gt;0,$AQ52&gt;0),MATCH(INDEX($W$7:$W$16,$AQ52)&amp;"-"&amp;$AR52,$CC$7:$CC$126,0),""),"")</f>
        <v/>
      </c>
      <c r="BZ52" s="93" t="str">
        <f t="array" ref="BZ52">IFERROR(IF(AND(COUNTIF($BQ$7:$BQ52,"")+1=BZ$6,LEN($BQ52)&gt;0,$AQ52&gt;0),MATCH(INDEX($W$7:$W$16,$AQ52)&amp;"-"&amp;$AR52,$CC$7:$CC$126,0),""),"")</f>
        <v/>
      </c>
      <c r="CA52" s="93" t="str">
        <f t="array" ref="CA52">IFERROR(IF(AND(COUNTIF($BQ$7:$BQ52,"")+1=CA$6,LEN($BQ52)&gt;0,$AQ52&gt;0),MATCH(INDEX($W$7:$W$16,$AQ52)&amp;"-"&amp;$AR52,$CC$7:$CC$126,0),""),"")</f>
        <v/>
      </c>
      <c r="CB52" s="93" t="str">
        <f t="array" ref="CB52">IFERROR(IF(AND(COUNTIF($BQ$7:$BQ52,"")+1=CB$6,LEN($BQ52)&gt;0,$AQ52&gt;0),MATCH(INDEX($W$7:$W$16,$AQ52)&amp;"-"&amp;$AR52,$CC$7:$CC$126,0),""),"")</f>
        <v/>
      </c>
      <c r="CC52" s="93" t="str">
        <f t="shared" si="13"/>
        <v/>
      </c>
      <c r="CD52" s="93" t="str">
        <f t="array" ref="CD52">IFERROR(IF(AND(COUNTIF($CC$7:$CC52,"")+1=CD$6,LEN($CC52)&gt;0,$AU52&gt;0),MATCH(INDEX($X$7:$X$16,$AU52)&amp;"-"&amp;$AV52,$CO$7:$CO$126,0),""),"")</f>
        <v/>
      </c>
      <c r="CE52" s="93" t="str">
        <f t="array" ref="CE52">IFERROR(IF(AND(COUNTIF($CC$7:$CC52,"")+1=CE$6,LEN($CC52)&gt;0,$AU52&gt;0),MATCH(INDEX($X$7:$X$16,$AU52)&amp;"-"&amp;$AV52,$CO$7:$CO$126,0),""),"")</f>
        <v/>
      </c>
      <c r="CF52" s="93" t="str">
        <f t="array" ref="CF52">IFERROR(IF(AND(COUNTIF($CC$7:$CC52,"")+1=CF$6,LEN($CC52)&gt;0,$AU52&gt;0),MATCH(INDEX($X$7:$X$16,$AU52)&amp;"-"&amp;$AV52,$CO$7:$CO$126,0),""),"")</f>
        <v/>
      </c>
      <c r="CG52" s="93" t="str">
        <f t="array" ref="CG52">IFERROR(IF(AND(COUNTIF($CC$7:$CC52,"")+1=CG$6,LEN($CC52)&gt;0,$AU52&gt;0),MATCH(INDEX($X$7:$X$16,$AU52)&amp;"-"&amp;$AV52,$CO$7:$CO$126,0),""),"")</f>
        <v/>
      </c>
      <c r="CH52" s="93" t="str">
        <f t="array" ref="CH52">IFERROR(IF(AND(COUNTIF($CC$7:$CC52,"")+1=CH$6,LEN($CC52)&gt;0,$AU52&gt;0),MATCH(INDEX($X$7:$X$16,$AU52)&amp;"-"&amp;$AV52,$CO$7:$CO$126,0),""),"")</f>
        <v/>
      </c>
      <c r="CI52" s="93" t="str">
        <f t="array" ref="CI52">IFERROR(IF(AND(COUNTIF($CC$7:$CC52,"")+1=CI$6,LEN($CC52)&gt;0,$AU52&gt;0),MATCH(INDEX($X$7:$X$16,$AU52)&amp;"-"&amp;$AV52,$CO$7:$CO$126,0),""),"")</f>
        <v/>
      </c>
      <c r="CJ52" s="93" t="str">
        <f t="array" ref="CJ52">IFERROR(IF(AND(COUNTIF($CC$7:$CC52,"")+1=CJ$6,LEN($CC52)&gt;0,$AU52&gt;0),MATCH(INDEX($X$7:$X$16,$AU52)&amp;"-"&amp;$AV52,$CO$7:$CO$126,0),""),"")</f>
        <v/>
      </c>
      <c r="CK52" s="93" t="str">
        <f t="array" ref="CK52">IFERROR(IF(AND(COUNTIF($CC$7:$CC52,"")+1=CK$6,LEN($CC52)&gt;0,$AU52&gt;0),MATCH(INDEX($X$7:$X$16,$AU52)&amp;"-"&amp;$AV52,$CO$7:$CO$126,0),""),"")</f>
        <v/>
      </c>
      <c r="CL52" s="93" t="str">
        <f t="array" ref="CL52">IFERROR(IF(AND(COUNTIF($CC$7:$CC52,"")+1=CL$6,LEN($CC52)&gt;0,$AU52&gt;0),MATCH(INDEX($X$7:$X$16,$AU52)&amp;"-"&amp;$AV52,$CO$7:$CO$126,0),""),"")</f>
        <v/>
      </c>
      <c r="CM52" s="93" t="str">
        <f t="array" ref="CM52">IFERROR(IF(AND(COUNTIF($CC$7:$CC52,"")+1=CM$6,LEN($CC52)&gt;0,$AU52&gt;0),MATCH(INDEX($X$7:$X$16,$AU52)&amp;"-"&amp;$AV52,$CO$7:$CO$126,0),""),"")</f>
        <v/>
      </c>
      <c r="CN52" s="93" t="str">
        <f t="array" ref="CN52">IFERROR(IF(AND(COUNTIF($CC$7:$CC52,"")+1=CN$6,LEN($CC52)&gt;0,$AU52&gt;0),MATCH(INDEX($X$7:$X$16,$AU52)&amp;"-"&amp;$AV52,$CO$7:$CO$126,0),""),"")</f>
        <v/>
      </c>
      <c r="CO52" s="93" t="str">
        <f t="shared" si="14"/>
        <v/>
      </c>
      <c r="CP52" s="93" t="str">
        <f t="array" ref="CP52">IFERROR(IF(AND(COUNTIF($CO$7:$CO52,"")+1=CP$6,LEN($CO52)&gt;0,$AY52&gt;0),MATCH(INDEX($Y$7:$Y$16,$AY52)&amp;"-"&amp;$AZ52,$DA$7:$DA$126,0),""),"")</f>
        <v/>
      </c>
      <c r="CQ52" s="93" t="str">
        <f t="array" ref="CQ52">IFERROR(IF(AND(COUNTIF($CO$7:$CO52,"")+1=CQ$6,LEN($CO52)&gt;0,$AY52&gt;0),MATCH(INDEX($Y$7:$Y$16,$AY52)&amp;"-"&amp;$AZ52,$DA$7:$DA$126,0),""),"")</f>
        <v/>
      </c>
      <c r="CR52" s="93" t="str">
        <f t="array" ref="CR52">IFERROR(IF(AND(COUNTIF($CO$7:$CO52,"")+1=CR$6,LEN($CO52)&gt;0,$AY52&gt;0),MATCH(INDEX($Y$7:$Y$16,$AY52)&amp;"-"&amp;$AZ52,$DA$7:$DA$126,0),""),"")</f>
        <v/>
      </c>
      <c r="CS52" s="93" t="str">
        <f t="array" ref="CS52">IFERROR(IF(AND(COUNTIF($CO$7:$CO52,"")+1=CS$6,LEN($CO52)&gt;0,$AY52&gt;0),MATCH(INDEX($Y$7:$Y$16,$AY52)&amp;"-"&amp;$AZ52,$DA$7:$DA$126,0),""),"")</f>
        <v/>
      </c>
      <c r="CT52" s="93" t="str">
        <f t="array" ref="CT52">IFERROR(IF(AND(COUNTIF($CO$7:$CO52,"")+1=CT$6,LEN($CO52)&gt;0,$AY52&gt;0),MATCH(INDEX($Y$7:$Y$16,$AY52)&amp;"-"&amp;$AZ52,$DA$7:$DA$126,0),""),"")</f>
        <v/>
      </c>
      <c r="CU52" s="93" t="str">
        <f t="array" ref="CU52">IFERROR(IF(AND(COUNTIF($CO$7:$CO52,"")+1=CU$6,LEN($CO52)&gt;0,$AY52&gt;0),MATCH(INDEX($Y$7:$Y$16,$AY52)&amp;"-"&amp;$AZ52,$DA$7:$DA$126,0),""),"")</f>
        <v/>
      </c>
      <c r="CV52" s="93" t="str">
        <f t="array" ref="CV52">IFERROR(IF(AND(COUNTIF($CO$7:$CO52,"")+1=CV$6,LEN($CO52)&gt;0,$AY52&gt;0),MATCH(INDEX($Y$7:$Y$16,$AY52)&amp;"-"&amp;$AZ52,$DA$7:$DA$126,0),""),"")</f>
        <v/>
      </c>
      <c r="CW52" s="93" t="str">
        <f t="array" ref="CW52">IFERROR(IF(AND(COUNTIF($CO$7:$CO52,"")+1=CW$6,LEN($CO52)&gt;0,$AY52&gt;0),MATCH(INDEX($Y$7:$Y$16,$AY52)&amp;"-"&amp;$AZ52,$DA$7:$DA$126,0),""),"")</f>
        <v/>
      </c>
      <c r="CX52" s="93" t="str">
        <f t="array" ref="CX52">IFERROR(IF(AND(COUNTIF($CO$7:$CO52,"")+1=CX$6,LEN($CO52)&gt;0,$AY52&gt;0),MATCH(INDEX($Y$7:$Y$16,$AY52)&amp;"-"&amp;$AZ52,$DA$7:$DA$126,0),""),"")</f>
        <v/>
      </c>
      <c r="CY52" s="93" t="str">
        <f t="array" ref="CY52">IFERROR(IF(AND(COUNTIF($CO$7:$CO52,"")+1=CY$6,LEN($CO52)&gt;0,$AY52&gt;0),MATCH(INDEX($Y$7:$Y$16,$AY52)&amp;"-"&amp;$AZ52,$DA$7:$DA$126,0),""),"")</f>
        <v/>
      </c>
      <c r="CZ52" s="93" t="str">
        <f t="array" ref="CZ52">IFERROR(IF(AND(COUNTIF($CO$7:$CO52,"")+1=CZ$6,LEN($CO52)&gt;0,$AY52&gt;0),MATCH(INDEX($Y$7:$Y$16,$AY52)&amp;"-"&amp;$AZ52,$DA$7:$DA$126,0),""),"")</f>
        <v/>
      </c>
      <c r="DA52" s="93" t="str">
        <f t="shared" si="15"/>
        <v/>
      </c>
      <c r="DC52" s="93" t="str">
        <f t="array" ref="DC52">IFERROR(IF(LEN(BQ52)=0,"",SUM((BF$7:BO$126=$BD52)*(BF$6:BO$6))),"")</f>
        <v/>
      </c>
      <c r="DD52" s="93" t="str">
        <f t="array" ref="DD52">IFERROR(IF(LEN(CC52)=0,"",SUM((BR$7:CA$126=$BD52)*(BR$6:CA$6))),"")</f>
        <v/>
      </c>
      <c r="DE52" s="93" t="str">
        <f t="array" ref="DE52">IFERROR(IF(LEN(CO52)=0,"",SUM((CD$7:CM$126=$BD52)*(CD$6:CM$6))),"")</f>
        <v/>
      </c>
      <c r="DF52" s="93" t="str">
        <f t="array" ref="DF52">IFERROR(IF(LEN(DA52)=0,"",SUM((CP$7:CY$126=$BD52)*(CP$6:CY$6))),"")</f>
        <v/>
      </c>
    </row>
    <row r="53" spans="2:110" x14ac:dyDescent="0.25">
      <c r="B53" s="112">
        <v>1</v>
      </c>
      <c r="C53" s="93" t="str">
        <f t="array" ref="C53">IFERROR(IF(AND(LEN(C$52)&gt;0,SUM((OutputList!$C25:$H25=Cond!C$52)*1)&gt;0),OutputList!$B25,""),"")</f>
        <v>Customer</v>
      </c>
      <c r="D53" s="93" t="str">
        <f t="array" ref="D53">IFERROR(IF(AND(LEN(D$52)&gt;0,SUM((OutputList!$C25:$H25=Cond!D$52)*1)&gt;0),OutputList!$B25,""),"")</f>
        <v>Customer</v>
      </c>
      <c r="E53" s="93" t="str">
        <f t="array" ref="E53">IFERROR(IF(AND(LEN(E$52)&gt;0,SUM((OutputList!$C25:$H25=Cond!E$52)*1)&gt;0),OutputList!$B25,""),"")</f>
        <v/>
      </c>
      <c r="F53" s="93" t="str">
        <f t="array" ref="F53">IFERROR(IF(AND(LEN(F$52)&gt;0,SUM((OutputList!$C25:$H25=Cond!F$52)*1)&gt;0),OutputList!$B25,""),"")</f>
        <v>Customer</v>
      </c>
      <c r="G53" s="93" t="str">
        <f t="array" ref="G53">IFERROR(IF(AND(LEN(G$52)&gt;0,SUM((OutputList!$C25:$H25=Cond!G$52)*1)&gt;0),OutputList!$B25,""),"")</f>
        <v>Customer</v>
      </c>
      <c r="H53" s="93" t="str">
        <f t="array" ref="H53">IFERROR(IF(AND(LEN(H$52)&gt;0,SUM((OutputList!$C25:$H25=Cond!H$52)*1)&gt;0),OutputList!$B25,""),"")</f>
        <v/>
      </c>
      <c r="I53" s="93" t="str">
        <f t="array" ref="I53">IFERROR(IF(AND(LEN(I$52)&gt;0,SUM((OutputList!$C25:$H25=Cond!I$52)*1)&gt;0),OutputList!$B25,""),"")</f>
        <v/>
      </c>
      <c r="J53" s="93" t="str">
        <f t="array" ref="J53">IFERROR(IF(AND(LEN(J$52)&gt;0,SUM((OutputList!$C25:$H25=Cond!J$52)*1)&gt;0),OutputList!$B25,""),"")</f>
        <v/>
      </c>
      <c r="K53" s="93" t="str">
        <f t="array" ref="K53">IFERROR(IF(AND(LEN(K$52)&gt;0,SUM((OutputList!$C25:$H25=Cond!K$52)*1)&gt;0),OutputList!$B25,""),"")</f>
        <v/>
      </c>
      <c r="L53" s="93" t="str">
        <f t="array" ref="L53">IFERROR(IF(AND(LEN(L$52)&gt;0,SUM((OutputList!$C25:$H25=Cond!L$52)*1)&gt;0),OutputList!$B25,""),"")</f>
        <v/>
      </c>
      <c r="M53" s="93">
        <f>COUNTA(C53:L53)-COUNTBLANK(C53:L53)</f>
        <v>4</v>
      </c>
      <c r="O53" s="112">
        <v>7</v>
      </c>
      <c r="P53" s="112">
        <v>5</v>
      </c>
      <c r="Q53" s="93" t="str">
        <f t="shared" si="2"/>
        <v/>
      </c>
      <c r="R53" s="93" t="str">
        <f t="shared" si="3"/>
        <v/>
      </c>
      <c r="AJ53" s="112">
        <v>47</v>
      </c>
      <c r="AK53" s="93" t="str">
        <f t="array" ref="AK53">IFERROR(IF(MAX(($AJ53&gt;=$AF$7:$AF$16)*($AJ53&lt;=$AG$7:$AG$16)*$AA$7:$AA$16)=0,"",INDEX($AB$7:$AB$16,MAX(($AJ53&gt;=$AF$7:$AF$16)*($AJ53&lt;=$AG$7:$AG$16)*$AA$7:$AA$16))),"")</f>
        <v/>
      </c>
      <c r="AL53" s="93" t="str">
        <f>IFERROR(IF(LEN(AK53)=0,"",COUNTIF(AK$7:AK53,AK53)),"")</f>
        <v/>
      </c>
      <c r="AM53" s="93" t="str">
        <f t="array" ref="AM53">IFERROR(IF(LEN(AK53)=0,"",LARGE((AK53=$R$7:$R$126)*($P$7:$P$126),COUNTIF(AK53:AK$126,AK53)-1)),"")</f>
        <v/>
      </c>
      <c r="AN53" s="93" t="str">
        <f>IFERROR(IF(LEN(AK53)=0,"",COUNTIF(AM$7:AM53,AM53)),"")</f>
        <v/>
      </c>
      <c r="AO53" s="93" t="str">
        <f t="array" ref="AO53">IFERROR(IF(MAX(($AJ53&gt;=$AF$19:$AF$28)*($AJ53&lt;=$AG$19:$AG$28)*$AA$19:$AA$28)=0,"",INDEX($AB$19:$AB$28,MAX(($AJ53&gt;=$AF$19:$AF$28)*($AJ53&lt;=$AG$19:$AG$28)*$AA$19:$AA$28))),"")</f>
        <v/>
      </c>
      <c r="AP53" s="93" t="str">
        <f>IFERROR(IF(LEN(AO53)=0,"",COUNTIF(AO$7:AO53,AO53)),"")</f>
        <v/>
      </c>
      <c r="AQ53" s="93" t="str">
        <f t="array" ref="AQ53">IFERROR(IF(LEN(AO53)=0,"",LARGE((AO53=$Q$7:$Q$126)*($P$7:$P$126),COUNTIF(AO53:AO$126,AO53)-1)),"")</f>
        <v/>
      </c>
      <c r="AR53" s="93" t="str">
        <f>IFERROR(IF(LEN(AO53)=0,"",COUNTIF(AQ$7:AQ53,AQ53)),"")</f>
        <v/>
      </c>
      <c r="AS53" s="93" t="str">
        <f t="array" ref="AS53">IFERROR(IF(MAX(($AJ53&gt;=$AF$31:$AF$40)*($AJ53&lt;=$AG$31:$AG$40)*$AA$31:$AA$40)=0,"",INDEX($AB$31:$AB$40,MAX(($AJ53&gt;=$AF$31:$AF$40)*($AJ53&lt;=$AG$31:$AG$40)*$AA$31:$AA$40))),"")</f>
        <v/>
      </c>
      <c r="AT53" s="93" t="str">
        <f>IFERROR(IF(LEN(AS53)=0,"",COUNTIF(AS$7:AS53,AS53)),"")</f>
        <v/>
      </c>
      <c r="AU53" s="93" t="str">
        <f t="shared" si="9"/>
        <v/>
      </c>
      <c r="AV53" s="93" t="str">
        <f>IFERROR(IF(LEN(AU53)=0,"",COUNTIF(AU$7:AU53,AU53)),"")</f>
        <v/>
      </c>
      <c r="AW53" s="93" t="str">
        <f t="array" ref="AW53">IFERROR(IF(MAX(($AJ53&gt;=$AF$43:$AF$52)*($AJ53&lt;=$AG$43:$AG$52)*$AA$43:$AA$52)=0,"",INDEX($AB$43:$AB$52,MAX(($AJ53&gt;=$AF$43:$AF$52)*($AJ53&lt;=$AG$43:$AG$52)*$AA$43:$AA$52))),"")</f>
        <v/>
      </c>
      <c r="AX53" s="93" t="str">
        <f>IFERROR(IF(LEN(AW53)=0,"",COUNTIF(AW$7:AW53,AW53)),"")</f>
        <v/>
      </c>
      <c r="AY53" s="93" t="str">
        <f t="shared" si="10"/>
        <v/>
      </c>
      <c r="AZ53" s="93" t="str">
        <f>IFERROR(IF(LEN(AY53)=0,"",COUNTIF(AY$7:AY53,AY53)),"")</f>
        <v/>
      </c>
      <c r="BA53" s="93" t="str">
        <f t="array" ref="BA53">IFERROR(IF(MAX(($AJ53&gt;=$AF$55:$AF$64)*($AJ53&lt;=$AG$55:$AG$64)*$AA$55:$AA$64)=0,"",INDEX($AB$55:$AB$64,MAX(($AJ53&gt;=$AF$55:$AF$64)*($AJ53&lt;=$AG$55:$AG$64)*$AA$55:$AA$64))),"")</f>
        <v/>
      </c>
      <c r="BB53" s="93" t="str">
        <f>IFERROR(IF(LEN(BA53)=0,"",COUNTIF(BA$7:BA53,BA53)),"")</f>
        <v/>
      </c>
      <c r="BD53" s="112">
        <v>47</v>
      </c>
      <c r="BE53" s="93" t="str">
        <f t="shared" si="11"/>
        <v/>
      </c>
      <c r="BF53" s="93" t="str">
        <f t="array" ref="BF53">IFERROR(IF(AND(COUNTIF($BE$7:$BE53,"")+1=BF$6,LEN($BE53)&gt;0,$AM53&gt;0),MATCH(INDEX($V$7:$V$16,$AM53)&amp;"-"&amp;$AN53,$BQ$7:$BQ$126,0),""),"")</f>
        <v/>
      </c>
      <c r="BG53" s="93" t="str">
        <f t="array" ref="BG53">IFERROR(IF(AND(COUNTIF($BE$7:$BE53,"")+1=BG$6,LEN($BE53)&gt;0,$AM53&gt;0),MATCH(INDEX($V$7:$V$16,$AM53)&amp;"-"&amp;$AN53,$BQ$7:$BQ$126,0),""),"")</f>
        <v/>
      </c>
      <c r="BH53" s="93" t="str">
        <f t="array" ref="BH53">IFERROR(IF(AND(COUNTIF($BE$7:$BE53,"")+1=BH$6,LEN($BE53)&gt;0,$AM53&gt;0),MATCH(INDEX($V$7:$V$16,$AM53)&amp;"-"&amp;$AN53,$BQ$7:$BQ$126,0),""),"")</f>
        <v/>
      </c>
      <c r="BI53" s="93" t="str">
        <f t="array" ref="BI53">IFERROR(IF(AND(COUNTIF($BE$7:$BE53,"")+1=BI$6,LEN($BE53)&gt;0,$AM53&gt;0),MATCH(INDEX($V$7:$V$16,$AM53)&amp;"-"&amp;$AN53,$BQ$7:$BQ$126,0),""),"")</f>
        <v/>
      </c>
      <c r="BJ53" s="93" t="str">
        <f t="array" ref="BJ53">IFERROR(IF(AND(COUNTIF($BE$7:$BE53,"")+1=BJ$6,LEN($BE53)&gt;0,$AM53&gt;0),MATCH(INDEX($V$7:$V$16,$AM53)&amp;"-"&amp;$AN53,$BQ$7:$BQ$126,0),""),"")</f>
        <v/>
      </c>
      <c r="BK53" s="93" t="str">
        <f t="array" ref="BK53">IFERROR(IF(AND(COUNTIF($BE$7:$BE53,"")+1=BK$6,LEN($BE53)&gt;0,$AM53&gt;0),MATCH(INDEX($V$7:$V$16,$AM53)&amp;"-"&amp;$AN53,$BQ$7:$BQ$126,0),""),"")</f>
        <v/>
      </c>
      <c r="BL53" s="93" t="str">
        <f t="array" ref="BL53">IFERROR(IF(AND(COUNTIF($BE$7:$BE53,"")+1=BL$6,LEN($BE53)&gt;0,$AM53&gt;0),MATCH(INDEX($V$7:$V$16,$AM53)&amp;"-"&amp;$AN53,$BQ$7:$BQ$126,0),""),"")</f>
        <v/>
      </c>
      <c r="BM53" s="93" t="str">
        <f t="array" ref="BM53">IFERROR(IF(AND(COUNTIF($BE$7:$BE53,"")+1=BM$6,LEN($BE53)&gt;0,$AM53&gt;0),MATCH(INDEX($V$7:$V$16,$AM53)&amp;"-"&amp;$AN53,$BQ$7:$BQ$126,0),""),"")</f>
        <v/>
      </c>
      <c r="BN53" s="93" t="str">
        <f t="array" ref="BN53">IFERROR(IF(AND(COUNTIF($BE$7:$BE53,"")+1=BN$6,LEN($BE53)&gt;0,$AM53&gt;0),MATCH(INDEX($V$7:$V$16,$AM53)&amp;"-"&amp;$AN53,$BQ$7:$BQ$126,0),""),"")</f>
        <v/>
      </c>
      <c r="BO53" s="93" t="str">
        <f t="array" ref="BO53">IFERROR(IF(AND(COUNTIF($BE$7:$BE53,"")+1=BO$6,LEN($BE53)&gt;0,$AM53&gt;0),MATCH(INDEX($V$7:$V$16,$AM53)&amp;"-"&amp;$AN53,$BQ$7:$BQ$126,0),""),"")</f>
        <v/>
      </c>
      <c r="BP53" s="93" t="str">
        <f t="array" ref="BP53">IFERROR(IF(AND(COUNTIF($BE$7:$BE53,"")+1=BP$6,LEN($BE53)&gt;0,$AM53&gt;0),MATCH(INDEX($V$7:$V$16,$AM53)&amp;"-"&amp;$AN53,$BQ$7:$BQ$126,0),""),"")</f>
        <v/>
      </c>
      <c r="BQ53" s="93" t="str">
        <f t="shared" si="12"/>
        <v/>
      </c>
      <c r="BR53" s="93" t="str">
        <f t="array" ref="BR53">IFERROR(IF(AND(COUNTIF($BQ$7:$BQ53,"")+1=BR$6,LEN($BQ53)&gt;0,$AQ53&gt;0),MATCH(INDEX($W$7:$W$16,$AQ53)&amp;"-"&amp;$AR53,$CC$7:$CC$126,0),""),"")</f>
        <v/>
      </c>
      <c r="BS53" s="93" t="str">
        <f t="array" ref="BS53">IFERROR(IF(AND(COUNTIF($BQ$7:$BQ53,"")+1=BS$6,LEN($BQ53)&gt;0,$AQ53&gt;0),MATCH(INDEX($W$7:$W$16,$AQ53)&amp;"-"&amp;$AR53,$CC$7:$CC$126,0),""),"")</f>
        <v/>
      </c>
      <c r="BT53" s="93" t="str">
        <f t="array" ref="BT53">IFERROR(IF(AND(COUNTIF($BQ$7:$BQ53,"")+1=BT$6,LEN($BQ53)&gt;0,$AQ53&gt;0),MATCH(INDEX($W$7:$W$16,$AQ53)&amp;"-"&amp;$AR53,$CC$7:$CC$126,0),""),"")</f>
        <v/>
      </c>
      <c r="BU53" s="93" t="str">
        <f t="array" ref="BU53">IFERROR(IF(AND(COUNTIF($BQ$7:$BQ53,"")+1=BU$6,LEN($BQ53)&gt;0,$AQ53&gt;0),MATCH(INDEX($W$7:$W$16,$AQ53)&amp;"-"&amp;$AR53,$CC$7:$CC$126,0),""),"")</f>
        <v/>
      </c>
      <c r="BV53" s="93" t="str">
        <f t="array" ref="BV53">IFERROR(IF(AND(COUNTIF($BQ$7:$BQ53,"")+1=BV$6,LEN($BQ53)&gt;0,$AQ53&gt;0),MATCH(INDEX($W$7:$W$16,$AQ53)&amp;"-"&amp;$AR53,$CC$7:$CC$126,0),""),"")</f>
        <v/>
      </c>
      <c r="BW53" s="93" t="str">
        <f t="array" ref="BW53">IFERROR(IF(AND(COUNTIF($BQ$7:$BQ53,"")+1=BW$6,LEN($BQ53)&gt;0,$AQ53&gt;0),MATCH(INDEX($W$7:$W$16,$AQ53)&amp;"-"&amp;$AR53,$CC$7:$CC$126,0),""),"")</f>
        <v/>
      </c>
      <c r="BX53" s="93" t="str">
        <f t="array" ref="BX53">IFERROR(IF(AND(COUNTIF($BQ$7:$BQ53,"")+1=BX$6,LEN($BQ53)&gt;0,$AQ53&gt;0),MATCH(INDEX($W$7:$W$16,$AQ53)&amp;"-"&amp;$AR53,$CC$7:$CC$126,0),""),"")</f>
        <v/>
      </c>
      <c r="BY53" s="93" t="str">
        <f t="array" ref="BY53">IFERROR(IF(AND(COUNTIF($BQ$7:$BQ53,"")+1=BY$6,LEN($BQ53)&gt;0,$AQ53&gt;0),MATCH(INDEX($W$7:$W$16,$AQ53)&amp;"-"&amp;$AR53,$CC$7:$CC$126,0),""),"")</f>
        <v/>
      </c>
      <c r="BZ53" s="93" t="str">
        <f t="array" ref="BZ53">IFERROR(IF(AND(COUNTIF($BQ$7:$BQ53,"")+1=BZ$6,LEN($BQ53)&gt;0,$AQ53&gt;0),MATCH(INDEX($W$7:$W$16,$AQ53)&amp;"-"&amp;$AR53,$CC$7:$CC$126,0),""),"")</f>
        <v/>
      </c>
      <c r="CA53" s="93" t="str">
        <f t="array" ref="CA53">IFERROR(IF(AND(COUNTIF($BQ$7:$BQ53,"")+1=CA$6,LEN($BQ53)&gt;0,$AQ53&gt;0),MATCH(INDEX($W$7:$W$16,$AQ53)&amp;"-"&amp;$AR53,$CC$7:$CC$126,0),""),"")</f>
        <v/>
      </c>
      <c r="CB53" s="93" t="str">
        <f t="array" ref="CB53">IFERROR(IF(AND(COUNTIF($BQ$7:$BQ53,"")+1=CB$6,LEN($BQ53)&gt;0,$AQ53&gt;0),MATCH(INDEX($W$7:$W$16,$AQ53)&amp;"-"&amp;$AR53,$CC$7:$CC$126,0),""),"")</f>
        <v/>
      </c>
      <c r="CC53" s="93" t="str">
        <f t="shared" si="13"/>
        <v/>
      </c>
      <c r="CD53" s="93" t="str">
        <f t="array" ref="CD53">IFERROR(IF(AND(COUNTIF($CC$7:$CC53,"")+1=CD$6,LEN($CC53)&gt;0,$AU53&gt;0),MATCH(INDEX($X$7:$X$16,$AU53)&amp;"-"&amp;$AV53,$CO$7:$CO$126,0),""),"")</f>
        <v/>
      </c>
      <c r="CE53" s="93" t="str">
        <f t="array" ref="CE53">IFERROR(IF(AND(COUNTIF($CC$7:$CC53,"")+1=CE$6,LEN($CC53)&gt;0,$AU53&gt;0),MATCH(INDEX($X$7:$X$16,$AU53)&amp;"-"&amp;$AV53,$CO$7:$CO$126,0),""),"")</f>
        <v/>
      </c>
      <c r="CF53" s="93" t="str">
        <f t="array" ref="CF53">IFERROR(IF(AND(COUNTIF($CC$7:$CC53,"")+1=CF$6,LEN($CC53)&gt;0,$AU53&gt;0),MATCH(INDEX($X$7:$X$16,$AU53)&amp;"-"&amp;$AV53,$CO$7:$CO$126,0),""),"")</f>
        <v/>
      </c>
      <c r="CG53" s="93" t="str">
        <f t="array" ref="CG53">IFERROR(IF(AND(COUNTIF($CC$7:$CC53,"")+1=CG$6,LEN($CC53)&gt;0,$AU53&gt;0),MATCH(INDEX($X$7:$X$16,$AU53)&amp;"-"&amp;$AV53,$CO$7:$CO$126,0),""),"")</f>
        <v/>
      </c>
      <c r="CH53" s="93" t="str">
        <f t="array" ref="CH53">IFERROR(IF(AND(COUNTIF($CC$7:$CC53,"")+1=CH$6,LEN($CC53)&gt;0,$AU53&gt;0),MATCH(INDEX($X$7:$X$16,$AU53)&amp;"-"&amp;$AV53,$CO$7:$CO$126,0),""),"")</f>
        <v/>
      </c>
      <c r="CI53" s="93" t="str">
        <f t="array" ref="CI53">IFERROR(IF(AND(COUNTIF($CC$7:$CC53,"")+1=CI$6,LEN($CC53)&gt;0,$AU53&gt;0),MATCH(INDEX($X$7:$X$16,$AU53)&amp;"-"&amp;$AV53,$CO$7:$CO$126,0),""),"")</f>
        <v/>
      </c>
      <c r="CJ53" s="93" t="str">
        <f t="array" ref="CJ53">IFERROR(IF(AND(COUNTIF($CC$7:$CC53,"")+1=CJ$6,LEN($CC53)&gt;0,$AU53&gt;0),MATCH(INDEX($X$7:$X$16,$AU53)&amp;"-"&amp;$AV53,$CO$7:$CO$126,0),""),"")</f>
        <v/>
      </c>
      <c r="CK53" s="93" t="str">
        <f t="array" ref="CK53">IFERROR(IF(AND(COUNTIF($CC$7:$CC53,"")+1=CK$6,LEN($CC53)&gt;0,$AU53&gt;0),MATCH(INDEX($X$7:$X$16,$AU53)&amp;"-"&amp;$AV53,$CO$7:$CO$126,0),""),"")</f>
        <v/>
      </c>
      <c r="CL53" s="93" t="str">
        <f t="array" ref="CL53">IFERROR(IF(AND(COUNTIF($CC$7:$CC53,"")+1=CL$6,LEN($CC53)&gt;0,$AU53&gt;0),MATCH(INDEX($X$7:$X$16,$AU53)&amp;"-"&amp;$AV53,$CO$7:$CO$126,0),""),"")</f>
        <v/>
      </c>
      <c r="CM53" s="93" t="str">
        <f t="array" ref="CM53">IFERROR(IF(AND(COUNTIF($CC$7:$CC53,"")+1=CM$6,LEN($CC53)&gt;0,$AU53&gt;0),MATCH(INDEX($X$7:$X$16,$AU53)&amp;"-"&amp;$AV53,$CO$7:$CO$126,0),""),"")</f>
        <v/>
      </c>
      <c r="CN53" s="93" t="str">
        <f t="array" ref="CN53">IFERROR(IF(AND(COUNTIF($CC$7:$CC53,"")+1=CN$6,LEN($CC53)&gt;0,$AU53&gt;0),MATCH(INDEX($X$7:$X$16,$AU53)&amp;"-"&amp;$AV53,$CO$7:$CO$126,0),""),"")</f>
        <v/>
      </c>
      <c r="CO53" s="93" t="str">
        <f t="shared" si="14"/>
        <v/>
      </c>
      <c r="CP53" s="93" t="str">
        <f t="array" ref="CP53">IFERROR(IF(AND(COUNTIF($CO$7:$CO53,"")+1=CP$6,LEN($CO53)&gt;0,$AY53&gt;0),MATCH(INDEX($Y$7:$Y$16,$AY53)&amp;"-"&amp;$AZ53,$DA$7:$DA$126,0),""),"")</f>
        <v/>
      </c>
      <c r="CQ53" s="93" t="str">
        <f t="array" ref="CQ53">IFERROR(IF(AND(COUNTIF($CO$7:$CO53,"")+1=CQ$6,LEN($CO53)&gt;0,$AY53&gt;0),MATCH(INDEX($Y$7:$Y$16,$AY53)&amp;"-"&amp;$AZ53,$DA$7:$DA$126,0),""),"")</f>
        <v/>
      </c>
      <c r="CR53" s="93" t="str">
        <f t="array" ref="CR53">IFERROR(IF(AND(COUNTIF($CO$7:$CO53,"")+1=CR$6,LEN($CO53)&gt;0,$AY53&gt;0),MATCH(INDEX($Y$7:$Y$16,$AY53)&amp;"-"&amp;$AZ53,$DA$7:$DA$126,0),""),"")</f>
        <v/>
      </c>
      <c r="CS53" s="93" t="str">
        <f t="array" ref="CS53">IFERROR(IF(AND(COUNTIF($CO$7:$CO53,"")+1=CS$6,LEN($CO53)&gt;0,$AY53&gt;0),MATCH(INDEX($Y$7:$Y$16,$AY53)&amp;"-"&amp;$AZ53,$DA$7:$DA$126,0),""),"")</f>
        <v/>
      </c>
      <c r="CT53" s="93" t="str">
        <f t="array" ref="CT53">IFERROR(IF(AND(COUNTIF($CO$7:$CO53,"")+1=CT$6,LEN($CO53)&gt;0,$AY53&gt;0),MATCH(INDEX($Y$7:$Y$16,$AY53)&amp;"-"&amp;$AZ53,$DA$7:$DA$126,0),""),"")</f>
        <v/>
      </c>
      <c r="CU53" s="93" t="str">
        <f t="array" ref="CU53">IFERROR(IF(AND(COUNTIF($CO$7:$CO53,"")+1=CU$6,LEN($CO53)&gt;0,$AY53&gt;0),MATCH(INDEX($Y$7:$Y$16,$AY53)&amp;"-"&amp;$AZ53,$DA$7:$DA$126,0),""),"")</f>
        <v/>
      </c>
      <c r="CV53" s="93" t="str">
        <f t="array" ref="CV53">IFERROR(IF(AND(COUNTIF($CO$7:$CO53,"")+1=CV$6,LEN($CO53)&gt;0,$AY53&gt;0),MATCH(INDEX($Y$7:$Y$16,$AY53)&amp;"-"&amp;$AZ53,$DA$7:$DA$126,0),""),"")</f>
        <v/>
      </c>
      <c r="CW53" s="93" t="str">
        <f t="array" ref="CW53">IFERROR(IF(AND(COUNTIF($CO$7:$CO53,"")+1=CW$6,LEN($CO53)&gt;0,$AY53&gt;0),MATCH(INDEX($Y$7:$Y$16,$AY53)&amp;"-"&amp;$AZ53,$DA$7:$DA$126,0),""),"")</f>
        <v/>
      </c>
      <c r="CX53" s="93" t="str">
        <f t="array" ref="CX53">IFERROR(IF(AND(COUNTIF($CO$7:$CO53,"")+1=CX$6,LEN($CO53)&gt;0,$AY53&gt;0),MATCH(INDEX($Y$7:$Y$16,$AY53)&amp;"-"&amp;$AZ53,$DA$7:$DA$126,0),""),"")</f>
        <v/>
      </c>
      <c r="CY53" s="93" t="str">
        <f t="array" ref="CY53">IFERROR(IF(AND(COUNTIF($CO$7:$CO53,"")+1=CY$6,LEN($CO53)&gt;0,$AY53&gt;0),MATCH(INDEX($Y$7:$Y$16,$AY53)&amp;"-"&amp;$AZ53,$DA$7:$DA$126,0),""),"")</f>
        <v/>
      </c>
      <c r="CZ53" s="93" t="str">
        <f t="array" ref="CZ53">IFERROR(IF(AND(COUNTIF($CO$7:$CO53,"")+1=CZ$6,LEN($CO53)&gt;0,$AY53&gt;0),MATCH(INDEX($Y$7:$Y$16,$AY53)&amp;"-"&amp;$AZ53,$DA$7:$DA$126,0),""),"")</f>
        <v/>
      </c>
      <c r="DA53" s="93" t="str">
        <f t="shared" si="15"/>
        <v/>
      </c>
      <c r="DC53" s="93" t="str">
        <f t="array" ref="DC53">IFERROR(IF(LEN(BQ53)=0,"",SUM((BF$7:BO$126=$BD53)*(BF$6:BO$6))),"")</f>
        <v/>
      </c>
      <c r="DD53" s="93" t="str">
        <f t="array" ref="DD53">IFERROR(IF(LEN(CC53)=0,"",SUM((BR$7:CA$126=$BD53)*(BR$6:CA$6))),"")</f>
        <v/>
      </c>
      <c r="DE53" s="93" t="str">
        <f t="array" ref="DE53">IFERROR(IF(LEN(CO53)=0,"",SUM((CD$7:CM$126=$BD53)*(CD$6:CM$6))),"")</f>
        <v/>
      </c>
      <c r="DF53" s="93" t="str">
        <f t="array" ref="DF53">IFERROR(IF(LEN(DA53)=0,"",SUM((CP$7:CY$126=$BD53)*(CP$6:CY$6))),"")</f>
        <v/>
      </c>
    </row>
    <row r="54" spans="2:110" x14ac:dyDescent="0.25">
      <c r="B54" s="112">
        <v>2</v>
      </c>
      <c r="C54" s="93" t="str">
        <f t="array" ref="C54">IFERROR(IF(AND(LEN(C$52)&gt;0,SUM((OutputList!$C26:$H26=Cond!C$52)*1)&gt;0),OutputList!$B26,""),"")</f>
        <v/>
      </c>
      <c r="D54" s="93" t="str">
        <f t="array" ref="D54">IFERROR(IF(AND(LEN(D$52)&gt;0,SUM((OutputList!$C26:$H26=Cond!D$52)*1)&gt;0),OutputList!$B26,""),"")</f>
        <v/>
      </c>
      <c r="E54" s="93" t="str">
        <f t="array" ref="E54">IFERROR(IF(AND(LEN(E$52)&gt;0,SUM((OutputList!$C26:$H26=Cond!E$52)*1)&gt;0),OutputList!$B26,""),"")</f>
        <v>Barista</v>
      </c>
      <c r="F54" s="93" t="str">
        <f t="array" ref="F54">IFERROR(IF(AND(LEN(F$52)&gt;0,SUM((OutputList!$C26:$H26=Cond!F$52)*1)&gt;0),OutputList!$B26,""),"")</f>
        <v/>
      </c>
      <c r="G54" s="93" t="str">
        <f t="array" ref="G54">IFERROR(IF(AND(LEN(G$52)&gt;0,SUM((OutputList!$C26:$H26=Cond!G$52)*1)&gt;0),OutputList!$B26,""),"")</f>
        <v/>
      </c>
      <c r="H54" s="93" t="str">
        <f t="array" ref="H54">IFERROR(IF(AND(LEN(H$52)&gt;0,SUM((OutputList!$C26:$H26=Cond!H$52)*1)&gt;0),OutputList!$B26,""),"")</f>
        <v/>
      </c>
      <c r="I54" s="93" t="str">
        <f t="array" ref="I54">IFERROR(IF(AND(LEN(I$52)&gt;0,SUM((OutputList!$C26:$H26=Cond!I$52)*1)&gt;0),OutputList!$B26,""),"")</f>
        <v/>
      </c>
      <c r="J54" s="93" t="str">
        <f t="array" ref="J54">IFERROR(IF(AND(LEN(J$52)&gt;0,SUM((OutputList!$C26:$H26=Cond!J$52)*1)&gt;0),OutputList!$B26,""),"")</f>
        <v/>
      </c>
      <c r="K54" s="93" t="str">
        <f t="array" ref="K54">IFERROR(IF(AND(LEN(K$52)&gt;0,SUM((OutputList!$C26:$H26=Cond!K$52)*1)&gt;0),OutputList!$B26,""),"")</f>
        <v/>
      </c>
      <c r="L54" s="93" t="str">
        <f t="array" ref="L54">IFERROR(IF(AND(LEN(L$52)&gt;0,SUM((OutputList!$C26:$H26=Cond!L$52)*1)&gt;0),OutputList!$B26,""),"")</f>
        <v/>
      </c>
      <c r="M54" s="93">
        <f t="shared" ref="M54:M62" si="62">COUNTA(C54:L54)-COUNTBLANK(C54:L54)</f>
        <v>1</v>
      </c>
      <c r="O54" s="112">
        <v>8</v>
      </c>
      <c r="P54" s="112">
        <v>5</v>
      </c>
      <c r="Q54" s="93" t="str">
        <f t="shared" si="2"/>
        <v/>
      </c>
      <c r="R54" s="93" t="str">
        <f t="shared" si="3"/>
        <v/>
      </c>
      <c r="AA54" s="111" t="s">
        <v>3</v>
      </c>
      <c r="AB54" s="111" t="s">
        <v>9</v>
      </c>
      <c r="AC54" s="126" t="s">
        <v>12</v>
      </c>
      <c r="AD54" s="126" t="s">
        <v>14</v>
      </c>
      <c r="AE54" s="126" t="s">
        <v>15</v>
      </c>
      <c r="AF54" s="126" t="s">
        <v>16</v>
      </c>
      <c r="AG54" s="126" t="s">
        <v>17</v>
      </c>
      <c r="AH54" s="126" t="s">
        <v>18</v>
      </c>
      <c r="AJ54" s="112">
        <v>48</v>
      </c>
      <c r="AK54" s="93" t="str">
        <f t="array" ref="AK54">IFERROR(IF(MAX(($AJ54&gt;=$AF$7:$AF$16)*($AJ54&lt;=$AG$7:$AG$16)*$AA$7:$AA$16)=0,"",INDEX($AB$7:$AB$16,MAX(($AJ54&gt;=$AF$7:$AF$16)*($AJ54&lt;=$AG$7:$AG$16)*$AA$7:$AA$16))),"")</f>
        <v/>
      </c>
      <c r="AL54" s="93" t="str">
        <f>IFERROR(IF(LEN(AK54)=0,"",COUNTIF(AK$7:AK54,AK54)),"")</f>
        <v/>
      </c>
      <c r="AM54" s="93" t="str">
        <f t="array" ref="AM54">IFERROR(IF(LEN(AK54)=0,"",LARGE((AK54=$R$7:$R$126)*($P$7:$P$126),COUNTIF(AK54:AK$126,AK54)-1)),"")</f>
        <v/>
      </c>
      <c r="AN54" s="93" t="str">
        <f>IFERROR(IF(LEN(AK54)=0,"",COUNTIF(AM$7:AM54,AM54)),"")</f>
        <v/>
      </c>
      <c r="AO54" s="93" t="str">
        <f t="array" ref="AO54">IFERROR(IF(MAX(($AJ54&gt;=$AF$19:$AF$28)*($AJ54&lt;=$AG$19:$AG$28)*$AA$19:$AA$28)=0,"",INDEX($AB$19:$AB$28,MAX(($AJ54&gt;=$AF$19:$AF$28)*($AJ54&lt;=$AG$19:$AG$28)*$AA$19:$AA$28))),"")</f>
        <v/>
      </c>
      <c r="AP54" s="93" t="str">
        <f>IFERROR(IF(LEN(AO54)=0,"",COUNTIF(AO$7:AO54,AO54)),"")</f>
        <v/>
      </c>
      <c r="AQ54" s="93" t="str">
        <f t="array" ref="AQ54">IFERROR(IF(LEN(AO54)=0,"",LARGE((AO54=$Q$7:$Q$126)*($P$7:$P$126),COUNTIF(AO54:AO$126,AO54)-1)),"")</f>
        <v/>
      </c>
      <c r="AR54" s="93" t="str">
        <f>IFERROR(IF(LEN(AO54)=0,"",COUNTIF(AQ$7:AQ54,AQ54)),"")</f>
        <v/>
      </c>
      <c r="AS54" s="93" t="str">
        <f t="array" ref="AS54">IFERROR(IF(MAX(($AJ54&gt;=$AF$31:$AF$40)*($AJ54&lt;=$AG$31:$AG$40)*$AA$31:$AA$40)=0,"",INDEX($AB$31:$AB$40,MAX(($AJ54&gt;=$AF$31:$AF$40)*($AJ54&lt;=$AG$31:$AG$40)*$AA$31:$AA$40))),"")</f>
        <v/>
      </c>
      <c r="AT54" s="93" t="str">
        <f>IFERROR(IF(LEN(AS54)=0,"",COUNTIF(AS$7:AS54,AS54)),"")</f>
        <v/>
      </c>
      <c r="AU54" s="93" t="str">
        <f t="shared" si="9"/>
        <v/>
      </c>
      <c r="AV54" s="93" t="str">
        <f>IFERROR(IF(LEN(AU54)=0,"",COUNTIF(AU$7:AU54,AU54)),"")</f>
        <v/>
      </c>
      <c r="AW54" s="93" t="str">
        <f t="array" ref="AW54">IFERROR(IF(MAX(($AJ54&gt;=$AF$43:$AF$52)*($AJ54&lt;=$AG$43:$AG$52)*$AA$43:$AA$52)=0,"",INDEX($AB$43:$AB$52,MAX(($AJ54&gt;=$AF$43:$AF$52)*($AJ54&lt;=$AG$43:$AG$52)*$AA$43:$AA$52))),"")</f>
        <v/>
      </c>
      <c r="AX54" s="93" t="str">
        <f>IFERROR(IF(LEN(AW54)=0,"",COUNTIF(AW$7:AW54,AW54)),"")</f>
        <v/>
      </c>
      <c r="AY54" s="93" t="str">
        <f t="shared" si="10"/>
        <v/>
      </c>
      <c r="AZ54" s="93" t="str">
        <f>IFERROR(IF(LEN(AY54)=0,"",COUNTIF(AY$7:AY54,AY54)),"")</f>
        <v/>
      </c>
      <c r="BA54" s="93" t="str">
        <f t="array" ref="BA54">IFERROR(IF(MAX(($AJ54&gt;=$AF$55:$AF$64)*($AJ54&lt;=$AG$55:$AG$64)*$AA$55:$AA$64)=0,"",INDEX($AB$55:$AB$64,MAX(($AJ54&gt;=$AF$55:$AF$64)*($AJ54&lt;=$AG$55:$AG$64)*$AA$55:$AA$64))),"")</f>
        <v/>
      </c>
      <c r="BB54" s="93" t="str">
        <f>IFERROR(IF(LEN(BA54)=0,"",COUNTIF(BA$7:BA54,BA54)),"")</f>
        <v/>
      </c>
      <c r="BD54" s="112">
        <v>48</v>
      </c>
      <c r="BE54" s="93" t="str">
        <f t="shared" si="11"/>
        <v/>
      </c>
      <c r="BF54" s="93" t="str">
        <f t="array" ref="BF54">IFERROR(IF(AND(COUNTIF($BE$7:$BE54,"")+1=BF$6,LEN($BE54)&gt;0,$AM54&gt;0),MATCH(INDEX($V$7:$V$16,$AM54)&amp;"-"&amp;$AN54,$BQ$7:$BQ$126,0),""),"")</f>
        <v/>
      </c>
      <c r="BG54" s="93" t="str">
        <f t="array" ref="BG54">IFERROR(IF(AND(COUNTIF($BE$7:$BE54,"")+1=BG$6,LEN($BE54)&gt;0,$AM54&gt;0),MATCH(INDEX($V$7:$V$16,$AM54)&amp;"-"&amp;$AN54,$BQ$7:$BQ$126,0),""),"")</f>
        <v/>
      </c>
      <c r="BH54" s="93" t="str">
        <f t="array" ref="BH54">IFERROR(IF(AND(COUNTIF($BE$7:$BE54,"")+1=BH$6,LEN($BE54)&gt;0,$AM54&gt;0),MATCH(INDEX($V$7:$V$16,$AM54)&amp;"-"&amp;$AN54,$BQ$7:$BQ$126,0),""),"")</f>
        <v/>
      </c>
      <c r="BI54" s="93" t="str">
        <f t="array" ref="BI54">IFERROR(IF(AND(COUNTIF($BE$7:$BE54,"")+1=BI$6,LEN($BE54)&gt;0,$AM54&gt;0),MATCH(INDEX($V$7:$V$16,$AM54)&amp;"-"&amp;$AN54,$BQ$7:$BQ$126,0),""),"")</f>
        <v/>
      </c>
      <c r="BJ54" s="93" t="str">
        <f t="array" ref="BJ54">IFERROR(IF(AND(COUNTIF($BE$7:$BE54,"")+1=BJ$6,LEN($BE54)&gt;0,$AM54&gt;0),MATCH(INDEX($V$7:$V$16,$AM54)&amp;"-"&amp;$AN54,$BQ$7:$BQ$126,0),""),"")</f>
        <v/>
      </c>
      <c r="BK54" s="93" t="str">
        <f t="array" ref="BK54">IFERROR(IF(AND(COUNTIF($BE$7:$BE54,"")+1=BK$6,LEN($BE54)&gt;0,$AM54&gt;0),MATCH(INDEX($V$7:$V$16,$AM54)&amp;"-"&amp;$AN54,$BQ$7:$BQ$126,0),""),"")</f>
        <v/>
      </c>
      <c r="BL54" s="93" t="str">
        <f t="array" ref="BL54">IFERROR(IF(AND(COUNTIF($BE$7:$BE54,"")+1=BL$6,LEN($BE54)&gt;0,$AM54&gt;0),MATCH(INDEX($V$7:$V$16,$AM54)&amp;"-"&amp;$AN54,$BQ$7:$BQ$126,0),""),"")</f>
        <v/>
      </c>
      <c r="BM54" s="93" t="str">
        <f t="array" ref="BM54">IFERROR(IF(AND(COUNTIF($BE$7:$BE54,"")+1=BM$6,LEN($BE54)&gt;0,$AM54&gt;0),MATCH(INDEX($V$7:$V$16,$AM54)&amp;"-"&amp;$AN54,$BQ$7:$BQ$126,0),""),"")</f>
        <v/>
      </c>
      <c r="BN54" s="93" t="str">
        <f t="array" ref="BN54">IFERROR(IF(AND(COUNTIF($BE$7:$BE54,"")+1=BN$6,LEN($BE54)&gt;0,$AM54&gt;0),MATCH(INDEX($V$7:$V$16,$AM54)&amp;"-"&amp;$AN54,$BQ$7:$BQ$126,0),""),"")</f>
        <v/>
      </c>
      <c r="BO54" s="93" t="str">
        <f t="array" ref="BO54">IFERROR(IF(AND(COUNTIF($BE$7:$BE54,"")+1=BO$6,LEN($BE54)&gt;0,$AM54&gt;0),MATCH(INDEX($V$7:$V$16,$AM54)&amp;"-"&amp;$AN54,$BQ$7:$BQ$126,0),""),"")</f>
        <v/>
      </c>
      <c r="BP54" s="93" t="str">
        <f t="array" ref="BP54">IFERROR(IF(AND(COUNTIF($BE$7:$BE54,"")+1=BP$6,LEN($BE54)&gt;0,$AM54&gt;0),MATCH(INDEX($V$7:$V$16,$AM54)&amp;"-"&amp;$AN54,$BQ$7:$BQ$126,0),""),"")</f>
        <v/>
      </c>
      <c r="BQ54" s="93" t="str">
        <f t="shared" si="12"/>
        <v/>
      </c>
      <c r="BR54" s="93" t="str">
        <f t="array" ref="BR54">IFERROR(IF(AND(COUNTIF($BQ$7:$BQ54,"")+1=BR$6,LEN($BQ54)&gt;0,$AQ54&gt;0),MATCH(INDEX($W$7:$W$16,$AQ54)&amp;"-"&amp;$AR54,$CC$7:$CC$126,0),""),"")</f>
        <v/>
      </c>
      <c r="BS54" s="93" t="str">
        <f t="array" ref="BS54">IFERROR(IF(AND(COUNTIF($BQ$7:$BQ54,"")+1=BS$6,LEN($BQ54)&gt;0,$AQ54&gt;0),MATCH(INDEX($W$7:$W$16,$AQ54)&amp;"-"&amp;$AR54,$CC$7:$CC$126,0),""),"")</f>
        <v/>
      </c>
      <c r="BT54" s="93" t="str">
        <f t="array" ref="BT54">IFERROR(IF(AND(COUNTIF($BQ$7:$BQ54,"")+1=BT$6,LEN($BQ54)&gt;0,$AQ54&gt;0),MATCH(INDEX($W$7:$W$16,$AQ54)&amp;"-"&amp;$AR54,$CC$7:$CC$126,0),""),"")</f>
        <v/>
      </c>
      <c r="BU54" s="93" t="str">
        <f t="array" ref="BU54">IFERROR(IF(AND(COUNTIF($BQ$7:$BQ54,"")+1=BU$6,LEN($BQ54)&gt;0,$AQ54&gt;0),MATCH(INDEX($W$7:$W$16,$AQ54)&amp;"-"&amp;$AR54,$CC$7:$CC$126,0),""),"")</f>
        <v/>
      </c>
      <c r="BV54" s="93" t="str">
        <f t="array" ref="BV54">IFERROR(IF(AND(COUNTIF($BQ$7:$BQ54,"")+1=BV$6,LEN($BQ54)&gt;0,$AQ54&gt;0),MATCH(INDEX($W$7:$W$16,$AQ54)&amp;"-"&amp;$AR54,$CC$7:$CC$126,0),""),"")</f>
        <v/>
      </c>
      <c r="BW54" s="93" t="str">
        <f t="array" ref="BW54">IFERROR(IF(AND(COUNTIF($BQ$7:$BQ54,"")+1=BW$6,LEN($BQ54)&gt;0,$AQ54&gt;0),MATCH(INDEX($W$7:$W$16,$AQ54)&amp;"-"&amp;$AR54,$CC$7:$CC$126,0),""),"")</f>
        <v/>
      </c>
      <c r="BX54" s="93" t="str">
        <f t="array" ref="BX54">IFERROR(IF(AND(COUNTIF($BQ$7:$BQ54,"")+1=BX$6,LEN($BQ54)&gt;0,$AQ54&gt;0),MATCH(INDEX($W$7:$W$16,$AQ54)&amp;"-"&amp;$AR54,$CC$7:$CC$126,0),""),"")</f>
        <v/>
      </c>
      <c r="BY54" s="93" t="str">
        <f t="array" ref="BY54">IFERROR(IF(AND(COUNTIF($BQ$7:$BQ54,"")+1=BY$6,LEN($BQ54)&gt;0,$AQ54&gt;0),MATCH(INDEX($W$7:$W$16,$AQ54)&amp;"-"&amp;$AR54,$CC$7:$CC$126,0),""),"")</f>
        <v/>
      </c>
      <c r="BZ54" s="93" t="str">
        <f t="array" ref="BZ54">IFERROR(IF(AND(COUNTIF($BQ$7:$BQ54,"")+1=BZ$6,LEN($BQ54)&gt;0,$AQ54&gt;0),MATCH(INDEX($W$7:$W$16,$AQ54)&amp;"-"&amp;$AR54,$CC$7:$CC$126,0),""),"")</f>
        <v/>
      </c>
      <c r="CA54" s="93" t="str">
        <f t="array" ref="CA54">IFERROR(IF(AND(COUNTIF($BQ$7:$BQ54,"")+1=CA$6,LEN($BQ54)&gt;0,$AQ54&gt;0),MATCH(INDEX($W$7:$W$16,$AQ54)&amp;"-"&amp;$AR54,$CC$7:$CC$126,0),""),"")</f>
        <v/>
      </c>
      <c r="CB54" s="93" t="str">
        <f t="array" ref="CB54">IFERROR(IF(AND(COUNTIF($BQ$7:$BQ54,"")+1=CB$6,LEN($BQ54)&gt;0,$AQ54&gt;0),MATCH(INDEX($W$7:$W$16,$AQ54)&amp;"-"&amp;$AR54,$CC$7:$CC$126,0),""),"")</f>
        <v/>
      </c>
      <c r="CC54" s="93" t="str">
        <f t="shared" si="13"/>
        <v/>
      </c>
      <c r="CD54" s="93" t="str">
        <f t="array" ref="CD54">IFERROR(IF(AND(COUNTIF($CC$7:$CC54,"")+1=CD$6,LEN($CC54)&gt;0,$AU54&gt;0),MATCH(INDEX($X$7:$X$16,$AU54)&amp;"-"&amp;$AV54,$CO$7:$CO$126,0),""),"")</f>
        <v/>
      </c>
      <c r="CE54" s="93" t="str">
        <f t="array" ref="CE54">IFERROR(IF(AND(COUNTIF($CC$7:$CC54,"")+1=CE$6,LEN($CC54)&gt;0,$AU54&gt;0),MATCH(INDEX($X$7:$X$16,$AU54)&amp;"-"&amp;$AV54,$CO$7:$CO$126,0),""),"")</f>
        <v/>
      </c>
      <c r="CF54" s="93" t="str">
        <f t="array" ref="CF54">IFERROR(IF(AND(COUNTIF($CC$7:$CC54,"")+1=CF$6,LEN($CC54)&gt;0,$AU54&gt;0),MATCH(INDEX($X$7:$X$16,$AU54)&amp;"-"&amp;$AV54,$CO$7:$CO$126,0),""),"")</f>
        <v/>
      </c>
      <c r="CG54" s="93" t="str">
        <f t="array" ref="CG54">IFERROR(IF(AND(COUNTIF($CC$7:$CC54,"")+1=CG$6,LEN($CC54)&gt;0,$AU54&gt;0),MATCH(INDEX($X$7:$X$16,$AU54)&amp;"-"&amp;$AV54,$CO$7:$CO$126,0),""),"")</f>
        <v/>
      </c>
      <c r="CH54" s="93" t="str">
        <f t="array" ref="CH54">IFERROR(IF(AND(COUNTIF($CC$7:$CC54,"")+1=CH$6,LEN($CC54)&gt;0,$AU54&gt;0),MATCH(INDEX($X$7:$X$16,$AU54)&amp;"-"&amp;$AV54,$CO$7:$CO$126,0),""),"")</f>
        <v/>
      </c>
      <c r="CI54" s="93" t="str">
        <f t="array" ref="CI54">IFERROR(IF(AND(COUNTIF($CC$7:$CC54,"")+1=CI$6,LEN($CC54)&gt;0,$AU54&gt;0),MATCH(INDEX($X$7:$X$16,$AU54)&amp;"-"&amp;$AV54,$CO$7:$CO$126,0),""),"")</f>
        <v/>
      </c>
      <c r="CJ54" s="93" t="str">
        <f t="array" ref="CJ54">IFERROR(IF(AND(COUNTIF($CC$7:$CC54,"")+1=CJ$6,LEN($CC54)&gt;0,$AU54&gt;0),MATCH(INDEX($X$7:$X$16,$AU54)&amp;"-"&amp;$AV54,$CO$7:$CO$126,0),""),"")</f>
        <v/>
      </c>
      <c r="CK54" s="93" t="str">
        <f t="array" ref="CK54">IFERROR(IF(AND(COUNTIF($CC$7:$CC54,"")+1=CK$6,LEN($CC54)&gt;0,$AU54&gt;0),MATCH(INDEX($X$7:$X$16,$AU54)&amp;"-"&amp;$AV54,$CO$7:$CO$126,0),""),"")</f>
        <v/>
      </c>
      <c r="CL54" s="93" t="str">
        <f t="array" ref="CL54">IFERROR(IF(AND(COUNTIF($CC$7:$CC54,"")+1=CL$6,LEN($CC54)&gt;0,$AU54&gt;0),MATCH(INDEX($X$7:$X$16,$AU54)&amp;"-"&amp;$AV54,$CO$7:$CO$126,0),""),"")</f>
        <v/>
      </c>
      <c r="CM54" s="93" t="str">
        <f t="array" ref="CM54">IFERROR(IF(AND(COUNTIF($CC$7:$CC54,"")+1=CM$6,LEN($CC54)&gt;0,$AU54&gt;0),MATCH(INDEX($X$7:$X$16,$AU54)&amp;"-"&amp;$AV54,$CO$7:$CO$126,0),""),"")</f>
        <v/>
      </c>
      <c r="CN54" s="93" t="str">
        <f t="array" ref="CN54">IFERROR(IF(AND(COUNTIF($CC$7:$CC54,"")+1=CN$6,LEN($CC54)&gt;0,$AU54&gt;0),MATCH(INDEX($X$7:$X$16,$AU54)&amp;"-"&amp;$AV54,$CO$7:$CO$126,0),""),"")</f>
        <v/>
      </c>
      <c r="CO54" s="93" t="str">
        <f t="shared" si="14"/>
        <v/>
      </c>
      <c r="CP54" s="93" t="str">
        <f t="array" ref="CP54">IFERROR(IF(AND(COUNTIF($CO$7:$CO54,"")+1=CP$6,LEN($CO54)&gt;0,$AY54&gt;0),MATCH(INDEX($Y$7:$Y$16,$AY54)&amp;"-"&amp;$AZ54,$DA$7:$DA$126,0),""),"")</f>
        <v/>
      </c>
      <c r="CQ54" s="93" t="str">
        <f t="array" ref="CQ54">IFERROR(IF(AND(COUNTIF($CO$7:$CO54,"")+1=CQ$6,LEN($CO54)&gt;0,$AY54&gt;0),MATCH(INDEX($Y$7:$Y$16,$AY54)&amp;"-"&amp;$AZ54,$DA$7:$DA$126,0),""),"")</f>
        <v/>
      </c>
      <c r="CR54" s="93" t="str">
        <f t="array" ref="CR54">IFERROR(IF(AND(COUNTIF($CO$7:$CO54,"")+1=CR$6,LEN($CO54)&gt;0,$AY54&gt;0),MATCH(INDEX($Y$7:$Y$16,$AY54)&amp;"-"&amp;$AZ54,$DA$7:$DA$126,0),""),"")</f>
        <v/>
      </c>
      <c r="CS54" s="93" t="str">
        <f t="array" ref="CS54">IFERROR(IF(AND(COUNTIF($CO$7:$CO54,"")+1=CS$6,LEN($CO54)&gt;0,$AY54&gt;0),MATCH(INDEX($Y$7:$Y$16,$AY54)&amp;"-"&amp;$AZ54,$DA$7:$DA$126,0),""),"")</f>
        <v/>
      </c>
      <c r="CT54" s="93" t="str">
        <f t="array" ref="CT54">IFERROR(IF(AND(COUNTIF($CO$7:$CO54,"")+1=CT$6,LEN($CO54)&gt;0,$AY54&gt;0),MATCH(INDEX($Y$7:$Y$16,$AY54)&amp;"-"&amp;$AZ54,$DA$7:$DA$126,0),""),"")</f>
        <v/>
      </c>
      <c r="CU54" s="93" t="str">
        <f t="array" ref="CU54">IFERROR(IF(AND(COUNTIF($CO$7:$CO54,"")+1=CU$6,LEN($CO54)&gt;0,$AY54&gt;0),MATCH(INDEX($Y$7:$Y$16,$AY54)&amp;"-"&amp;$AZ54,$DA$7:$DA$126,0),""),"")</f>
        <v/>
      </c>
      <c r="CV54" s="93" t="str">
        <f t="array" ref="CV54">IFERROR(IF(AND(COUNTIF($CO$7:$CO54,"")+1=CV$6,LEN($CO54)&gt;0,$AY54&gt;0),MATCH(INDEX($Y$7:$Y$16,$AY54)&amp;"-"&amp;$AZ54,$DA$7:$DA$126,0),""),"")</f>
        <v/>
      </c>
      <c r="CW54" s="93" t="str">
        <f t="array" ref="CW54">IFERROR(IF(AND(COUNTIF($CO$7:$CO54,"")+1=CW$6,LEN($CO54)&gt;0,$AY54&gt;0),MATCH(INDEX($Y$7:$Y$16,$AY54)&amp;"-"&amp;$AZ54,$DA$7:$DA$126,0),""),"")</f>
        <v/>
      </c>
      <c r="CX54" s="93" t="str">
        <f t="array" ref="CX54">IFERROR(IF(AND(COUNTIF($CO$7:$CO54,"")+1=CX$6,LEN($CO54)&gt;0,$AY54&gt;0),MATCH(INDEX($Y$7:$Y$16,$AY54)&amp;"-"&amp;$AZ54,$DA$7:$DA$126,0),""),"")</f>
        <v/>
      </c>
      <c r="CY54" s="93" t="str">
        <f t="array" ref="CY54">IFERROR(IF(AND(COUNTIF($CO$7:$CO54,"")+1=CY$6,LEN($CO54)&gt;0,$AY54&gt;0),MATCH(INDEX($Y$7:$Y$16,$AY54)&amp;"-"&amp;$AZ54,$DA$7:$DA$126,0),""),"")</f>
        <v/>
      </c>
      <c r="CZ54" s="93" t="str">
        <f t="array" ref="CZ54">IFERROR(IF(AND(COUNTIF($CO$7:$CO54,"")+1=CZ$6,LEN($CO54)&gt;0,$AY54&gt;0),MATCH(INDEX($Y$7:$Y$16,$AY54)&amp;"-"&amp;$AZ54,$DA$7:$DA$126,0),""),"")</f>
        <v/>
      </c>
      <c r="DA54" s="93" t="str">
        <f t="shared" si="15"/>
        <v/>
      </c>
      <c r="DC54" s="93" t="str">
        <f t="array" ref="DC54">IFERROR(IF(LEN(BQ54)=0,"",SUM((BF$7:BO$126=$BD54)*(BF$6:BO$6))),"")</f>
        <v/>
      </c>
      <c r="DD54" s="93" t="str">
        <f t="array" ref="DD54">IFERROR(IF(LEN(CC54)=0,"",SUM((BR$7:CA$126=$BD54)*(BR$6:CA$6))),"")</f>
        <v/>
      </c>
      <c r="DE54" s="93" t="str">
        <f t="array" ref="DE54">IFERROR(IF(LEN(CO54)=0,"",SUM((CD$7:CM$126=$BD54)*(CD$6:CM$6))),"")</f>
        <v/>
      </c>
      <c r="DF54" s="93" t="str">
        <f t="array" ref="DF54">IFERROR(IF(LEN(DA54)=0,"",SUM((CP$7:CY$126=$BD54)*(CP$6:CY$6))),"")</f>
        <v/>
      </c>
    </row>
    <row r="55" spans="2:110" x14ac:dyDescent="0.25">
      <c r="B55" s="112">
        <v>3</v>
      </c>
      <c r="C55" s="93" t="str">
        <f t="array" ref="C55">IFERROR(IF(AND(LEN(C$52)&gt;0,SUM((OutputList!$C27:$H27=Cond!C$52)*1)&gt;0),OutputList!$B27,""),"")</f>
        <v/>
      </c>
      <c r="D55" s="93" t="str">
        <f t="array" ref="D55">IFERROR(IF(AND(LEN(D$52)&gt;0,SUM((OutputList!$C27:$H27=Cond!D$52)*1)&gt;0),OutputList!$B27,""),"")</f>
        <v/>
      </c>
      <c r="E55" s="93" t="str">
        <f t="array" ref="E55">IFERROR(IF(AND(LEN(E$52)&gt;0,SUM((OutputList!$C27:$H27=Cond!E$52)*1)&gt;0),OutputList!$B27,""),"")</f>
        <v/>
      </c>
      <c r="F55" s="93" t="str">
        <f t="array" ref="F55">IFERROR(IF(AND(LEN(F$52)&gt;0,SUM((OutputList!$C27:$H27=Cond!F$52)*1)&gt;0),OutputList!$B27,""),"")</f>
        <v/>
      </c>
      <c r="G55" s="93" t="str">
        <f t="array" ref="G55">IFERROR(IF(AND(LEN(G$52)&gt;0,SUM((OutputList!$C27:$H27=Cond!G$52)*1)&gt;0),OutputList!$B27,""),"")</f>
        <v/>
      </c>
      <c r="H55" s="93" t="str">
        <f t="array" ref="H55">IFERROR(IF(AND(LEN(H$52)&gt;0,SUM((OutputList!$C27:$H27=Cond!H$52)*1)&gt;0),OutputList!$B27,""),"")</f>
        <v/>
      </c>
      <c r="I55" s="93" t="str">
        <f t="array" ref="I55">IFERROR(IF(AND(LEN(I$52)&gt;0,SUM((OutputList!$C27:$H27=Cond!I$52)*1)&gt;0),OutputList!$B27,""),"")</f>
        <v/>
      </c>
      <c r="J55" s="93" t="str">
        <f t="array" ref="J55">IFERROR(IF(AND(LEN(J$52)&gt;0,SUM((OutputList!$C27:$H27=Cond!J$52)*1)&gt;0),OutputList!$B27,""),"")</f>
        <v/>
      </c>
      <c r="K55" s="93" t="str">
        <f t="array" ref="K55">IFERROR(IF(AND(LEN(K$52)&gt;0,SUM((OutputList!$C27:$H27=Cond!K$52)*1)&gt;0),OutputList!$B27,""),"")</f>
        <v/>
      </c>
      <c r="L55" s="93" t="str">
        <f t="array" ref="L55">IFERROR(IF(AND(LEN(L$52)&gt;0,SUM((OutputList!$C27:$H27=Cond!L$52)*1)&gt;0),OutputList!$B27,""),"")</f>
        <v/>
      </c>
      <c r="M55" s="93">
        <f t="shared" si="62"/>
        <v>0</v>
      </c>
      <c r="O55" s="112">
        <v>9</v>
      </c>
      <c r="P55" s="112">
        <v>5</v>
      </c>
      <c r="Q55" s="93" t="str">
        <f t="shared" si="2"/>
        <v/>
      </c>
      <c r="R55" s="93" t="str">
        <f t="shared" si="3"/>
        <v/>
      </c>
      <c r="AA55" s="111">
        <v>1</v>
      </c>
      <c r="AB55" s="93" t="str">
        <f t="shared" ref="AB55:AB64" si="63">Y7</f>
        <v>Customer</v>
      </c>
      <c r="AC55" s="93">
        <f>IFERROR(IF(LEN(AB55)=0,"",0),"")</f>
        <v>0</v>
      </c>
      <c r="AD55" s="93">
        <f>IFERROR(IF(LEN(AB55)=0,"",INDEX($M$53:$M$62,AA55)),"")</f>
        <v>4</v>
      </c>
      <c r="AE55" s="93">
        <f>IF(LEN(AB55)=0,"",MAX(AC55:AD55))</f>
        <v>4</v>
      </c>
      <c r="AF55" s="93">
        <f>IFERROR(IF(LEN(AB55)=0,"",1),"")</f>
        <v>1</v>
      </c>
      <c r="AG55" s="93">
        <f>IFERROR(IF(LEN(AB55)=0,"",AF55+AE55),"")</f>
        <v>5</v>
      </c>
      <c r="AH55" s="93">
        <f>IFERROR(IF(LEN(AB55)=0,"",ROUNDDOWN((AG55-AF55)/2,0)+AF55),"")</f>
        <v>3</v>
      </c>
      <c r="AJ55" s="112">
        <v>49</v>
      </c>
      <c r="AK55" s="93" t="str">
        <f t="array" ref="AK55">IFERROR(IF(MAX(($AJ55&gt;=$AF$7:$AF$16)*($AJ55&lt;=$AG$7:$AG$16)*$AA$7:$AA$16)=0,"",INDEX($AB$7:$AB$16,MAX(($AJ55&gt;=$AF$7:$AF$16)*($AJ55&lt;=$AG$7:$AG$16)*$AA$7:$AA$16))),"")</f>
        <v/>
      </c>
      <c r="AL55" s="93" t="str">
        <f>IFERROR(IF(LEN(AK55)=0,"",COUNTIF(AK$7:AK55,AK55)),"")</f>
        <v/>
      </c>
      <c r="AM55" s="93" t="str">
        <f t="array" ref="AM55">IFERROR(IF(LEN(AK55)=0,"",LARGE((AK55=$R$7:$R$126)*($P$7:$P$126),COUNTIF(AK55:AK$126,AK55)-1)),"")</f>
        <v/>
      </c>
      <c r="AN55" s="93" t="str">
        <f>IFERROR(IF(LEN(AK55)=0,"",COUNTIF(AM$7:AM55,AM55)),"")</f>
        <v/>
      </c>
      <c r="AO55" s="93" t="str">
        <f t="array" ref="AO55">IFERROR(IF(MAX(($AJ55&gt;=$AF$19:$AF$28)*($AJ55&lt;=$AG$19:$AG$28)*$AA$19:$AA$28)=0,"",INDEX($AB$19:$AB$28,MAX(($AJ55&gt;=$AF$19:$AF$28)*($AJ55&lt;=$AG$19:$AG$28)*$AA$19:$AA$28))),"")</f>
        <v/>
      </c>
      <c r="AP55" s="93" t="str">
        <f>IFERROR(IF(LEN(AO55)=0,"",COUNTIF(AO$7:AO55,AO55)),"")</f>
        <v/>
      </c>
      <c r="AQ55" s="93" t="str">
        <f t="array" ref="AQ55">IFERROR(IF(LEN(AO55)=0,"",LARGE((AO55=$Q$7:$Q$126)*($P$7:$P$126),COUNTIF(AO55:AO$126,AO55)-1)),"")</f>
        <v/>
      </c>
      <c r="AR55" s="93" t="str">
        <f>IFERROR(IF(LEN(AO55)=0,"",COUNTIF(AQ$7:AQ55,AQ55)),"")</f>
        <v/>
      </c>
      <c r="AS55" s="93" t="str">
        <f t="array" ref="AS55">IFERROR(IF(MAX(($AJ55&gt;=$AF$31:$AF$40)*($AJ55&lt;=$AG$31:$AG$40)*$AA$31:$AA$40)=0,"",INDEX($AB$31:$AB$40,MAX(($AJ55&gt;=$AF$31:$AF$40)*($AJ55&lt;=$AG$31:$AG$40)*$AA$31:$AA$40))),"")</f>
        <v/>
      </c>
      <c r="AT55" s="93" t="str">
        <f>IFERROR(IF(LEN(AS55)=0,"",COUNTIF(AS$7:AS55,AS55)),"")</f>
        <v/>
      </c>
      <c r="AU55" s="93" t="str">
        <f t="shared" si="9"/>
        <v/>
      </c>
      <c r="AV55" s="93" t="str">
        <f>IFERROR(IF(LEN(AU55)=0,"",COUNTIF(AU$7:AU55,AU55)),"")</f>
        <v/>
      </c>
      <c r="AW55" s="93" t="str">
        <f t="array" ref="AW55">IFERROR(IF(MAX(($AJ55&gt;=$AF$43:$AF$52)*($AJ55&lt;=$AG$43:$AG$52)*$AA$43:$AA$52)=0,"",INDEX($AB$43:$AB$52,MAX(($AJ55&gt;=$AF$43:$AF$52)*($AJ55&lt;=$AG$43:$AG$52)*$AA$43:$AA$52))),"")</f>
        <v/>
      </c>
      <c r="AX55" s="93" t="str">
        <f>IFERROR(IF(LEN(AW55)=0,"",COUNTIF(AW$7:AW55,AW55)),"")</f>
        <v/>
      </c>
      <c r="AY55" s="93" t="str">
        <f t="shared" si="10"/>
        <v/>
      </c>
      <c r="AZ55" s="93" t="str">
        <f>IFERROR(IF(LEN(AY55)=0,"",COUNTIF(AY$7:AY55,AY55)),"")</f>
        <v/>
      </c>
      <c r="BA55" s="93" t="str">
        <f t="array" ref="BA55">IFERROR(IF(MAX(($AJ55&gt;=$AF$55:$AF$64)*($AJ55&lt;=$AG$55:$AG$64)*$AA$55:$AA$64)=0,"",INDEX($AB$55:$AB$64,MAX(($AJ55&gt;=$AF$55:$AF$64)*($AJ55&lt;=$AG$55:$AG$64)*$AA$55:$AA$64))),"")</f>
        <v/>
      </c>
      <c r="BB55" s="93" t="str">
        <f>IFERROR(IF(LEN(BA55)=0,"",COUNTIF(BA$7:BA55,BA55)),"")</f>
        <v/>
      </c>
      <c r="BD55" s="112">
        <v>49</v>
      </c>
      <c r="BE55" s="93" t="str">
        <f t="shared" si="11"/>
        <v/>
      </c>
      <c r="BF55" s="93" t="str">
        <f t="array" ref="BF55">IFERROR(IF(AND(COUNTIF($BE$7:$BE55,"")+1=BF$6,LEN($BE55)&gt;0,$AM55&gt;0),MATCH(INDEX($V$7:$V$16,$AM55)&amp;"-"&amp;$AN55,$BQ$7:$BQ$126,0),""),"")</f>
        <v/>
      </c>
      <c r="BG55" s="93" t="str">
        <f t="array" ref="BG55">IFERROR(IF(AND(COUNTIF($BE$7:$BE55,"")+1=BG$6,LEN($BE55)&gt;0,$AM55&gt;0),MATCH(INDEX($V$7:$V$16,$AM55)&amp;"-"&amp;$AN55,$BQ$7:$BQ$126,0),""),"")</f>
        <v/>
      </c>
      <c r="BH55" s="93" t="str">
        <f t="array" ref="BH55">IFERROR(IF(AND(COUNTIF($BE$7:$BE55,"")+1=BH$6,LEN($BE55)&gt;0,$AM55&gt;0),MATCH(INDEX($V$7:$V$16,$AM55)&amp;"-"&amp;$AN55,$BQ$7:$BQ$126,0),""),"")</f>
        <v/>
      </c>
      <c r="BI55" s="93" t="str">
        <f t="array" ref="BI55">IFERROR(IF(AND(COUNTIF($BE$7:$BE55,"")+1=BI$6,LEN($BE55)&gt;0,$AM55&gt;0),MATCH(INDEX($V$7:$V$16,$AM55)&amp;"-"&amp;$AN55,$BQ$7:$BQ$126,0),""),"")</f>
        <v/>
      </c>
      <c r="BJ55" s="93" t="str">
        <f t="array" ref="BJ55">IFERROR(IF(AND(COUNTIF($BE$7:$BE55,"")+1=BJ$6,LEN($BE55)&gt;0,$AM55&gt;0),MATCH(INDEX($V$7:$V$16,$AM55)&amp;"-"&amp;$AN55,$BQ$7:$BQ$126,0),""),"")</f>
        <v/>
      </c>
      <c r="BK55" s="93" t="str">
        <f t="array" ref="BK55">IFERROR(IF(AND(COUNTIF($BE$7:$BE55,"")+1=BK$6,LEN($BE55)&gt;0,$AM55&gt;0),MATCH(INDEX($V$7:$V$16,$AM55)&amp;"-"&amp;$AN55,$BQ$7:$BQ$126,0),""),"")</f>
        <v/>
      </c>
      <c r="BL55" s="93" t="str">
        <f t="array" ref="BL55">IFERROR(IF(AND(COUNTIF($BE$7:$BE55,"")+1=BL$6,LEN($BE55)&gt;0,$AM55&gt;0),MATCH(INDEX($V$7:$V$16,$AM55)&amp;"-"&amp;$AN55,$BQ$7:$BQ$126,0),""),"")</f>
        <v/>
      </c>
      <c r="BM55" s="93" t="str">
        <f t="array" ref="BM55">IFERROR(IF(AND(COUNTIF($BE$7:$BE55,"")+1=BM$6,LEN($BE55)&gt;0,$AM55&gt;0),MATCH(INDEX($V$7:$V$16,$AM55)&amp;"-"&amp;$AN55,$BQ$7:$BQ$126,0),""),"")</f>
        <v/>
      </c>
      <c r="BN55" s="93" t="str">
        <f t="array" ref="BN55">IFERROR(IF(AND(COUNTIF($BE$7:$BE55,"")+1=BN$6,LEN($BE55)&gt;0,$AM55&gt;0),MATCH(INDEX($V$7:$V$16,$AM55)&amp;"-"&amp;$AN55,$BQ$7:$BQ$126,0),""),"")</f>
        <v/>
      </c>
      <c r="BO55" s="93" t="str">
        <f t="array" ref="BO55">IFERROR(IF(AND(COUNTIF($BE$7:$BE55,"")+1=BO$6,LEN($BE55)&gt;0,$AM55&gt;0),MATCH(INDEX($V$7:$V$16,$AM55)&amp;"-"&amp;$AN55,$BQ$7:$BQ$126,0),""),"")</f>
        <v/>
      </c>
      <c r="BP55" s="93" t="str">
        <f t="array" ref="BP55">IFERROR(IF(AND(COUNTIF($BE$7:$BE55,"")+1=BP$6,LEN($BE55)&gt;0,$AM55&gt;0),MATCH(INDEX($V$7:$V$16,$AM55)&amp;"-"&amp;$AN55,$BQ$7:$BQ$126,0),""),"")</f>
        <v/>
      </c>
      <c r="BQ55" s="93" t="str">
        <f t="shared" si="12"/>
        <v/>
      </c>
      <c r="BR55" s="93" t="str">
        <f t="array" ref="BR55">IFERROR(IF(AND(COUNTIF($BQ$7:$BQ55,"")+1=BR$6,LEN($BQ55)&gt;0,$AQ55&gt;0),MATCH(INDEX($W$7:$W$16,$AQ55)&amp;"-"&amp;$AR55,$CC$7:$CC$126,0),""),"")</f>
        <v/>
      </c>
      <c r="BS55" s="93" t="str">
        <f t="array" ref="BS55">IFERROR(IF(AND(COUNTIF($BQ$7:$BQ55,"")+1=BS$6,LEN($BQ55)&gt;0,$AQ55&gt;0),MATCH(INDEX($W$7:$W$16,$AQ55)&amp;"-"&amp;$AR55,$CC$7:$CC$126,0),""),"")</f>
        <v/>
      </c>
      <c r="BT55" s="93" t="str">
        <f t="array" ref="BT55">IFERROR(IF(AND(COUNTIF($BQ$7:$BQ55,"")+1=BT$6,LEN($BQ55)&gt;0,$AQ55&gt;0),MATCH(INDEX($W$7:$W$16,$AQ55)&amp;"-"&amp;$AR55,$CC$7:$CC$126,0),""),"")</f>
        <v/>
      </c>
      <c r="BU55" s="93" t="str">
        <f t="array" ref="BU55">IFERROR(IF(AND(COUNTIF($BQ$7:$BQ55,"")+1=BU$6,LEN($BQ55)&gt;0,$AQ55&gt;0),MATCH(INDEX($W$7:$W$16,$AQ55)&amp;"-"&amp;$AR55,$CC$7:$CC$126,0),""),"")</f>
        <v/>
      </c>
      <c r="BV55" s="93" t="str">
        <f t="array" ref="BV55">IFERROR(IF(AND(COUNTIF($BQ$7:$BQ55,"")+1=BV$6,LEN($BQ55)&gt;0,$AQ55&gt;0),MATCH(INDEX($W$7:$W$16,$AQ55)&amp;"-"&amp;$AR55,$CC$7:$CC$126,0),""),"")</f>
        <v/>
      </c>
      <c r="BW55" s="93" t="str">
        <f t="array" ref="BW55">IFERROR(IF(AND(COUNTIF($BQ$7:$BQ55,"")+1=BW$6,LEN($BQ55)&gt;0,$AQ55&gt;0),MATCH(INDEX($W$7:$W$16,$AQ55)&amp;"-"&amp;$AR55,$CC$7:$CC$126,0),""),"")</f>
        <v/>
      </c>
      <c r="BX55" s="93" t="str">
        <f t="array" ref="BX55">IFERROR(IF(AND(COUNTIF($BQ$7:$BQ55,"")+1=BX$6,LEN($BQ55)&gt;0,$AQ55&gt;0),MATCH(INDEX($W$7:$W$16,$AQ55)&amp;"-"&amp;$AR55,$CC$7:$CC$126,0),""),"")</f>
        <v/>
      </c>
      <c r="BY55" s="93" t="str">
        <f t="array" ref="BY55">IFERROR(IF(AND(COUNTIF($BQ$7:$BQ55,"")+1=BY$6,LEN($BQ55)&gt;0,$AQ55&gt;0),MATCH(INDEX($W$7:$W$16,$AQ55)&amp;"-"&amp;$AR55,$CC$7:$CC$126,0),""),"")</f>
        <v/>
      </c>
      <c r="BZ55" s="93" t="str">
        <f t="array" ref="BZ55">IFERROR(IF(AND(COUNTIF($BQ$7:$BQ55,"")+1=BZ$6,LEN($BQ55)&gt;0,$AQ55&gt;0),MATCH(INDEX($W$7:$W$16,$AQ55)&amp;"-"&amp;$AR55,$CC$7:$CC$126,0),""),"")</f>
        <v/>
      </c>
      <c r="CA55" s="93" t="str">
        <f t="array" ref="CA55">IFERROR(IF(AND(COUNTIF($BQ$7:$BQ55,"")+1=CA$6,LEN($BQ55)&gt;0,$AQ55&gt;0),MATCH(INDEX($W$7:$W$16,$AQ55)&amp;"-"&amp;$AR55,$CC$7:$CC$126,0),""),"")</f>
        <v/>
      </c>
      <c r="CB55" s="93" t="str">
        <f t="array" ref="CB55">IFERROR(IF(AND(COUNTIF($BQ$7:$BQ55,"")+1=CB$6,LEN($BQ55)&gt;0,$AQ55&gt;0),MATCH(INDEX($W$7:$W$16,$AQ55)&amp;"-"&amp;$AR55,$CC$7:$CC$126,0),""),"")</f>
        <v/>
      </c>
      <c r="CC55" s="93" t="str">
        <f t="shared" si="13"/>
        <v/>
      </c>
      <c r="CD55" s="93" t="str">
        <f t="array" ref="CD55">IFERROR(IF(AND(COUNTIF($CC$7:$CC55,"")+1=CD$6,LEN($CC55)&gt;0,$AU55&gt;0),MATCH(INDEX($X$7:$X$16,$AU55)&amp;"-"&amp;$AV55,$CO$7:$CO$126,0),""),"")</f>
        <v/>
      </c>
      <c r="CE55" s="93" t="str">
        <f t="array" ref="CE55">IFERROR(IF(AND(COUNTIF($CC$7:$CC55,"")+1=CE$6,LEN($CC55)&gt;0,$AU55&gt;0),MATCH(INDEX($X$7:$X$16,$AU55)&amp;"-"&amp;$AV55,$CO$7:$CO$126,0),""),"")</f>
        <v/>
      </c>
      <c r="CF55" s="93" t="str">
        <f t="array" ref="CF55">IFERROR(IF(AND(COUNTIF($CC$7:$CC55,"")+1=CF$6,LEN($CC55)&gt;0,$AU55&gt;0),MATCH(INDEX($X$7:$X$16,$AU55)&amp;"-"&amp;$AV55,$CO$7:$CO$126,0),""),"")</f>
        <v/>
      </c>
      <c r="CG55" s="93" t="str">
        <f t="array" ref="CG55">IFERROR(IF(AND(COUNTIF($CC$7:$CC55,"")+1=CG$6,LEN($CC55)&gt;0,$AU55&gt;0),MATCH(INDEX($X$7:$X$16,$AU55)&amp;"-"&amp;$AV55,$CO$7:$CO$126,0),""),"")</f>
        <v/>
      </c>
      <c r="CH55" s="93" t="str">
        <f t="array" ref="CH55">IFERROR(IF(AND(COUNTIF($CC$7:$CC55,"")+1=CH$6,LEN($CC55)&gt;0,$AU55&gt;0),MATCH(INDEX($X$7:$X$16,$AU55)&amp;"-"&amp;$AV55,$CO$7:$CO$126,0),""),"")</f>
        <v/>
      </c>
      <c r="CI55" s="93" t="str">
        <f t="array" ref="CI55">IFERROR(IF(AND(COUNTIF($CC$7:$CC55,"")+1=CI$6,LEN($CC55)&gt;0,$AU55&gt;0),MATCH(INDEX($X$7:$X$16,$AU55)&amp;"-"&amp;$AV55,$CO$7:$CO$126,0),""),"")</f>
        <v/>
      </c>
      <c r="CJ55" s="93" t="str">
        <f t="array" ref="CJ55">IFERROR(IF(AND(COUNTIF($CC$7:$CC55,"")+1=CJ$6,LEN($CC55)&gt;0,$AU55&gt;0),MATCH(INDEX($X$7:$X$16,$AU55)&amp;"-"&amp;$AV55,$CO$7:$CO$126,0),""),"")</f>
        <v/>
      </c>
      <c r="CK55" s="93" t="str">
        <f t="array" ref="CK55">IFERROR(IF(AND(COUNTIF($CC$7:$CC55,"")+1=CK$6,LEN($CC55)&gt;0,$AU55&gt;0),MATCH(INDEX($X$7:$X$16,$AU55)&amp;"-"&amp;$AV55,$CO$7:$CO$126,0),""),"")</f>
        <v/>
      </c>
      <c r="CL55" s="93" t="str">
        <f t="array" ref="CL55">IFERROR(IF(AND(COUNTIF($CC$7:$CC55,"")+1=CL$6,LEN($CC55)&gt;0,$AU55&gt;0),MATCH(INDEX($X$7:$X$16,$AU55)&amp;"-"&amp;$AV55,$CO$7:$CO$126,0),""),"")</f>
        <v/>
      </c>
      <c r="CM55" s="93" t="str">
        <f t="array" ref="CM55">IFERROR(IF(AND(COUNTIF($CC$7:$CC55,"")+1=CM$6,LEN($CC55)&gt;0,$AU55&gt;0),MATCH(INDEX($X$7:$X$16,$AU55)&amp;"-"&amp;$AV55,$CO$7:$CO$126,0),""),"")</f>
        <v/>
      </c>
      <c r="CN55" s="93" t="str">
        <f t="array" ref="CN55">IFERROR(IF(AND(COUNTIF($CC$7:$CC55,"")+1=CN$6,LEN($CC55)&gt;0,$AU55&gt;0),MATCH(INDEX($X$7:$X$16,$AU55)&amp;"-"&amp;$AV55,$CO$7:$CO$126,0),""),"")</f>
        <v/>
      </c>
      <c r="CO55" s="93" t="str">
        <f t="shared" si="14"/>
        <v/>
      </c>
      <c r="CP55" s="93" t="str">
        <f t="array" ref="CP55">IFERROR(IF(AND(COUNTIF($CO$7:$CO55,"")+1=CP$6,LEN($CO55)&gt;0,$AY55&gt;0),MATCH(INDEX($Y$7:$Y$16,$AY55)&amp;"-"&amp;$AZ55,$DA$7:$DA$126,0),""),"")</f>
        <v/>
      </c>
      <c r="CQ55" s="93" t="str">
        <f t="array" ref="CQ55">IFERROR(IF(AND(COUNTIF($CO$7:$CO55,"")+1=CQ$6,LEN($CO55)&gt;0,$AY55&gt;0),MATCH(INDEX($Y$7:$Y$16,$AY55)&amp;"-"&amp;$AZ55,$DA$7:$DA$126,0),""),"")</f>
        <v/>
      </c>
      <c r="CR55" s="93" t="str">
        <f t="array" ref="CR55">IFERROR(IF(AND(COUNTIF($CO$7:$CO55,"")+1=CR$6,LEN($CO55)&gt;0,$AY55&gt;0),MATCH(INDEX($Y$7:$Y$16,$AY55)&amp;"-"&amp;$AZ55,$DA$7:$DA$126,0),""),"")</f>
        <v/>
      </c>
      <c r="CS55" s="93" t="str">
        <f t="array" ref="CS55">IFERROR(IF(AND(COUNTIF($CO$7:$CO55,"")+1=CS$6,LEN($CO55)&gt;0,$AY55&gt;0),MATCH(INDEX($Y$7:$Y$16,$AY55)&amp;"-"&amp;$AZ55,$DA$7:$DA$126,0),""),"")</f>
        <v/>
      </c>
      <c r="CT55" s="93" t="str">
        <f t="array" ref="CT55">IFERROR(IF(AND(COUNTIF($CO$7:$CO55,"")+1=CT$6,LEN($CO55)&gt;0,$AY55&gt;0),MATCH(INDEX($Y$7:$Y$16,$AY55)&amp;"-"&amp;$AZ55,$DA$7:$DA$126,0),""),"")</f>
        <v/>
      </c>
      <c r="CU55" s="93" t="str">
        <f t="array" ref="CU55">IFERROR(IF(AND(COUNTIF($CO$7:$CO55,"")+1=CU$6,LEN($CO55)&gt;0,$AY55&gt;0),MATCH(INDEX($Y$7:$Y$16,$AY55)&amp;"-"&amp;$AZ55,$DA$7:$DA$126,0),""),"")</f>
        <v/>
      </c>
      <c r="CV55" s="93" t="str">
        <f t="array" ref="CV55">IFERROR(IF(AND(COUNTIF($CO$7:$CO55,"")+1=CV$6,LEN($CO55)&gt;0,$AY55&gt;0),MATCH(INDEX($Y$7:$Y$16,$AY55)&amp;"-"&amp;$AZ55,$DA$7:$DA$126,0),""),"")</f>
        <v/>
      </c>
      <c r="CW55" s="93" t="str">
        <f t="array" ref="CW55">IFERROR(IF(AND(COUNTIF($CO$7:$CO55,"")+1=CW$6,LEN($CO55)&gt;0,$AY55&gt;0),MATCH(INDEX($Y$7:$Y$16,$AY55)&amp;"-"&amp;$AZ55,$DA$7:$DA$126,0),""),"")</f>
        <v/>
      </c>
      <c r="CX55" s="93" t="str">
        <f t="array" ref="CX55">IFERROR(IF(AND(COUNTIF($CO$7:$CO55,"")+1=CX$6,LEN($CO55)&gt;0,$AY55&gt;0),MATCH(INDEX($Y$7:$Y$16,$AY55)&amp;"-"&amp;$AZ55,$DA$7:$DA$126,0),""),"")</f>
        <v/>
      </c>
      <c r="CY55" s="93" t="str">
        <f t="array" ref="CY55">IFERROR(IF(AND(COUNTIF($CO$7:$CO55,"")+1=CY$6,LEN($CO55)&gt;0,$AY55&gt;0),MATCH(INDEX($Y$7:$Y$16,$AY55)&amp;"-"&amp;$AZ55,$DA$7:$DA$126,0),""),"")</f>
        <v/>
      </c>
      <c r="CZ55" s="93" t="str">
        <f t="array" ref="CZ55">IFERROR(IF(AND(COUNTIF($CO$7:$CO55,"")+1=CZ$6,LEN($CO55)&gt;0,$AY55&gt;0),MATCH(INDEX($Y$7:$Y$16,$AY55)&amp;"-"&amp;$AZ55,$DA$7:$DA$126,0),""),"")</f>
        <v/>
      </c>
      <c r="DA55" s="93" t="str">
        <f t="shared" si="15"/>
        <v/>
      </c>
      <c r="DC55" s="93" t="str">
        <f t="array" ref="DC55">IFERROR(IF(LEN(BQ55)=0,"",SUM((BF$7:BO$126=$BD55)*(BF$6:BO$6))),"")</f>
        <v/>
      </c>
      <c r="DD55" s="93" t="str">
        <f t="array" ref="DD55">IFERROR(IF(LEN(CC55)=0,"",SUM((BR$7:CA$126=$BD55)*(BR$6:CA$6))),"")</f>
        <v/>
      </c>
      <c r="DE55" s="93" t="str">
        <f t="array" ref="DE55">IFERROR(IF(LEN(CO55)=0,"",SUM((CD$7:CM$126=$BD55)*(CD$6:CM$6))),"")</f>
        <v/>
      </c>
      <c r="DF55" s="93" t="str">
        <f t="array" ref="DF55">IFERROR(IF(LEN(DA55)=0,"",SUM((CP$7:CY$126=$BD55)*(CP$6:CY$6))),"")</f>
        <v/>
      </c>
    </row>
    <row r="56" spans="2:110" x14ac:dyDescent="0.25">
      <c r="B56" s="112">
        <v>4</v>
      </c>
      <c r="C56" s="93" t="str">
        <f t="array" ref="C56">IFERROR(IF(AND(LEN(C$52)&gt;0,SUM((OutputList!$C28:$H28=Cond!C$52)*1)&gt;0),OutputList!$B28,""),"")</f>
        <v/>
      </c>
      <c r="D56" s="93" t="str">
        <f t="array" ref="D56">IFERROR(IF(AND(LEN(D$52)&gt;0,SUM((OutputList!$C28:$H28=Cond!D$52)*1)&gt;0),OutputList!$B28,""),"")</f>
        <v/>
      </c>
      <c r="E56" s="93" t="str">
        <f t="array" ref="E56">IFERROR(IF(AND(LEN(E$52)&gt;0,SUM((OutputList!$C28:$H28=Cond!E$52)*1)&gt;0),OutputList!$B28,""),"")</f>
        <v/>
      </c>
      <c r="F56" s="93" t="str">
        <f t="array" ref="F56">IFERROR(IF(AND(LEN(F$52)&gt;0,SUM((OutputList!$C28:$H28=Cond!F$52)*1)&gt;0),OutputList!$B28,""),"")</f>
        <v/>
      </c>
      <c r="G56" s="93" t="str">
        <f t="array" ref="G56">IFERROR(IF(AND(LEN(G$52)&gt;0,SUM((OutputList!$C28:$H28=Cond!G$52)*1)&gt;0),OutputList!$B28,""),"")</f>
        <v/>
      </c>
      <c r="H56" s="93" t="str">
        <f t="array" ref="H56">IFERROR(IF(AND(LEN(H$52)&gt;0,SUM((OutputList!$C28:$H28=Cond!H$52)*1)&gt;0),OutputList!$B28,""),"")</f>
        <v/>
      </c>
      <c r="I56" s="93" t="str">
        <f t="array" ref="I56">IFERROR(IF(AND(LEN(I$52)&gt;0,SUM((OutputList!$C28:$H28=Cond!I$52)*1)&gt;0),OutputList!$B28,""),"")</f>
        <v/>
      </c>
      <c r="J56" s="93" t="str">
        <f t="array" ref="J56">IFERROR(IF(AND(LEN(J$52)&gt;0,SUM((OutputList!$C28:$H28=Cond!J$52)*1)&gt;0),OutputList!$B28,""),"")</f>
        <v/>
      </c>
      <c r="K56" s="93" t="str">
        <f t="array" ref="K56">IFERROR(IF(AND(LEN(K$52)&gt;0,SUM((OutputList!$C28:$H28=Cond!K$52)*1)&gt;0),OutputList!$B28,""),"")</f>
        <v/>
      </c>
      <c r="L56" s="93" t="str">
        <f t="array" ref="L56">IFERROR(IF(AND(LEN(L$52)&gt;0,SUM((OutputList!$C28:$H28=Cond!L$52)*1)&gt;0),OutputList!$B28,""),"")</f>
        <v/>
      </c>
      <c r="M56" s="93">
        <f t="shared" si="62"/>
        <v>0</v>
      </c>
      <c r="O56" s="112">
        <v>10</v>
      </c>
      <c r="P56" s="112">
        <v>5</v>
      </c>
      <c r="Q56" s="93" t="str">
        <f t="shared" si="2"/>
        <v/>
      </c>
      <c r="R56" s="93" t="str">
        <f t="shared" si="3"/>
        <v/>
      </c>
      <c r="AA56" s="111">
        <v>2</v>
      </c>
      <c r="AB56" s="93" t="str">
        <f t="shared" si="63"/>
        <v>Barista</v>
      </c>
      <c r="AC56" s="93">
        <f t="shared" ref="AC56:AC64" si="64">IFERROR(IF(LEN(AB56)=0,"",0),"")</f>
        <v>0</v>
      </c>
      <c r="AD56" s="93">
        <f t="shared" ref="AD56:AD64" si="65">IFERROR(IF(LEN(AB56)=0,"",INDEX($M$53:$M$62,AA56)),"")</f>
        <v>1</v>
      </c>
      <c r="AE56" s="93">
        <f t="shared" ref="AE56:AE64" si="66">IF(LEN(AB56)=0,"",MAX(AC56:AD56))</f>
        <v>1</v>
      </c>
      <c r="AF56" s="93">
        <f>IFERROR(IF(LEN(AB56)=0,"",MAX($AG$55:AG55)+2),"")</f>
        <v>7</v>
      </c>
      <c r="AG56" s="93">
        <f t="shared" ref="AG56:AG64" si="67">IFERROR(IF(LEN(AB56)=0,"",AF56+AE56),"")</f>
        <v>8</v>
      </c>
      <c r="AH56" s="93">
        <f t="shared" ref="AH56:AH64" si="68">IFERROR(IF(LEN(AB56)=0,"",ROUNDDOWN((AG56-AF56)/2,0)+AF56),"")</f>
        <v>7</v>
      </c>
      <c r="AJ56" s="112">
        <v>50</v>
      </c>
      <c r="AK56" s="93" t="str">
        <f t="array" ref="AK56">IFERROR(IF(MAX(($AJ56&gt;=$AF$7:$AF$16)*($AJ56&lt;=$AG$7:$AG$16)*$AA$7:$AA$16)=0,"",INDEX($AB$7:$AB$16,MAX(($AJ56&gt;=$AF$7:$AF$16)*($AJ56&lt;=$AG$7:$AG$16)*$AA$7:$AA$16))),"")</f>
        <v/>
      </c>
      <c r="AL56" s="93" t="str">
        <f>IFERROR(IF(LEN(AK56)=0,"",COUNTIF(AK$7:AK56,AK56)),"")</f>
        <v/>
      </c>
      <c r="AM56" s="93" t="str">
        <f t="array" ref="AM56">IFERROR(IF(LEN(AK56)=0,"",LARGE((AK56=$R$7:$R$126)*($P$7:$P$126),COUNTIF(AK56:AK$126,AK56)-1)),"")</f>
        <v/>
      </c>
      <c r="AN56" s="93" t="str">
        <f>IFERROR(IF(LEN(AK56)=0,"",COUNTIF(AM$7:AM56,AM56)),"")</f>
        <v/>
      </c>
      <c r="AO56" s="93" t="str">
        <f t="array" ref="AO56">IFERROR(IF(MAX(($AJ56&gt;=$AF$19:$AF$28)*($AJ56&lt;=$AG$19:$AG$28)*$AA$19:$AA$28)=0,"",INDEX($AB$19:$AB$28,MAX(($AJ56&gt;=$AF$19:$AF$28)*($AJ56&lt;=$AG$19:$AG$28)*$AA$19:$AA$28))),"")</f>
        <v/>
      </c>
      <c r="AP56" s="93" t="str">
        <f>IFERROR(IF(LEN(AO56)=0,"",COUNTIF(AO$7:AO56,AO56)),"")</f>
        <v/>
      </c>
      <c r="AQ56" s="93" t="str">
        <f t="array" ref="AQ56">IFERROR(IF(LEN(AO56)=0,"",LARGE((AO56=$Q$7:$Q$126)*($P$7:$P$126),COUNTIF(AO56:AO$126,AO56)-1)),"")</f>
        <v/>
      </c>
      <c r="AR56" s="93" t="str">
        <f>IFERROR(IF(LEN(AO56)=0,"",COUNTIF(AQ$7:AQ56,AQ56)),"")</f>
        <v/>
      </c>
      <c r="AS56" s="93" t="str">
        <f t="array" ref="AS56">IFERROR(IF(MAX(($AJ56&gt;=$AF$31:$AF$40)*($AJ56&lt;=$AG$31:$AG$40)*$AA$31:$AA$40)=0,"",INDEX($AB$31:$AB$40,MAX(($AJ56&gt;=$AF$31:$AF$40)*($AJ56&lt;=$AG$31:$AG$40)*$AA$31:$AA$40))),"")</f>
        <v/>
      </c>
      <c r="AT56" s="93" t="str">
        <f>IFERROR(IF(LEN(AS56)=0,"",COUNTIF(AS$7:AS56,AS56)),"")</f>
        <v/>
      </c>
      <c r="AU56" s="93" t="str">
        <f t="shared" si="9"/>
        <v/>
      </c>
      <c r="AV56" s="93" t="str">
        <f>IFERROR(IF(LEN(AU56)=0,"",COUNTIF(AU$7:AU56,AU56)),"")</f>
        <v/>
      </c>
      <c r="AW56" s="93" t="str">
        <f t="array" ref="AW56">IFERROR(IF(MAX(($AJ56&gt;=$AF$43:$AF$52)*($AJ56&lt;=$AG$43:$AG$52)*$AA$43:$AA$52)=0,"",INDEX($AB$43:$AB$52,MAX(($AJ56&gt;=$AF$43:$AF$52)*($AJ56&lt;=$AG$43:$AG$52)*$AA$43:$AA$52))),"")</f>
        <v/>
      </c>
      <c r="AX56" s="93" t="str">
        <f>IFERROR(IF(LEN(AW56)=0,"",COUNTIF(AW$7:AW56,AW56)),"")</f>
        <v/>
      </c>
      <c r="AY56" s="93" t="str">
        <f t="shared" si="10"/>
        <v/>
      </c>
      <c r="AZ56" s="93" t="str">
        <f>IFERROR(IF(LEN(AY56)=0,"",COUNTIF(AY$7:AY56,AY56)),"")</f>
        <v/>
      </c>
      <c r="BA56" s="93" t="str">
        <f t="array" ref="BA56">IFERROR(IF(MAX(($AJ56&gt;=$AF$55:$AF$64)*($AJ56&lt;=$AG$55:$AG$64)*$AA$55:$AA$64)=0,"",INDEX($AB$55:$AB$64,MAX(($AJ56&gt;=$AF$55:$AF$64)*($AJ56&lt;=$AG$55:$AG$64)*$AA$55:$AA$64))),"")</f>
        <v/>
      </c>
      <c r="BB56" s="93" t="str">
        <f>IFERROR(IF(LEN(BA56)=0,"",COUNTIF(BA$7:BA56,BA56)),"")</f>
        <v/>
      </c>
      <c r="BD56" s="112">
        <v>50</v>
      </c>
      <c r="BE56" s="93" t="str">
        <f t="shared" si="11"/>
        <v/>
      </c>
      <c r="BF56" s="93" t="str">
        <f t="array" ref="BF56">IFERROR(IF(AND(COUNTIF($BE$7:$BE56,"")+1=BF$6,LEN($BE56)&gt;0,$AM56&gt;0),MATCH(INDEX($V$7:$V$16,$AM56)&amp;"-"&amp;$AN56,$BQ$7:$BQ$126,0),""),"")</f>
        <v/>
      </c>
      <c r="BG56" s="93" t="str">
        <f t="array" ref="BG56">IFERROR(IF(AND(COUNTIF($BE$7:$BE56,"")+1=BG$6,LEN($BE56)&gt;0,$AM56&gt;0),MATCH(INDEX($V$7:$V$16,$AM56)&amp;"-"&amp;$AN56,$BQ$7:$BQ$126,0),""),"")</f>
        <v/>
      </c>
      <c r="BH56" s="93" t="str">
        <f t="array" ref="BH56">IFERROR(IF(AND(COUNTIF($BE$7:$BE56,"")+1=BH$6,LEN($BE56)&gt;0,$AM56&gt;0),MATCH(INDEX($V$7:$V$16,$AM56)&amp;"-"&amp;$AN56,$BQ$7:$BQ$126,0),""),"")</f>
        <v/>
      </c>
      <c r="BI56" s="93" t="str">
        <f t="array" ref="BI56">IFERROR(IF(AND(COUNTIF($BE$7:$BE56,"")+1=BI$6,LEN($BE56)&gt;0,$AM56&gt;0),MATCH(INDEX($V$7:$V$16,$AM56)&amp;"-"&amp;$AN56,$BQ$7:$BQ$126,0),""),"")</f>
        <v/>
      </c>
      <c r="BJ56" s="93" t="str">
        <f t="array" ref="BJ56">IFERROR(IF(AND(COUNTIF($BE$7:$BE56,"")+1=BJ$6,LEN($BE56)&gt;0,$AM56&gt;0),MATCH(INDEX($V$7:$V$16,$AM56)&amp;"-"&amp;$AN56,$BQ$7:$BQ$126,0),""),"")</f>
        <v/>
      </c>
      <c r="BK56" s="93" t="str">
        <f t="array" ref="BK56">IFERROR(IF(AND(COUNTIF($BE$7:$BE56,"")+1=BK$6,LEN($BE56)&gt;0,$AM56&gt;0),MATCH(INDEX($V$7:$V$16,$AM56)&amp;"-"&amp;$AN56,$BQ$7:$BQ$126,0),""),"")</f>
        <v/>
      </c>
      <c r="BL56" s="93" t="str">
        <f t="array" ref="BL56">IFERROR(IF(AND(COUNTIF($BE$7:$BE56,"")+1=BL$6,LEN($BE56)&gt;0,$AM56&gt;0),MATCH(INDEX($V$7:$V$16,$AM56)&amp;"-"&amp;$AN56,$BQ$7:$BQ$126,0),""),"")</f>
        <v/>
      </c>
      <c r="BM56" s="93" t="str">
        <f t="array" ref="BM56">IFERROR(IF(AND(COUNTIF($BE$7:$BE56,"")+1=BM$6,LEN($BE56)&gt;0,$AM56&gt;0),MATCH(INDEX($V$7:$V$16,$AM56)&amp;"-"&amp;$AN56,$BQ$7:$BQ$126,0),""),"")</f>
        <v/>
      </c>
      <c r="BN56" s="93" t="str">
        <f t="array" ref="BN56">IFERROR(IF(AND(COUNTIF($BE$7:$BE56,"")+1=BN$6,LEN($BE56)&gt;0,$AM56&gt;0),MATCH(INDEX($V$7:$V$16,$AM56)&amp;"-"&amp;$AN56,$BQ$7:$BQ$126,0),""),"")</f>
        <v/>
      </c>
      <c r="BO56" s="93" t="str">
        <f t="array" ref="BO56">IFERROR(IF(AND(COUNTIF($BE$7:$BE56,"")+1=BO$6,LEN($BE56)&gt;0,$AM56&gt;0),MATCH(INDEX($V$7:$V$16,$AM56)&amp;"-"&amp;$AN56,$BQ$7:$BQ$126,0),""),"")</f>
        <v/>
      </c>
      <c r="BP56" s="93" t="str">
        <f t="array" ref="BP56">IFERROR(IF(AND(COUNTIF($BE$7:$BE56,"")+1=BP$6,LEN($BE56)&gt;0,$AM56&gt;0),MATCH(INDEX($V$7:$V$16,$AM56)&amp;"-"&amp;$AN56,$BQ$7:$BQ$126,0),""),"")</f>
        <v/>
      </c>
      <c r="BQ56" s="93" t="str">
        <f t="shared" si="12"/>
        <v/>
      </c>
      <c r="BR56" s="93" t="str">
        <f t="array" ref="BR56">IFERROR(IF(AND(COUNTIF($BQ$7:$BQ56,"")+1=BR$6,LEN($BQ56)&gt;0,$AQ56&gt;0),MATCH(INDEX($W$7:$W$16,$AQ56)&amp;"-"&amp;$AR56,$CC$7:$CC$126,0),""),"")</f>
        <v/>
      </c>
      <c r="BS56" s="93" t="str">
        <f t="array" ref="BS56">IFERROR(IF(AND(COUNTIF($BQ$7:$BQ56,"")+1=BS$6,LEN($BQ56)&gt;0,$AQ56&gt;0),MATCH(INDEX($W$7:$W$16,$AQ56)&amp;"-"&amp;$AR56,$CC$7:$CC$126,0),""),"")</f>
        <v/>
      </c>
      <c r="BT56" s="93" t="str">
        <f t="array" ref="BT56">IFERROR(IF(AND(COUNTIF($BQ$7:$BQ56,"")+1=BT$6,LEN($BQ56)&gt;0,$AQ56&gt;0),MATCH(INDEX($W$7:$W$16,$AQ56)&amp;"-"&amp;$AR56,$CC$7:$CC$126,0),""),"")</f>
        <v/>
      </c>
      <c r="BU56" s="93" t="str">
        <f t="array" ref="BU56">IFERROR(IF(AND(COUNTIF($BQ$7:$BQ56,"")+1=BU$6,LEN($BQ56)&gt;0,$AQ56&gt;0),MATCH(INDEX($W$7:$W$16,$AQ56)&amp;"-"&amp;$AR56,$CC$7:$CC$126,0),""),"")</f>
        <v/>
      </c>
      <c r="BV56" s="93" t="str">
        <f t="array" ref="BV56">IFERROR(IF(AND(COUNTIF($BQ$7:$BQ56,"")+1=BV$6,LEN($BQ56)&gt;0,$AQ56&gt;0),MATCH(INDEX($W$7:$W$16,$AQ56)&amp;"-"&amp;$AR56,$CC$7:$CC$126,0),""),"")</f>
        <v/>
      </c>
      <c r="BW56" s="93" t="str">
        <f t="array" ref="BW56">IFERROR(IF(AND(COUNTIF($BQ$7:$BQ56,"")+1=BW$6,LEN($BQ56)&gt;0,$AQ56&gt;0),MATCH(INDEX($W$7:$W$16,$AQ56)&amp;"-"&amp;$AR56,$CC$7:$CC$126,0),""),"")</f>
        <v/>
      </c>
      <c r="BX56" s="93" t="str">
        <f t="array" ref="BX56">IFERROR(IF(AND(COUNTIF($BQ$7:$BQ56,"")+1=BX$6,LEN($BQ56)&gt;0,$AQ56&gt;0),MATCH(INDEX($W$7:$W$16,$AQ56)&amp;"-"&amp;$AR56,$CC$7:$CC$126,0),""),"")</f>
        <v/>
      </c>
      <c r="BY56" s="93" t="str">
        <f t="array" ref="BY56">IFERROR(IF(AND(COUNTIF($BQ$7:$BQ56,"")+1=BY$6,LEN($BQ56)&gt;0,$AQ56&gt;0),MATCH(INDEX($W$7:$W$16,$AQ56)&amp;"-"&amp;$AR56,$CC$7:$CC$126,0),""),"")</f>
        <v/>
      </c>
      <c r="BZ56" s="93" t="str">
        <f t="array" ref="BZ56">IFERROR(IF(AND(COUNTIF($BQ$7:$BQ56,"")+1=BZ$6,LEN($BQ56)&gt;0,$AQ56&gt;0),MATCH(INDEX($W$7:$W$16,$AQ56)&amp;"-"&amp;$AR56,$CC$7:$CC$126,0),""),"")</f>
        <v/>
      </c>
      <c r="CA56" s="93" t="str">
        <f t="array" ref="CA56">IFERROR(IF(AND(COUNTIF($BQ$7:$BQ56,"")+1=CA$6,LEN($BQ56)&gt;0,$AQ56&gt;0),MATCH(INDEX($W$7:$W$16,$AQ56)&amp;"-"&amp;$AR56,$CC$7:$CC$126,0),""),"")</f>
        <v/>
      </c>
      <c r="CB56" s="93" t="str">
        <f t="array" ref="CB56">IFERROR(IF(AND(COUNTIF($BQ$7:$BQ56,"")+1=CB$6,LEN($BQ56)&gt;0,$AQ56&gt;0),MATCH(INDEX($W$7:$W$16,$AQ56)&amp;"-"&amp;$AR56,$CC$7:$CC$126,0),""),"")</f>
        <v/>
      </c>
      <c r="CC56" s="93" t="str">
        <f t="shared" si="13"/>
        <v/>
      </c>
      <c r="CD56" s="93" t="str">
        <f t="array" ref="CD56">IFERROR(IF(AND(COUNTIF($CC$7:$CC56,"")+1=CD$6,LEN($CC56)&gt;0,$AU56&gt;0),MATCH(INDEX($X$7:$X$16,$AU56)&amp;"-"&amp;$AV56,$CO$7:$CO$126,0),""),"")</f>
        <v/>
      </c>
      <c r="CE56" s="93" t="str">
        <f t="array" ref="CE56">IFERROR(IF(AND(COUNTIF($CC$7:$CC56,"")+1=CE$6,LEN($CC56)&gt;0,$AU56&gt;0),MATCH(INDEX($X$7:$X$16,$AU56)&amp;"-"&amp;$AV56,$CO$7:$CO$126,0),""),"")</f>
        <v/>
      </c>
      <c r="CF56" s="93" t="str">
        <f t="array" ref="CF56">IFERROR(IF(AND(COUNTIF($CC$7:$CC56,"")+1=CF$6,LEN($CC56)&gt;0,$AU56&gt;0),MATCH(INDEX($X$7:$X$16,$AU56)&amp;"-"&amp;$AV56,$CO$7:$CO$126,0),""),"")</f>
        <v/>
      </c>
      <c r="CG56" s="93" t="str">
        <f t="array" ref="CG56">IFERROR(IF(AND(COUNTIF($CC$7:$CC56,"")+1=CG$6,LEN($CC56)&gt;0,$AU56&gt;0),MATCH(INDEX($X$7:$X$16,$AU56)&amp;"-"&amp;$AV56,$CO$7:$CO$126,0),""),"")</f>
        <v/>
      </c>
      <c r="CH56" s="93" t="str">
        <f t="array" ref="CH56">IFERROR(IF(AND(COUNTIF($CC$7:$CC56,"")+1=CH$6,LEN($CC56)&gt;0,$AU56&gt;0),MATCH(INDEX($X$7:$X$16,$AU56)&amp;"-"&amp;$AV56,$CO$7:$CO$126,0),""),"")</f>
        <v/>
      </c>
      <c r="CI56" s="93" t="str">
        <f t="array" ref="CI56">IFERROR(IF(AND(COUNTIF($CC$7:$CC56,"")+1=CI$6,LEN($CC56)&gt;0,$AU56&gt;0),MATCH(INDEX($X$7:$X$16,$AU56)&amp;"-"&amp;$AV56,$CO$7:$CO$126,0),""),"")</f>
        <v/>
      </c>
      <c r="CJ56" s="93" t="str">
        <f t="array" ref="CJ56">IFERROR(IF(AND(COUNTIF($CC$7:$CC56,"")+1=CJ$6,LEN($CC56)&gt;0,$AU56&gt;0),MATCH(INDEX($X$7:$X$16,$AU56)&amp;"-"&amp;$AV56,$CO$7:$CO$126,0),""),"")</f>
        <v/>
      </c>
      <c r="CK56" s="93" t="str">
        <f t="array" ref="CK56">IFERROR(IF(AND(COUNTIF($CC$7:$CC56,"")+1=CK$6,LEN($CC56)&gt;0,$AU56&gt;0),MATCH(INDEX($X$7:$X$16,$AU56)&amp;"-"&amp;$AV56,$CO$7:$CO$126,0),""),"")</f>
        <v/>
      </c>
      <c r="CL56" s="93" t="str">
        <f t="array" ref="CL56">IFERROR(IF(AND(COUNTIF($CC$7:$CC56,"")+1=CL$6,LEN($CC56)&gt;0,$AU56&gt;0),MATCH(INDEX($X$7:$X$16,$AU56)&amp;"-"&amp;$AV56,$CO$7:$CO$126,0),""),"")</f>
        <v/>
      </c>
      <c r="CM56" s="93" t="str">
        <f t="array" ref="CM56">IFERROR(IF(AND(COUNTIF($CC$7:$CC56,"")+1=CM$6,LEN($CC56)&gt;0,$AU56&gt;0),MATCH(INDEX($X$7:$X$16,$AU56)&amp;"-"&amp;$AV56,$CO$7:$CO$126,0),""),"")</f>
        <v/>
      </c>
      <c r="CN56" s="93" t="str">
        <f t="array" ref="CN56">IFERROR(IF(AND(COUNTIF($CC$7:$CC56,"")+1=CN$6,LEN($CC56)&gt;0,$AU56&gt;0),MATCH(INDEX($X$7:$X$16,$AU56)&amp;"-"&amp;$AV56,$CO$7:$CO$126,0),""),"")</f>
        <v/>
      </c>
      <c r="CO56" s="93" t="str">
        <f t="shared" si="14"/>
        <v/>
      </c>
      <c r="CP56" s="93" t="str">
        <f t="array" ref="CP56">IFERROR(IF(AND(COUNTIF($CO$7:$CO56,"")+1=CP$6,LEN($CO56)&gt;0,$AY56&gt;0),MATCH(INDEX($Y$7:$Y$16,$AY56)&amp;"-"&amp;$AZ56,$DA$7:$DA$126,0),""),"")</f>
        <v/>
      </c>
      <c r="CQ56" s="93" t="str">
        <f t="array" ref="CQ56">IFERROR(IF(AND(COUNTIF($CO$7:$CO56,"")+1=CQ$6,LEN($CO56)&gt;0,$AY56&gt;0),MATCH(INDEX($Y$7:$Y$16,$AY56)&amp;"-"&amp;$AZ56,$DA$7:$DA$126,0),""),"")</f>
        <v/>
      </c>
      <c r="CR56" s="93" t="str">
        <f t="array" ref="CR56">IFERROR(IF(AND(COUNTIF($CO$7:$CO56,"")+1=CR$6,LEN($CO56)&gt;0,$AY56&gt;0),MATCH(INDEX($Y$7:$Y$16,$AY56)&amp;"-"&amp;$AZ56,$DA$7:$DA$126,0),""),"")</f>
        <v/>
      </c>
      <c r="CS56" s="93" t="str">
        <f t="array" ref="CS56">IFERROR(IF(AND(COUNTIF($CO$7:$CO56,"")+1=CS$6,LEN($CO56)&gt;0,$AY56&gt;0),MATCH(INDEX($Y$7:$Y$16,$AY56)&amp;"-"&amp;$AZ56,$DA$7:$DA$126,0),""),"")</f>
        <v/>
      </c>
      <c r="CT56" s="93" t="str">
        <f t="array" ref="CT56">IFERROR(IF(AND(COUNTIF($CO$7:$CO56,"")+1=CT$6,LEN($CO56)&gt;0,$AY56&gt;0),MATCH(INDEX($Y$7:$Y$16,$AY56)&amp;"-"&amp;$AZ56,$DA$7:$DA$126,0),""),"")</f>
        <v/>
      </c>
      <c r="CU56" s="93" t="str">
        <f t="array" ref="CU56">IFERROR(IF(AND(COUNTIF($CO$7:$CO56,"")+1=CU$6,LEN($CO56)&gt;0,$AY56&gt;0),MATCH(INDEX($Y$7:$Y$16,$AY56)&amp;"-"&amp;$AZ56,$DA$7:$DA$126,0),""),"")</f>
        <v/>
      </c>
      <c r="CV56" s="93" t="str">
        <f t="array" ref="CV56">IFERROR(IF(AND(COUNTIF($CO$7:$CO56,"")+1=CV$6,LEN($CO56)&gt;0,$AY56&gt;0),MATCH(INDEX($Y$7:$Y$16,$AY56)&amp;"-"&amp;$AZ56,$DA$7:$DA$126,0),""),"")</f>
        <v/>
      </c>
      <c r="CW56" s="93" t="str">
        <f t="array" ref="CW56">IFERROR(IF(AND(COUNTIF($CO$7:$CO56,"")+1=CW$6,LEN($CO56)&gt;0,$AY56&gt;0),MATCH(INDEX($Y$7:$Y$16,$AY56)&amp;"-"&amp;$AZ56,$DA$7:$DA$126,0),""),"")</f>
        <v/>
      </c>
      <c r="CX56" s="93" t="str">
        <f t="array" ref="CX56">IFERROR(IF(AND(COUNTIF($CO$7:$CO56,"")+1=CX$6,LEN($CO56)&gt;0,$AY56&gt;0),MATCH(INDEX($Y$7:$Y$16,$AY56)&amp;"-"&amp;$AZ56,$DA$7:$DA$126,0),""),"")</f>
        <v/>
      </c>
      <c r="CY56" s="93" t="str">
        <f t="array" ref="CY56">IFERROR(IF(AND(COUNTIF($CO$7:$CO56,"")+1=CY$6,LEN($CO56)&gt;0,$AY56&gt;0),MATCH(INDEX($Y$7:$Y$16,$AY56)&amp;"-"&amp;$AZ56,$DA$7:$DA$126,0),""),"")</f>
        <v/>
      </c>
      <c r="CZ56" s="93" t="str">
        <f t="array" ref="CZ56">IFERROR(IF(AND(COUNTIF($CO$7:$CO56,"")+1=CZ$6,LEN($CO56)&gt;0,$AY56&gt;0),MATCH(INDEX($Y$7:$Y$16,$AY56)&amp;"-"&amp;$AZ56,$DA$7:$DA$126,0),""),"")</f>
        <v/>
      </c>
      <c r="DA56" s="93" t="str">
        <f t="shared" si="15"/>
        <v/>
      </c>
      <c r="DC56" s="93" t="str">
        <f t="array" ref="DC56">IFERROR(IF(LEN(BQ56)=0,"",SUM((BF$7:BO$126=$BD56)*(BF$6:BO$6))),"")</f>
        <v/>
      </c>
      <c r="DD56" s="93" t="str">
        <f t="array" ref="DD56">IFERROR(IF(LEN(CC56)=0,"",SUM((BR$7:CA$126=$BD56)*(BR$6:CA$6))),"")</f>
        <v/>
      </c>
      <c r="DE56" s="93" t="str">
        <f t="array" ref="DE56">IFERROR(IF(LEN(CO56)=0,"",SUM((CD$7:CM$126=$BD56)*(CD$6:CM$6))),"")</f>
        <v/>
      </c>
      <c r="DF56" s="93" t="str">
        <f t="array" ref="DF56">IFERROR(IF(LEN(DA56)=0,"",SUM((CP$7:CY$126=$BD56)*(CP$6:CY$6))),"")</f>
        <v/>
      </c>
    </row>
    <row r="57" spans="2:110" x14ac:dyDescent="0.25">
      <c r="B57" s="112">
        <v>5</v>
      </c>
      <c r="C57" s="93" t="str">
        <f t="array" ref="C57">IFERROR(IF(AND(LEN(C$52)&gt;0,SUM((OutputList!$C29:$H29=Cond!C$52)*1)&gt;0),OutputList!$B29,""),"")</f>
        <v/>
      </c>
      <c r="D57" s="93" t="str">
        <f t="array" ref="D57">IFERROR(IF(AND(LEN(D$52)&gt;0,SUM((OutputList!$C29:$H29=Cond!D$52)*1)&gt;0),OutputList!$B29,""),"")</f>
        <v/>
      </c>
      <c r="E57" s="93" t="str">
        <f t="array" ref="E57">IFERROR(IF(AND(LEN(E$52)&gt;0,SUM((OutputList!$C29:$H29=Cond!E$52)*1)&gt;0),OutputList!$B29,""),"")</f>
        <v/>
      </c>
      <c r="F57" s="93" t="str">
        <f t="array" ref="F57">IFERROR(IF(AND(LEN(F$52)&gt;0,SUM((OutputList!$C29:$H29=Cond!F$52)*1)&gt;0),OutputList!$B29,""),"")</f>
        <v/>
      </c>
      <c r="G57" s="93" t="str">
        <f t="array" ref="G57">IFERROR(IF(AND(LEN(G$52)&gt;0,SUM((OutputList!$C29:$H29=Cond!G$52)*1)&gt;0),OutputList!$B29,""),"")</f>
        <v/>
      </c>
      <c r="H57" s="93" t="str">
        <f t="array" ref="H57">IFERROR(IF(AND(LEN(H$52)&gt;0,SUM((OutputList!$C29:$H29=Cond!H$52)*1)&gt;0),OutputList!$B29,""),"")</f>
        <v/>
      </c>
      <c r="I57" s="93" t="str">
        <f t="array" ref="I57">IFERROR(IF(AND(LEN(I$52)&gt;0,SUM((OutputList!$C29:$H29=Cond!I$52)*1)&gt;0),OutputList!$B29,""),"")</f>
        <v/>
      </c>
      <c r="J57" s="93" t="str">
        <f t="array" ref="J57">IFERROR(IF(AND(LEN(J$52)&gt;0,SUM((OutputList!$C29:$H29=Cond!J$52)*1)&gt;0),OutputList!$B29,""),"")</f>
        <v/>
      </c>
      <c r="K57" s="93" t="str">
        <f t="array" ref="K57">IFERROR(IF(AND(LEN(K$52)&gt;0,SUM((OutputList!$C29:$H29=Cond!K$52)*1)&gt;0),OutputList!$B29,""),"")</f>
        <v/>
      </c>
      <c r="L57" s="93" t="str">
        <f t="array" ref="L57">IFERROR(IF(AND(LEN(L$52)&gt;0,SUM((OutputList!$C29:$H29=Cond!L$52)*1)&gt;0),OutputList!$B29,""),"")</f>
        <v/>
      </c>
      <c r="M57" s="93">
        <f t="shared" si="62"/>
        <v>0</v>
      </c>
      <c r="O57" s="112">
        <v>1</v>
      </c>
      <c r="P57" s="112">
        <v>6</v>
      </c>
      <c r="Q57" s="93" t="str">
        <f t="shared" si="2"/>
        <v/>
      </c>
      <c r="R57" s="93" t="str">
        <f t="shared" si="3"/>
        <v/>
      </c>
      <c r="AA57" s="111">
        <v>3</v>
      </c>
      <c r="AB57" s="93" t="str">
        <f t="shared" si="63"/>
        <v/>
      </c>
      <c r="AC57" s="93" t="str">
        <f t="shared" si="64"/>
        <v/>
      </c>
      <c r="AD57" s="93" t="str">
        <f t="shared" si="65"/>
        <v/>
      </c>
      <c r="AE57" s="93" t="str">
        <f t="shared" si="66"/>
        <v/>
      </c>
      <c r="AF57" s="93" t="str">
        <f>IFERROR(IF(LEN(AB57)=0,"",MAX($AG$55:AG56)+2),"")</f>
        <v/>
      </c>
      <c r="AG57" s="93" t="str">
        <f t="shared" si="67"/>
        <v/>
      </c>
      <c r="AH57" s="93" t="str">
        <f t="shared" si="68"/>
        <v/>
      </c>
      <c r="AJ57" s="112">
        <v>51</v>
      </c>
      <c r="AK57" s="93" t="str">
        <f t="array" ref="AK57">IFERROR(IF(MAX(($AJ57&gt;=$AF$7:$AF$16)*($AJ57&lt;=$AG$7:$AG$16)*$AA$7:$AA$16)=0,"",INDEX($AB$7:$AB$16,MAX(($AJ57&gt;=$AF$7:$AF$16)*($AJ57&lt;=$AG$7:$AG$16)*$AA$7:$AA$16))),"")</f>
        <v/>
      </c>
      <c r="AL57" s="93" t="str">
        <f>IFERROR(IF(LEN(AK57)=0,"",COUNTIF(AK$7:AK57,AK57)),"")</f>
        <v/>
      </c>
      <c r="AM57" s="93" t="str">
        <f t="array" ref="AM57">IFERROR(IF(LEN(AK57)=0,"",LARGE((AK57=$R$7:$R$126)*($P$7:$P$126),COUNTIF(AK57:AK$126,AK57)-1)),"")</f>
        <v/>
      </c>
      <c r="AN57" s="93" t="str">
        <f>IFERROR(IF(LEN(AK57)=0,"",COUNTIF(AM$7:AM57,AM57)),"")</f>
        <v/>
      </c>
      <c r="AO57" s="93" t="str">
        <f t="array" ref="AO57">IFERROR(IF(MAX(($AJ57&gt;=$AF$19:$AF$28)*($AJ57&lt;=$AG$19:$AG$28)*$AA$19:$AA$28)=0,"",INDEX($AB$19:$AB$28,MAX(($AJ57&gt;=$AF$19:$AF$28)*($AJ57&lt;=$AG$19:$AG$28)*$AA$19:$AA$28))),"")</f>
        <v/>
      </c>
      <c r="AP57" s="93" t="str">
        <f>IFERROR(IF(LEN(AO57)=0,"",COUNTIF(AO$7:AO57,AO57)),"")</f>
        <v/>
      </c>
      <c r="AQ57" s="93" t="str">
        <f t="array" ref="AQ57">IFERROR(IF(LEN(AO57)=0,"",LARGE((AO57=$Q$7:$Q$126)*($P$7:$P$126),COUNTIF(AO57:AO$126,AO57)-1)),"")</f>
        <v/>
      </c>
      <c r="AR57" s="93" t="str">
        <f>IFERROR(IF(LEN(AO57)=0,"",COUNTIF(AQ$7:AQ57,AQ57)),"")</f>
        <v/>
      </c>
      <c r="AS57" s="93" t="str">
        <f t="array" ref="AS57">IFERROR(IF(MAX(($AJ57&gt;=$AF$31:$AF$40)*($AJ57&lt;=$AG$31:$AG$40)*$AA$31:$AA$40)=0,"",INDEX($AB$31:$AB$40,MAX(($AJ57&gt;=$AF$31:$AF$40)*($AJ57&lt;=$AG$31:$AG$40)*$AA$31:$AA$40))),"")</f>
        <v/>
      </c>
      <c r="AT57" s="93" t="str">
        <f>IFERROR(IF(LEN(AS57)=0,"",COUNTIF(AS$7:AS57,AS57)),"")</f>
        <v/>
      </c>
      <c r="AU57" s="93" t="str">
        <f t="shared" si="9"/>
        <v/>
      </c>
      <c r="AV57" s="93" t="str">
        <f>IFERROR(IF(LEN(AU57)=0,"",COUNTIF(AU$7:AU57,AU57)),"")</f>
        <v/>
      </c>
      <c r="AW57" s="93" t="str">
        <f t="array" ref="AW57">IFERROR(IF(MAX(($AJ57&gt;=$AF$43:$AF$52)*($AJ57&lt;=$AG$43:$AG$52)*$AA$43:$AA$52)=0,"",INDEX($AB$43:$AB$52,MAX(($AJ57&gt;=$AF$43:$AF$52)*($AJ57&lt;=$AG$43:$AG$52)*$AA$43:$AA$52))),"")</f>
        <v/>
      </c>
      <c r="AX57" s="93" t="str">
        <f>IFERROR(IF(LEN(AW57)=0,"",COUNTIF(AW$7:AW57,AW57)),"")</f>
        <v/>
      </c>
      <c r="AY57" s="93" t="str">
        <f t="shared" si="10"/>
        <v/>
      </c>
      <c r="AZ57" s="93" t="str">
        <f>IFERROR(IF(LEN(AY57)=0,"",COUNTIF(AY$7:AY57,AY57)),"")</f>
        <v/>
      </c>
      <c r="BA57" s="93" t="str">
        <f t="array" ref="BA57">IFERROR(IF(MAX(($AJ57&gt;=$AF$55:$AF$64)*($AJ57&lt;=$AG$55:$AG$64)*$AA$55:$AA$64)=0,"",INDEX($AB$55:$AB$64,MAX(($AJ57&gt;=$AF$55:$AF$64)*($AJ57&lt;=$AG$55:$AG$64)*$AA$55:$AA$64))),"")</f>
        <v/>
      </c>
      <c r="BB57" s="93" t="str">
        <f>IFERROR(IF(LEN(BA57)=0,"",COUNTIF(BA$7:BA57,BA57)),"")</f>
        <v/>
      </c>
      <c r="BD57" s="112">
        <v>51</v>
      </c>
      <c r="BE57" s="93" t="str">
        <f t="shared" si="11"/>
        <v/>
      </c>
      <c r="BF57" s="93" t="str">
        <f t="array" ref="BF57">IFERROR(IF(AND(COUNTIF($BE$7:$BE57,"")+1=BF$6,LEN($BE57)&gt;0,$AM57&gt;0),MATCH(INDEX($V$7:$V$16,$AM57)&amp;"-"&amp;$AN57,$BQ$7:$BQ$126,0),""),"")</f>
        <v/>
      </c>
      <c r="BG57" s="93" t="str">
        <f t="array" ref="BG57">IFERROR(IF(AND(COUNTIF($BE$7:$BE57,"")+1=BG$6,LEN($BE57)&gt;0,$AM57&gt;0),MATCH(INDEX($V$7:$V$16,$AM57)&amp;"-"&amp;$AN57,$BQ$7:$BQ$126,0),""),"")</f>
        <v/>
      </c>
      <c r="BH57" s="93" t="str">
        <f t="array" ref="BH57">IFERROR(IF(AND(COUNTIF($BE$7:$BE57,"")+1=BH$6,LEN($BE57)&gt;0,$AM57&gt;0),MATCH(INDEX($V$7:$V$16,$AM57)&amp;"-"&amp;$AN57,$BQ$7:$BQ$126,0),""),"")</f>
        <v/>
      </c>
      <c r="BI57" s="93" t="str">
        <f t="array" ref="BI57">IFERROR(IF(AND(COUNTIF($BE$7:$BE57,"")+1=BI$6,LEN($BE57)&gt;0,$AM57&gt;0),MATCH(INDEX($V$7:$V$16,$AM57)&amp;"-"&amp;$AN57,$BQ$7:$BQ$126,0),""),"")</f>
        <v/>
      </c>
      <c r="BJ57" s="93" t="str">
        <f t="array" ref="BJ57">IFERROR(IF(AND(COUNTIF($BE$7:$BE57,"")+1=BJ$6,LEN($BE57)&gt;0,$AM57&gt;0),MATCH(INDEX($V$7:$V$16,$AM57)&amp;"-"&amp;$AN57,$BQ$7:$BQ$126,0),""),"")</f>
        <v/>
      </c>
      <c r="BK57" s="93" t="str">
        <f t="array" ref="BK57">IFERROR(IF(AND(COUNTIF($BE$7:$BE57,"")+1=BK$6,LEN($BE57)&gt;0,$AM57&gt;0),MATCH(INDEX($V$7:$V$16,$AM57)&amp;"-"&amp;$AN57,$BQ$7:$BQ$126,0),""),"")</f>
        <v/>
      </c>
      <c r="BL57" s="93" t="str">
        <f t="array" ref="BL57">IFERROR(IF(AND(COUNTIF($BE$7:$BE57,"")+1=BL$6,LEN($BE57)&gt;0,$AM57&gt;0),MATCH(INDEX($V$7:$V$16,$AM57)&amp;"-"&amp;$AN57,$BQ$7:$BQ$126,0),""),"")</f>
        <v/>
      </c>
      <c r="BM57" s="93" t="str">
        <f t="array" ref="BM57">IFERROR(IF(AND(COUNTIF($BE$7:$BE57,"")+1=BM$6,LEN($BE57)&gt;0,$AM57&gt;0),MATCH(INDEX($V$7:$V$16,$AM57)&amp;"-"&amp;$AN57,$BQ$7:$BQ$126,0),""),"")</f>
        <v/>
      </c>
      <c r="BN57" s="93" t="str">
        <f t="array" ref="BN57">IFERROR(IF(AND(COUNTIF($BE$7:$BE57,"")+1=BN$6,LEN($BE57)&gt;0,$AM57&gt;0),MATCH(INDEX($V$7:$V$16,$AM57)&amp;"-"&amp;$AN57,$BQ$7:$BQ$126,0),""),"")</f>
        <v/>
      </c>
      <c r="BO57" s="93" t="str">
        <f t="array" ref="BO57">IFERROR(IF(AND(COUNTIF($BE$7:$BE57,"")+1=BO$6,LEN($BE57)&gt;0,$AM57&gt;0),MATCH(INDEX($V$7:$V$16,$AM57)&amp;"-"&amp;$AN57,$BQ$7:$BQ$126,0),""),"")</f>
        <v/>
      </c>
      <c r="BP57" s="93" t="str">
        <f t="array" ref="BP57">IFERROR(IF(AND(COUNTIF($BE$7:$BE57,"")+1=BP$6,LEN($BE57)&gt;0,$AM57&gt;0),MATCH(INDEX($V$7:$V$16,$AM57)&amp;"-"&amp;$AN57,$BQ$7:$BQ$126,0),""),"")</f>
        <v/>
      </c>
      <c r="BQ57" s="93" t="str">
        <f t="shared" si="12"/>
        <v/>
      </c>
      <c r="BR57" s="93" t="str">
        <f t="array" ref="BR57">IFERROR(IF(AND(COUNTIF($BQ$7:$BQ57,"")+1=BR$6,LEN($BQ57)&gt;0,$AQ57&gt;0),MATCH(INDEX($W$7:$W$16,$AQ57)&amp;"-"&amp;$AR57,$CC$7:$CC$126,0),""),"")</f>
        <v/>
      </c>
      <c r="BS57" s="93" t="str">
        <f t="array" ref="BS57">IFERROR(IF(AND(COUNTIF($BQ$7:$BQ57,"")+1=BS$6,LEN($BQ57)&gt;0,$AQ57&gt;0),MATCH(INDEX($W$7:$W$16,$AQ57)&amp;"-"&amp;$AR57,$CC$7:$CC$126,0),""),"")</f>
        <v/>
      </c>
      <c r="BT57" s="93" t="str">
        <f t="array" ref="BT57">IFERROR(IF(AND(COUNTIF($BQ$7:$BQ57,"")+1=BT$6,LEN($BQ57)&gt;0,$AQ57&gt;0),MATCH(INDEX($W$7:$W$16,$AQ57)&amp;"-"&amp;$AR57,$CC$7:$CC$126,0),""),"")</f>
        <v/>
      </c>
      <c r="BU57" s="93" t="str">
        <f t="array" ref="BU57">IFERROR(IF(AND(COUNTIF($BQ$7:$BQ57,"")+1=BU$6,LEN($BQ57)&gt;0,$AQ57&gt;0),MATCH(INDEX($W$7:$W$16,$AQ57)&amp;"-"&amp;$AR57,$CC$7:$CC$126,0),""),"")</f>
        <v/>
      </c>
      <c r="BV57" s="93" t="str">
        <f t="array" ref="BV57">IFERROR(IF(AND(COUNTIF($BQ$7:$BQ57,"")+1=BV$6,LEN($BQ57)&gt;0,$AQ57&gt;0),MATCH(INDEX($W$7:$W$16,$AQ57)&amp;"-"&amp;$AR57,$CC$7:$CC$126,0),""),"")</f>
        <v/>
      </c>
      <c r="BW57" s="93" t="str">
        <f t="array" ref="BW57">IFERROR(IF(AND(COUNTIF($BQ$7:$BQ57,"")+1=BW$6,LEN($BQ57)&gt;0,$AQ57&gt;0),MATCH(INDEX($W$7:$W$16,$AQ57)&amp;"-"&amp;$AR57,$CC$7:$CC$126,0),""),"")</f>
        <v/>
      </c>
      <c r="BX57" s="93" t="str">
        <f t="array" ref="BX57">IFERROR(IF(AND(COUNTIF($BQ$7:$BQ57,"")+1=BX$6,LEN($BQ57)&gt;0,$AQ57&gt;0),MATCH(INDEX($W$7:$W$16,$AQ57)&amp;"-"&amp;$AR57,$CC$7:$CC$126,0),""),"")</f>
        <v/>
      </c>
      <c r="BY57" s="93" t="str">
        <f t="array" ref="BY57">IFERROR(IF(AND(COUNTIF($BQ$7:$BQ57,"")+1=BY$6,LEN($BQ57)&gt;0,$AQ57&gt;0),MATCH(INDEX($W$7:$W$16,$AQ57)&amp;"-"&amp;$AR57,$CC$7:$CC$126,0),""),"")</f>
        <v/>
      </c>
      <c r="BZ57" s="93" t="str">
        <f t="array" ref="BZ57">IFERROR(IF(AND(COUNTIF($BQ$7:$BQ57,"")+1=BZ$6,LEN($BQ57)&gt;0,$AQ57&gt;0),MATCH(INDEX($W$7:$W$16,$AQ57)&amp;"-"&amp;$AR57,$CC$7:$CC$126,0),""),"")</f>
        <v/>
      </c>
      <c r="CA57" s="93" t="str">
        <f t="array" ref="CA57">IFERROR(IF(AND(COUNTIF($BQ$7:$BQ57,"")+1=CA$6,LEN($BQ57)&gt;0,$AQ57&gt;0),MATCH(INDEX($W$7:$W$16,$AQ57)&amp;"-"&amp;$AR57,$CC$7:$CC$126,0),""),"")</f>
        <v/>
      </c>
      <c r="CB57" s="93" t="str">
        <f t="array" ref="CB57">IFERROR(IF(AND(COUNTIF($BQ$7:$BQ57,"")+1=CB$6,LEN($BQ57)&gt;0,$AQ57&gt;0),MATCH(INDEX($W$7:$W$16,$AQ57)&amp;"-"&amp;$AR57,$CC$7:$CC$126,0),""),"")</f>
        <v/>
      </c>
      <c r="CC57" s="93" t="str">
        <f t="shared" si="13"/>
        <v/>
      </c>
      <c r="CD57" s="93" t="str">
        <f t="array" ref="CD57">IFERROR(IF(AND(COUNTIF($CC$7:$CC57,"")+1=CD$6,LEN($CC57)&gt;0,$AU57&gt;0),MATCH(INDEX($X$7:$X$16,$AU57)&amp;"-"&amp;$AV57,$CO$7:$CO$126,0),""),"")</f>
        <v/>
      </c>
      <c r="CE57" s="93" t="str">
        <f t="array" ref="CE57">IFERROR(IF(AND(COUNTIF($CC$7:$CC57,"")+1=CE$6,LEN($CC57)&gt;0,$AU57&gt;0),MATCH(INDEX($X$7:$X$16,$AU57)&amp;"-"&amp;$AV57,$CO$7:$CO$126,0),""),"")</f>
        <v/>
      </c>
      <c r="CF57" s="93" t="str">
        <f t="array" ref="CF57">IFERROR(IF(AND(COUNTIF($CC$7:$CC57,"")+1=CF$6,LEN($CC57)&gt;0,$AU57&gt;0),MATCH(INDEX($X$7:$X$16,$AU57)&amp;"-"&amp;$AV57,$CO$7:$CO$126,0),""),"")</f>
        <v/>
      </c>
      <c r="CG57" s="93" t="str">
        <f t="array" ref="CG57">IFERROR(IF(AND(COUNTIF($CC$7:$CC57,"")+1=CG$6,LEN($CC57)&gt;0,$AU57&gt;0),MATCH(INDEX($X$7:$X$16,$AU57)&amp;"-"&amp;$AV57,$CO$7:$CO$126,0),""),"")</f>
        <v/>
      </c>
      <c r="CH57" s="93" t="str">
        <f t="array" ref="CH57">IFERROR(IF(AND(COUNTIF($CC$7:$CC57,"")+1=CH$6,LEN($CC57)&gt;0,$AU57&gt;0),MATCH(INDEX($X$7:$X$16,$AU57)&amp;"-"&amp;$AV57,$CO$7:$CO$126,0),""),"")</f>
        <v/>
      </c>
      <c r="CI57" s="93" t="str">
        <f t="array" ref="CI57">IFERROR(IF(AND(COUNTIF($CC$7:$CC57,"")+1=CI$6,LEN($CC57)&gt;0,$AU57&gt;0),MATCH(INDEX($X$7:$X$16,$AU57)&amp;"-"&amp;$AV57,$CO$7:$CO$126,0),""),"")</f>
        <v/>
      </c>
      <c r="CJ57" s="93" t="str">
        <f t="array" ref="CJ57">IFERROR(IF(AND(COUNTIF($CC$7:$CC57,"")+1=CJ$6,LEN($CC57)&gt;0,$AU57&gt;0),MATCH(INDEX($X$7:$X$16,$AU57)&amp;"-"&amp;$AV57,$CO$7:$CO$126,0),""),"")</f>
        <v/>
      </c>
      <c r="CK57" s="93" t="str">
        <f t="array" ref="CK57">IFERROR(IF(AND(COUNTIF($CC$7:$CC57,"")+1=CK$6,LEN($CC57)&gt;0,$AU57&gt;0),MATCH(INDEX($X$7:$X$16,$AU57)&amp;"-"&amp;$AV57,$CO$7:$CO$126,0),""),"")</f>
        <v/>
      </c>
      <c r="CL57" s="93" t="str">
        <f t="array" ref="CL57">IFERROR(IF(AND(COUNTIF($CC$7:$CC57,"")+1=CL$6,LEN($CC57)&gt;0,$AU57&gt;0),MATCH(INDEX($X$7:$X$16,$AU57)&amp;"-"&amp;$AV57,$CO$7:$CO$126,0),""),"")</f>
        <v/>
      </c>
      <c r="CM57" s="93" t="str">
        <f t="array" ref="CM57">IFERROR(IF(AND(COUNTIF($CC$7:$CC57,"")+1=CM$6,LEN($CC57)&gt;0,$AU57&gt;0),MATCH(INDEX($X$7:$X$16,$AU57)&amp;"-"&amp;$AV57,$CO$7:$CO$126,0),""),"")</f>
        <v/>
      </c>
      <c r="CN57" s="93" t="str">
        <f t="array" ref="CN57">IFERROR(IF(AND(COUNTIF($CC$7:$CC57,"")+1=CN$6,LEN($CC57)&gt;0,$AU57&gt;0),MATCH(INDEX($X$7:$X$16,$AU57)&amp;"-"&amp;$AV57,$CO$7:$CO$126,0),""),"")</f>
        <v/>
      </c>
      <c r="CO57" s="93" t="str">
        <f t="shared" si="14"/>
        <v/>
      </c>
      <c r="CP57" s="93" t="str">
        <f t="array" ref="CP57">IFERROR(IF(AND(COUNTIF($CO$7:$CO57,"")+1=CP$6,LEN($CO57)&gt;0,$AY57&gt;0),MATCH(INDEX($Y$7:$Y$16,$AY57)&amp;"-"&amp;$AZ57,$DA$7:$DA$126,0),""),"")</f>
        <v/>
      </c>
      <c r="CQ57" s="93" t="str">
        <f t="array" ref="CQ57">IFERROR(IF(AND(COUNTIF($CO$7:$CO57,"")+1=CQ$6,LEN($CO57)&gt;0,$AY57&gt;0),MATCH(INDEX($Y$7:$Y$16,$AY57)&amp;"-"&amp;$AZ57,$DA$7:$DA$126,0),""),"")</f>
        <v/>
      </c>
      <c r="CR57" s="93" t="str">
        <f t="array" ref="CR57">IFERROR(IF(AND(COUNTIF($CO$7:$CO57,"")+1=CR$6,LEN($CO57)&gt;0,$AY57&gt;0),MATCH(INDEX($Y$7:$Y$16,$AY57)&amp;"-"&amp;$AZ57,$DA$7:$DA$126,0),""),"")</f>
        <v/>
      </c>
      <c r="CS57" s="93" t="str">
        <f t="array" ref="CS57">IFERROR(IF(AND(COUNTIF($CO$7:$CO57,"")+1=CS$6,LEN($CO57)&gt;0,$AY57&gt;0),MATCH(INDEX($Y$7:$Y$16,$AY57)&amp;"-"&amp;$AZ57,$DA$7:$DA$126,0),""),"")</f>
        <v/>
      </c>
      <c r="CT57" s="93" t="str">
        <f t="array" ref="CT57">IFERROR(IF(AND(COUNTIF($CO$7:$CO57,"")+1=CT$6,LEN($CO57)&gt;0,$AY57&gt;0),MATCH(INDEX($Y$7:$Y$16,$AY57)&amp;"-"&amp;$AZ57,$DA$7:$DA$126,0),""),"")</f>
        <v/>
      </c>
      <c r="CU57" s="93" t="str">
        <f t="array" ref="CU57">IFERROR(IF(AND(COUNTIF($CO$7:$CO57,"")+1=CU$6,LEN($CO57)&gt;0,$AY57&gt;0),MATCH(INDEX($Y$7:$Y$16,$AY57)&amp;"-"&amp;$AZ57,$DA$7:$DA$126,0),""),"")</f>
        <v/>
      </c>
      <c r="CV57" s="93" t="str">
        <f t="array" ref="CV57">IFERROR(IF(AND(COUNTIF($CO$7:$CO57,"")+1=CV$6,LEN($CO57)&gt;0,$AY57&gt;0),MATCH(INDEX($Y$7:$Y$16,$AY57)&amp;"-"&amp;$AZ57,$DA$7:$DA$126,0),""),"")</f>
        <v/>
      </c>
      <c r="CW57" s="93" t="str">
        <f t="array" ref="CW57">IFERROR(IF(AND(COUNTIF($CO$7:$CO57,"")+1=CW$6,LEN($CO57)&gt;0,$AY57&gt;0),MATCH(INDEX($Y$7:$Y$16,$AY57)&amp;"-"&amp;$AZ57,$DA$7:$DA$126,0),""),"")</f>
        <v/>
      </c>
      <c r="CX57" s="93" t="str">
        <f t="array" ref="CX57">IFERROR(IF(AND(COUNTIF($CO$7:$CO57,"")+1=CX$6,LEN($CO57)&gt;0,$AY57&gt;0),MATCH(INDEX($Y$7:$Y$16,$AY57)&amp;"-"&amp;$AZ57,$DA$7:$DA$126,0),""),"")</f>
        <v/>
      </c>
      <c r="CY57" s="93" t="str">
        <f t="array" ref="CY57">IFERROR(IF(AND(COUNTIF($CO$7:$CO57,"")+1=CY$6,LEN($CO57)&gt;0,$AY57&gt;0),MATCH(INDEX($Y$7:$Y$16,$AY57)&amp;"-"&amp;$AZ57,$DA$7:$DA$126,0),""),"")</f>
        <v/>
      </c>
      <c r="CZ57" s="93" t="str">
        <f t="array" ref="CZ57">IFERROR(IF(AND(COUNTIF($CO$7:$CO57,"")+1=CZ$6,LEN($CO57)&gt;0,$AY57&gt;0),MATCH(INDEX($Y$7:$Y$16,$AY57)&amp;"-"&amp;$AZ57,$DA$7:$DA$126,0),""),"")</f>
        <v/>
      </c>
      <c r="DA57" s="93" t="str">
        <f t="shared" si="15"/>
        <v/>
      </c>
      <c r="DC57" s="93" t="str">
        <f t="array" ref="DC57">IFERROR(IF(LEN(BQ57)=0,"",SUM((BF$7:BO$126=$BD57)*(BF$6:BO$6))),"")</f>
        <v/>
      </c>
      <c r="DD57" s="93" t="str">
        <f t="array" ref="DD57">IFERROR(IF(LEN(CC57)=0,"",SUM((BR$7:CA$126=$BD57)*(BR$6:CA$6))),"")</f>
        <v/>
      </c>
      <c r="DE57" s="93" t="str">
        <f t="array" ref="DE57">IFERROR(IF(LEN(CO57)=0,"",SUM((CD$7:CM$126=$BD57)*(CD$6:CM$6))),"")</f>
        <v/>
      </c>
      <c r="DF57" s="93" t="str">
        <f t="array" ref="DF57">IFERROR(IF(LEN(DA57)=0,"",SUM((CP$7:CY$126=$BD57)*(CP$6:CY$6))),"")</f>
        <v/>
      </c>
    </row>
    <row r="58" spans="2:110" x14ac:dyDescent="0.25">
      <c r="B58" s="112">
        <v>6</v>
      </c>
      <c r="C58" s="93" t="str">
        <f t="array" ref="C58">IFERROR(IF(AND(LEN(C$52)&gt;0,SUM((OutputList!$C30:$H30=Cond!C$52)*1)&gt;0),OutputList!$B30,""),"")</f>
        <v/>
      </c>
      <c r="D58" s="93" t="str">
        <f t="array" ref="D58">IFERROR(IF(AND(LEN(D$52)&gt;0,SUM((OutputList!$C30:$H30=Cond!D$52)*1)&gt;0),OutputList!$B30,""),"")</f>
        <v/>
      </c>
      <c r="E58" s="93" t="str">
        <f t="array" ref="E58">IFERROR(IF(AND(LEN(E$52)&gt;0,SUM((OutputList!$C30:$H30=Cond!E$52)*1)&gt;0),OutputList!$B30,""),"")</f>
        <v/>
      </c>
      <c r="F58" s="93" t="str">
        <f t="array" ref="F58">IFERROR(IF(AND(LEN(F$52)&gt;0,SUM((OutputList!$C30:$H30=Cond!F$52)*1)&gt;0),OutputList!$B30,""),"")</f>
        <v/>
      </c>
      <c r="G58" s="93" t="str">
        <f t="array" ref="G58">IFERROR(IF(AND(LEN(G$52)&gt;0,SUM((OutputList!$C30:$H30=Cond!G$52)*1)&gt;0),OutputList!$B30,""),"")</f>
        <v/>
      </c>
      <c r="H58" s="93" t="str">
        <f t="array" ref="H58">IFERROR(IF(AND(LEN(H$52)&gt;0,SUM((OutputList!$C30:$H30=Cond!H$52)*1)&gt;0),OutputList!$B30,""),"")</f>
        <v/>
      </c>
      <c r="I58" s="93" t="str">
        <f t="array" ref="I58">IFERROR(IF(AND(LEN(I$52)&gt;0,SUM((OutputList!$C30:$H30=Cond!I$52)*1)&gt;0),OutputList!$B30,""),"")</f>
        <v/>
      </c>
      <c r="J58" s="93" t="str">
        <f t="array" ref="J58">IFERROR(IF(AND(LEN(J$52)&gt;0,SUM((OutputList!$C30:$H30=Cond!J$52)*1)&gt;0),OutputList!$B30,""),"")</f>
        <v/>
      </c>
      <c r="K58" s="93" t="str">
        <f t="array" ref="K58">IFERROR(IF(AND(LEN(K$52)&gt;0,SUM((OutputList!$C30:$H30=Cond!K$52)*1)&gt;0),OutputList!$B30,""),"")</f>
        <v/>
      </c>
      <c r="L58" s="93" t="str">
        <f t="array" ref="L58">IFERROR(IF(AND(LEN(L$52)&gt;0,SUM((OutputList!$C30:$H30=Cond!L$52)*1)&gt;0),OutputList!$B30,""),"")</f>
        <v/>
      </c>
      <c r="M58" s="93">
        <f t="shared" si="62"/>
        <v>0</v>
      </c>
      <c r="O58" s="112">
        <v>2</v>
      </c>
      <c r="P58" s="112">
        <v>6</v>
      </c>
      <c r="Q58" s="93" t="str">
        <f t="shared" si="2"/>
        <v/>
      </c>
      <c r="R58" s="93" t="str">
        <f t="shared" si="3"/>
        <v/>
      </c>
      <c r="AA58" s="111">
        <v>4</v>
      </c>
      <c r="AB58" s="93" t="str">
        <f t="shared" si="63"/>
        <v/>
      </c>
      <c r="AC58" s="93" t="str">
        <f t="shared" si="64"/>
        <v/>
      </c>
      <c r="AD58" s="93" t="str">
        <f t="shared" si="65"/>
        <v/>
      </c>
      <c r="AE58" s="93" t="str">
        <f t="shared" si="66"/>
        <v/>
      </c>
      <c r="AF58" s="93" t="str">
        <f>IFERROR(IF(LEN(AB58)=0,"",MAX($AG$55:AG57)+2),"")</f>
        <v/>
      </c>
      <c r="AG58" s="93" t="str">
        <f t="shared" si="67"/>
        <v/>
      </c>
      <c r="AH58" s="93" t="str">
        <f t="shared" si="68"/>
        <v/>
      </c>
      <c r="AJ58" s="112">
        <v>52</v>
      </c>
      <c r="AK58" s="93" t="str">
        <f t="array" ref="AK58">IFERROR(IF(MAX(($AJ58&gt;=$AF$7:$AF$16)*($AJ58&lt;=$AG$7:$AG$16)*$AA$7:$AA$16)=0,"",INDEX($AB$7:$AB$16,MAX(($AJ58&gt;=$AF$7:$AF$16)*($AJ58&lt;=$AG$7:$AG$16)*$AA$7:$AA$16))),"")</f>
        <v/>
      </c>
      <c r="AL58" s="93" t="str">
        <f>IFERROR(IF(LEN(AK58)=0,"",COUNTIF(AK$7:AK58,AK58)),"")</f>
        <v/>
      </c>
      <c r="AM58" s="93" t="str">
        <f t="array" ref="AM58">IFERROR(IF(LEN(AK58)=0,"",LARGE((AK58=$R$7:$R$126)*($P$7:$P$126),COUNTIF(AK58:AK$126,AK58)-1)),"")</f>
        <v/>
      </c>
      <c r="AN58" s="93" t="str">
        <f>IFERROR(IF(LEN(AK58)=0,"",COUNTIF(AM$7:AM58,AM58)),"")</f>
        <v/>
      </c>
      <c r="AO58" s="93" t="str">
        <f t="array" ref="AO58">IFERROR(IF(MAX(($AJ58&gt;=$AF$19:$AF$28)*($AJ58&lt;=$AG$19:$AG$28)*$AA$19:$AA$28)=0,"",INDEX($AB$19:$AB$28,MAX(($AJ58&gt;=$AF$19:$AF$28)*($AJ58&lt;=$AG$19:$AG$28)*$AA$19:$AA$28))),"")</f>
        <v/>
      </c>
      <c r="AP58" s="93" t="str">
        <f>IFERROR(IF(LEN(AO58)=0,"",COUNTIF(AO$7:AO58,AO58)),"")</f>
        <v/>
      </c>
      <c r="AQ58" s="93" t="str">
        <f t="array" ref="AQ58">IFERROR(IF(LEN(AO58)=0,"",LARGE((AO58=$Q$7:$Q$126)*($P$7:$P$126),COUNTIF(AO58:AO$126,AO58)-1)),"")</f>
        <v/>
      </c>
      <c r="AR58" s="93" t="str">
        <f>IFERROR(IF(LEN(AO58)=0,"",COUNTIF(AQ$7:AQ58,AQ58)),"")</f>
        <v/>
      </c>
      <c r="AS58" s="93" t="str">
        <f t="array" ref="AS58">IFERROR(IF(MAX(($AJ58&gt;=$AF$31:$AF$40)*($AJ58&lt;=$AG$31:$AG$40)*$AA$31:$AA$40)=0,"",INDEX($AB$31:$AB$40,MAX(($AJ58&gt;=$AF$31:$AF$40)*($AJ58&lt;=$AG$31:$AG$40)*$AA$31:$AA$40))),"")</f>
        <v/>
      </c>
      <c r="AT58" s="93" t="str">
        <f>IFERROR(IF(LEN(AS58)=0,"",COUNTIF(AS$7:AS58,AS58)),"")</f>
        <v/>
      </c>
      <c r="AU58" s="93" t="str">
        <f t="shared" si="9"/>
        <v/>
      </c>
      <c r="AV58" s="93" t="str">
        <f>IFERROR(IF(LEN(AU58)=0,"",COUNTIF(AU$7:AU58,AU58)),"")</f>
        <v/>
      </c>
      <c r="AW58" s="93" t="str">
        <f t="array" ref="AW58">IFERROR(IF(MAX(($AJ58&gt;=$AF$43:$AF$52)*($AJ58&lt;=$AG$43:$AG$52)*$AA$43:$AA$52)=0,"",INDEX($AB$43:$AB$52,MAX(($AJ58&gt;=$AF$43:$AF$52)*($AJ58&lt;=$AG$43:$AG$52)*$AA$43:$AA$52))),"")</f>
        <v/>
      </c>
      <c r="AX58" s="93" t="str">
        <f>IFERROR(IF(LEN(AW58)=0,"",COUNTIF(AW$7:AW58,AW58)),"")</f>
        <v/>
      </c>
      <c r="AY58" s="93" t="str">
        <f t="shared" si="10"/>
        <v/>
      </c>
      <c r="AZ58" s="93" t="str">
        <f>IFERROR(IF(LEN(AY58)=0,"",COUNTIF(AY$7:AY58,AY58)),"")</f>
        <v/>
      </c>
      <c r="BA58" s="93" t="str">
        <f t="array" ref="BA58">IFERROR(IF(MAX(($AJ58&gt;=$AF$55:$AF$64)*($AJ58&lt;=$AG$55:$AG$64)*$AA$55:$AA$64)=0,"",INDEX($AB$55:$AB$64,MAX(($AJ58&gt;=$AF$55:$AF$64)*($AJ58&lt;=$AG$55:$AG$64)*$AA$55:$AA$64))),"")</f>
        <v/>
      </c>
      <c r="BB58" s="93" t="str">
        <f>IFERROR(IF(LEN(BA58)=0,"",COUNTIF(BA$7:BA58,BA58)),"")</f>
        <v/>
      </c>
      <c r="BD58" s="112">
        <v>52</v>
      </c>
      <c r="BE58" s="93" t="str">
        <f t="shared" si="11"/>
        <v/>
      </c>
      <c r="BF58" s="93" t="str">
        <f t="array" ref="BF58">IFERROR(IF(AND(COUNTIF($BE$7:$BE58,"")+1=BF$6,LEN($BE58)&gt;0,$AM58&gt;0),MATCH(INDEX($V$7:$V$16,$AM58)&amp;"-"&amp;$AN58,$BQ$7:$BQ$126,0),""),"")</f>
        <v/>
      </c>
      <c r="BG58" s="93" t="str">
        <f t="array" ref="BG58">IFERROR(IF(AND(COUNTIF($BE$7:$BE58,"")+1=BG$6,LEN($BE58)&gt;0,$AM58&gt;0),MATCH(INDEX($V$7:$V$16,$AM58)&amp;"-"&amp;$AN58,$BQ$7:$BQ$126,0),""),"")</f>
        <v/>
      </c>
      <c r="BH58" s="93" t="str">
        <f t="array" ref="BH58">IFERROR(IF(AND(COUNTIF($BE$7:$BE58,"")+1=BH$6,LEN($BE58)&gt;0,$AM58&gt;0),MATCH(INDEX($V$7:$V$16,$AM58)&amp;"-"&amp;$AN58,$BQ$7:$BQ$126,0),""),"")</f>
        <v/>
      </c>
      <c r="BI58" s="93" t="str">
        <f t="array" ref="BI58">IFERROR(IF(AND(COUNTIF($BE$7:$BE58,"")+1=BI$6,LEN($BE58)&gt;0,$AM58&gt;0),MATCH(INDEX($V$7:$V$16,$AM58)&amp;"-"&amp;$AN58,$BQ$7:$BQ$126,0),""),"")</f>
        <v/>
      </c>
      <c r="BJ58" s="93" t="str">
        <f t="array" ref="BJ58">IFERROR(IF(AND(COUNTIF($BE$7:$BE58,"")+1=BJ$6,LEN($BE58)&gt;0,$AM58&gt;0),MATCH(INDEX($V$7:$V$16,$AM58)&amp;"-"&amp;$AN58,$BQ$7:$BQ$126,0),""),"")</f>
        <v/>
      </c>
      <c r="BK58" s="93" t="str">
        <f t="array" ref="BK58">IFERROR(IF(AND(COUNTIF($BE$7:$BE58,"")+1=BK$6,LEN($BE58)&gt;0,$AM58&gt;0),MATCH(INDEX($V$7:$V$16,$AM58)&amp;"-"&amp;$AN58,$BQ$7:$BQ$126,0),""),"")</f>
        <v/>
      </c>
      <c r="BL58" s="93" t="str">
        <f t="array" ref="BL58">IFERROR(IF(AND(COUNTIF($BE$7:$BE58,"")+1=BL$6,LEN($BE58)&gt;0,$AM58&gt;0),MATCH(INDEX($V$7:$V$16,$AM58)&amp;"-"&amp;$AN58,$BQ$7:$BQ$126,0),""),"")</f>
        <v/>
      </c>
      <c r="BM58" s="93" t="str">
        <f t="array" ref="BM58">IFERROR(IF(AND(COUNTIF($BE$7:$BE58,"")+1=BM$6,LEN($BE58)&gt;0,$AM58&gt;0),MATCH(INDEX($V$7:$V$16,$AM58)&amp;"-"&amp;$AN58,$BQ$7:$BQ$126,0),""),"")</f>
        <v/>
      </c>
      <c r="BN58" s="93" t="str">
        <f t="array" ref="BN58">IFERROR(IF(AND(COUNTIF($BE$7:$BE58,"")+1=BN$6,LEN($BE58)&gt;0,$AM58&gt;0),MATCH(INDEX($V$7:$V$16,$AM58)&amp;"-"&amp;$AN58,$BQ$7:$BQ$126,0),""),"")</f>
        <v/>
      </c>
      <c r="BO58" s="93" t="str">
        <f t="array" ref="BO58">IFERROR(IF(AND(COUNTIF($BE$7:$BE58,"")+1=BO$6,LEN($BE58)&gt;0,$AM58&gt;0),MATCH(INDEX($V$7:$V$16,$AM58)&amp;"-"&amp;$AN58,$BQ$7:$BQ$126,0),""),"")</f>
        <v/>
      </c>
      <c r="BP58" s="93" t="str">
        <f t="array" ref="BP58">IFERROR(IF(AND(COUNTIF($BE$7:$BE58,"")+1=BP$6,LEN($BE58)&gt;0,$AM58&gt;0),MATCH(INDEX($V$7:$V$16,$AM58)&amp;"-"&amp;$AN58,$BQ$7:$BQ$126,0),""),"")</f>
        <v/>
      </c>
      <c r="BQ58" s="93" t="str">
        <f t="shared" si="12"/>
        <v/>
      </c>
      <c r="BR58" s="93" t="str">
        <f t="array" ref="BR58">IFERROR(IF(AND(COUNTIF($BQ$7:$BQ58,"")+1=BR$6,LEN($BQ58)&gt;0,$AQ58&gt;0),MATCH(INDEX($W$7:$W$16,$AQ58)&amp;"-"&amp;$AR58,$CC$7:$CC$126,0),""),"")</f>
        <v/>
      </c>
      <c r="BS58" s="93" t="str">
        <f t="array" ref="BS58">IFERROR(IF(AND(COUNTIF($BQ$7:$BQ58,"")+1=BS$6,LEN($BQ58)&gt;0,$AQ58&gt;0),MATCH(INDEX($W$7:$W$16,$AQ58)&amp;"-"&amp;$AR58,$CC$7:$CC$126,0),""),"")</f>
        <v/>
      </c>
      <c r="BT58" s="93" t="str">
        <f t="array" ref="BT58">IFERROR(IF(AND(COUNTIF($BQ$7:$BQ58,"")+1=BT$6,LEN($BQ58)&gt;0,$AQ58&gt;0),MATCH(INDEX($W$7:$W$16,$AQ58)&amp;"-"&amp;$AR58,$CC$7:$CC$126,0),""),"")</f>
        <v/>
      </c>
      <c r="BU58" s="93" t="str">
        <f t="array" ref="BU58">IFERROR(IF(AND(COUNTIF($BQ$7:$BQ58,"")+1=BU$6,LEN($BQ58)&gt;0,$AQ58&gt;0),MATCH(INDEX($W$7:$W$16,$AQ58)&amp;"-"&amp;$AR58,$CC$7:$CC$126,0),""),"")</f>
        <v/>
      </c>
      <c r="BV58" s="93" t="str">
        <f t="array" ref="BV58">IFERROR(IF(AND(COUNTIF($BQ$7:$BQ58,"")+1=BV$6,LEN($BQ58)&gt;0,$AQ58&gt;0),MATCH(INDEX($W$7:$W$16,$AQ58)&amp;"-"&amp;$AR58,$CC$7:$CC$126,0),""),"")</f>
        <v/>
      </c>
      <c r="BW58" s="93" t="str">
        <f t="array" ref="BW58">IFERROR(IF(AND(COUNTIF($BQ$7:$BQ58,"")+1=BW$6,LEN($BQ58)&gt;0,$AQ58&gt;0),MATCH(INDEX($W$7:$W$16,$AQ58)&amp;"-"&amp;$AR58,$CC$7:$CC$126,0),""),"")</f>
        <v/>
      </c>
      <c r="BX58" s="93" t="str">
        <f t="array" ref="BX58">IFERROR(IF(AND(COUNTIF($BQ$7:$BQ58,"")+1=BX$6,LEN($BQ58)&gt;0,$AQ58&gt;0),MATCH(INDEX($W$7:$W$16,$AQ58)&amp;"-"&amp;$AR58,$CC$7:$CC$126,0),""),"")</f>
        <v/>
      </c>
      <c r="BY58" s="93" t="str">
        <f t="array" ref="BY58">IFERROR(IF(AND(COUNTIF($BQ$7:$BQ58,"")+1=BY$6,LEN($BQ58)&gt;0,$AQ58&gt;0),MATCH(INDEX($W$7:$W$16,$AQ58)&amp;"-"&amp;$AR58,$CC$7:$CC$126,0),""),"")</f>
        <v/>
      </c>
      <c r="BZ58" s="93" t="str">
        <f t="array" ref="BZ58">IFERROR(IF(AND(COUNTIF($BQ$7:$BQ58,"")+1=BZ$6,LEN($BQ58)&gt;0,$AQ58&gt;0),MATCH(INDEX($W$7:$W$16,$AQ58)&amp;"-"&amp;$AR58,$CC$7:$CC$126,0),""),"")</f>
        <v/>
      </c>
      <c r="CA58" s="93" t="str">
        <f t="array" ref="CA58">IFERROR(IF(AND(COUNTIF($BQ$7:$BQ58,"")+1=CA$6,LEN($BQ58)&gt;0,$AQ58&gt;0),MATCH(INDEX($W$7:$W$16,$AQ58)&amp;"-"&amp;$AR58,$CC$7:$CC$126,0),""),"")</f>
        <v/>
      </c>
      <c r="CB58" s="93" t="str">
        <f t="array" ref="CB58">IFERROR(IF(AND(COUNTIF($BQ$7:$BQ58,"")+1=CB$6,LEN($BQ58)&gt;0,$AQ58&gt;0),MATCH(INDEX($W$7:$W$16,$AQ58)&amp;"-"&amp;$AR58,$CC$7:$CC$126,0),""),"")</f>
        <v/>
      </c>
      <c r="CC58" s="93" t="str">
        <f t="shared" si="13"/>
        <v/>
      </c>
      <c r="CD58" s="93" t="str">
        <f t="array" ref="CD58">IFERROR(IF(AND(COUNTIF($CC$7:$CC58,"")+1=CD$6,LEN($CC58)&gt;0,$AU58&gt;0),MATCH(INDEX($X$7:$X$16,$AU58)&amp;"-"&amp;$AV58,$CO$7:$CO$126,0),""),"")</f>
        <v/>
      </c>
      <c r="CE58" s="93" t="str">
        <f t="array" ref="CE58">IFERROR(IF(AND(COUNTIF($CC$7:$CC58,"")+1=CE$6,LEN($CC58)&gt;0,$AU58&gt;0),MATCH(INDEX($X$7:$X$16,$AU58)&amp;"-"&amp;$AV58,$CO$7:$CO$126,0),""),"")</f>
        <v/>
      </c>
      <c r="CF58" s="93" t="str">
        <f t="array" ref="CF58">IFERROR(IF(AND(COUNTIF($CC$7:$CC58,"")+1=CF$6,LEN($CC58)&gt;0,$AU58&gt;0),MATCH(INDEX($X$7:$X$16,$AU58)&amp;"-"&amp;$AV58,$CO$7:$CO$126,0),""),"")</f>
        <v/>
      </c>
      <c r="CG58" s="93" t="str">
        <f t="array" ref="CG58">IFERROR(IF(AND(COUNTIF($CC$7:$CC58,"")+1=CG$6,LEN($CC58)&gt;0,$AU58&gt;0),MATCH(INDEX($X$7:$X$16,$AU58)&amp;"-"&amp;$AV58,$CO$7:$CO$126,0),""),"")</f>
        <v/>
      </c>
      <c r="CH58" s="93" t="str">
        <f t="array" ref="CH58">IFERROR(IF(AND(COUNTIF($CC$7:$CC58,"")+1=CH$6,LEN($CC58)&gt;0,$AU58&gt;0),MATCH(INDEX($X$7:$X$16,$AU58)&amp;"-"&amp;$AV58,$CO$7:$CO$126,0),""),"")</f>
        <v/>
      </c>
      <c r="CI58" s="93" t="str">
        <f t="array" ref="CI58">IFERROR(IF(AND(COUNTIF($CC$7:$CC58,"")+1=CI$6,LEN($CC58)&gt;0,$AU58&gt;0),MATCH(INDEX($X$7:$X$16,$AU58)&amp;"-"&amp;$AV58,$CO$7:$CO$126,0),""),"")</f>
        <v/>
      </c>
      <c r="CJ58" s="93" t="str">
        <f t="array" ref="CJ58">IFERROR(IF(AND(COUNTIF($CC$7:$CC58,"")+1=CJ$6,LEN($CC58)&gt;0,$AU58&gt;0),MATCH(INDEX($X$7:$X$16,$AU58)&amp;"-"&amp;$AV58,$CO$7:$CO$126,0),""),"")</f>
        <v/>
      </c>
      <c r="CK58" s="93" t="str">
        <f t="array" ref="CK58">IFERROR(IF(AND(COUNTIF($CC$7:$CC58,"")+1=CK$6,LEN($CC58)&gt;0,$AU58&gt;0),MATCH(INDEX($X$7:$X$16,$AU58)&amp;"-"&amp;$AV58,$CO$7:$CO$126,0),""),"")</f>
        <v/>
      </c>
      <c r="CL58" s="93" t="str">
        <f t="array" ref="CL58">IFERROR(IF(AND(COUNTIF($CC$7:$CC58,"")+1=CL$6,LEN($CC58)&gt;0,$AU58&gt;0),MATCH(INDEX($X$7:$X$16,$AU58)&amp;"-"&amp;$AV58,$CO$7:$CO$126,0),""),"")</f>
        <v/>
      </c>
      <c r="CM58" s="93" t="str">
        <f t="array" ref="CM58">IFERROR(IF(AND(COUNTIF($CC$7:$CC58,"")+1=CM$6,LEN($CC58)&gt;0,$AU58&gt;0),MATCH(INDEX($X$7:$X$16,$AU58)&amp;"-"&amp;$AV58,$CO$7:$CO$126,0),""),"")</f>
        <v/>
      </c>
      <c r="CN58" s="93" t="str">
        <f t="array" ref="CN58">IFERROR(IF(AND(COUNTIF($CC$7:$CC58,"")+1=CN$6,LEN($CC58)&gt;0,$AU58&gt;0),MATCH(INDEX($X$7:$X$16,$AU58)&amp;"-"&amp;$AV58,$CO$7:$CO$126,0),""),"")</f>
        <v/>
      </c>
      <c r="CO58" s="93" t="str">
        <f t="shared" si="14"/>
        <v/>
      </c>
      <c r="CP58" s="93" t="str">
        <f t="array" ref="CP58">IFERROR(IF(AND(COUNTIF($CO$7:$CO58,"")+1=CP$6,LEN($CO58)&gt;0,$AY58&gt;0),MATCH(INDEX($Y$7:$Y$16,$AY58)&amp;"-"&amp;$AZ58,$DA$7:$DA$126,0),""),"")</f>
        <v/>
      </c>
      <c r="CQ58" s="93" t="str">
        <f t="array" ref="CQ58">IFERROR(IF(AND(COUNTIF($CO$7:$CO58,"")+1=CQ$6,LEN($CO58)&gt;0,$AY58&gt;0),MATCH(INDEX($Y$7:$Y$16,$AY58)&amp;"-"&amp;$AZ58,$DA$7:$DA$126,0),""),"")</f>
        <v/>
      </c>
      <c r="CR58" s="93" t="str">
        <f t="array" ref="CR58">IFERROR(IF(AND(COUNTIF($CO$7:$CO58,"")+1=CR$6,LEN($CO58)&gt;0,$AY58&gt;0),MATCH(INDEX($Y$7:$Y$16,$AY58)&amp;"-"&amp;$AZ58,$DA$7:$DA$126,0),""),"")</f>
        <v/>
      </c>
      <c r="CS58" s="93" t="str">
        <f t="array" ref="CS58">IFERROR(IF(AND(COUNTIF($CO$7:$CO58,"")+1=CS$6,LEN($CO58)&gt;0,$AY58&gt;0),MATCH(INDEX($Y$7:$Y$16,$AY58)&amp;"-"&amp;$AZ58,$DA$7:$DA$126,0),""),"")</f>
        <v/>
      </c>
      <c r="CT58" s="93" t="str">
        <f t="array" ref="CT58">IFERROR(IF(AND(COUNTIF($CO$7:$CO58,"")+1=CT$6,LEN($CO58)&gt;0,$AY58&gt;0),MATCH(INDEX($Y$7:$Y$16,$AY58)&amp;"-"&amp;$AZ58,$DA$7:$DA$126,0),""),"")</f>
        <v/>
      </c>
      <c r="CU58" s="93" t="str">
        <f t="array" ref="CU58">IFERROR(IF(AND(COUNTIF($CO$7:$CO58,"")+1=CU$6,LEN($CO58)&gt;0,$AY58&gt;0),MATCH(INDEX($Y$7:$Y$16,$AY58)&amp;"-"&amp;$AZ58,$DA$7:$DA$126,0),""),"")</f>
        <v/>
      </c>
      <c r="CV58" s="93" t="str">
        <f t="array" ref="CV58">IFERROR(IF(AND(COUNTIF($CO$7:$CO58,"")+1=CV$6,LEN($CO58)&gt;0,$AY58&gt;0),MATCH(INDEX($Y$7:$Y$16,$AY58)&amp;"-"&amp;$AZ58,$DA$7:$DA$126,0),""),"")</f>
        <v/>
      </c>
      <c r="CW58" s="93" t="str">
        <f t="array" ref="CW58">IFERROR(IF(AND(COUNTIF($CO$7:$CO58,"")+1=CW$6,LEN($CO58)&gt;0,$AY58&gt;0),MATCH(INDEX($Y$7:$Y$16,$AY58)&amp;"-"&amp;$AZ58,$DA$7:$DA$126,0),""),"")</f>
        <v/>
      </c>
      <c r="CX58" s="93" t="str">
        <f t="array" ref="CX58">IFERROR(IF(AND(COUNTIF($CO$7:$CO58,"")+1=CX$6,LEN($CO58)&gt;0,$AY58&gt;0),MATCH(INDEX($Y$7:$Y$16,$AY58)&amp;"-"&amp;$AZ58,$DA$7:$DA$126,0),""),"")</f>
        <v/>
      </c>
      <c r="CY58" s="93" t="str">
        <f t="array" ref="CY58">IFERROR(IF(AND(COUNTIF($CO$7:$CO58,"")+1=CY$6,LEN($CO58)&gt;0,$AY58&gt;0),MATCH(INDEX($Y$7:$Y$16,$AY58)&amp;"-"&amp;$AZ58,$DA$7:$DA$126,0),""),"")</f>
        <v/>
      </c>
      <c r="CZ58" s="93" t="str">
        <f t="array" ref="CZ58">IFERROR(IF(AND(COUNTIF($CO$7:$CO58,"")+1=CZ$6,LEN($CO58)&gt;0,$AY58&gt;0),MATCH(INDEX($Y$7:$Y$16,$AY58)&amp;"-"&amp;$AZ58,$DA$7:$DA$126,0),""),"")</f>
        <v/>
      </c>
      <c r="DA58" s="93" t="str">
        <f t="shared" si="15"/>
        <v/>
      </c>
      <c r="DC58" s="93" t="str">
        <f t="array" ref="DC58">IFERROR(IF(LEN(BQ58)=0,"",SUM((BF$7:BO$126=$BD58)*(BF$6:BO$6))),"")</f>
        <v/>
      </c>
      <c r="DD58" s="93" t="str">
        <f t="array" ref="DD58">IFERROR(IF(LEN(CC58)=0,"",SUM((BR$7:CA$126=$BD58)*(BR$6:CA$6))),"")</f>
        <v/>
      </c>
      <c r="DE58" s="93" t="str">
        <f t="array" ref="DE58">IFERROR(IF(LEN(CO58)=0,"",SUM((CD$7:CM$126=$BD58)*(CD$6:CM$6))),"")</f>
        <v/>
      </c>
      <c r="DF58" s="93" t="str">
        <f t="array" ref="DF58">IFERROR(IF(LEN(DA58)=0,"",SUM((CP$7:CY$126=$BD58)*(CP$6:CY$6))),"")</f>
        <v/>
      </c>
    </row>
    <row r="59" spans="2:110" x14ac:dyDescent="0.25">
      <c r="B59" s="112">
        <v>7</v>
      </c>
      <c r="C59" s="93" t="str">
        <f t="array" ref="C59">IFERROR(IF(AND(LEN(C$52)&gt;0,SUM((OutputList!$C31:$H31=Cond!C$52)*1)&gt;0),OutputList!$B31,""),"")</f>
        <v/>
      </c>
      <c r="D59" s="93" t="str">
        <f t="array" ref="D59">IFERROR(IF(AND(LEN(D$52)&gt;0,SUM((OutputList!$C31:$H31=Cond!D$52)*1)&gt;0),OutputList!$B31,""),"")</f>
        <v/>
      </c>
      <c r="E59" s="93" t="str">
        <f t="array" ref="E59">IFERROR(IF(AND(LEN(E$52)&gt;0,SUM((OutputList!$C31:$H31=Cond!E$52)*1)&gt;0),OutputList!$B31,""),"")</f>
        <v/>
      </c>
      <c r="F59" s="93" t="str">
        <f t="array" ref="F59">IFERROR(IF(AND(LEN(F$52)&gt;0,SUM((OutputList!$C31:$H31=Cond!F$52)*1)&gt;0),OutputList!$B31,""),"")</f>
        <v/>
      </c>
      <c r="G59" s="93" t="str">
        <f t="array" ref="G59">IFERROR(IF(AND(LEN(G$52)&gt;0,SUM((OutputList!$C31:$H31=Cond!G$52)*1)&gt;0),OutputList!$B31,""),"")</f>
        <v/>
      </c>
      <c r="H59" s="93" t="str">
        <f t="array" ref="H59">IFERROR(IF(AND(LEN(H$52)&gt;0,SUM((OutputList!$C31:$H31=Cond!H$52)*1)&gt;0),OutputList!$B31,""),"")</f>
        <v/>
      </c>
      <c r="I59" s="93" t="str">
        <f t="array" ref="I59">IFERROR(IF(AND(LEN(I$52)&gt;0,SUM((OutputList!$C31:$H31=Cond!I$52)*1)&gt;0),OutputList!$B31,""),"")</f>
        <v/>
      </c>
      <c r="J59" s="93" t="str">
        <f t="array" ref="J59">IFERROR(IF(AND(LEN(J$52)&gt;0,SUM((OutputList!$C31:$H31=Cond!J$52)*1)&gt;0),OutputList!$B31,""),"")</f>
        <v/>
      </c>
      <c r="K59" s="93" t="str">
        <f t="array" ref="K59">IFERROR(IF(AND(LEN(K$52)&gt;0,SUM((OutputList!$C31:$H31=Cond!K$52)*1)&gt;0),OutputList!$B31,""),"")</f>
        <v/>
      </c>
      <c r="L59" s="93" t="str">
        <f t="array" ref="L59">IFERROR(IF(AND(LEN(L$52)&gt;0,SUM((OutputList!$C31:$H31=Cond!L$52)*1)&gt;0),OutputList!$B31,""),"")</f>
        <v/>
      </c>
      <c r="M59" s="93">
        <f t="shared" si="62"/>
        <v>0</v>
      </c>
      <c r="O59" s="112">
        <v>3</v>
      </c>
      <c r="P59" s="112">
        <v>6</v>
      </c>
      <c r="Q59" s="93" t="str">
        <f t="shared" si="2"/>
        <v/>
      </c>
      <c r="R59" s="93" t="str">
        <f t="shared" si="3"/>
        <v>Manufacturer</v>
      </c>
      <c r="AA59" s="111">
        <v>5</v>
      </c>
      <c r="AB59" s="93" t="str">
        <f t="shared" si="63"/>
        <v/>
      </c>
      <c r="AC59" s="93" t="str">
        <f t="shared" si="64"/>
        <v/>
      </c>
      <c r="AD59" s="93" t="str">
        <f t="shared" si="65"/>
        <v/>
      </c>
      <c r="AE59" s="93" t="str">
        <f t="shared" si="66"/>
        <v/>
      </c>
      <c r="AF59" s="93" t="str">
        <f>IFERROR(IF(LEN(AB59)=0,"",MAX($AG$55:AG58)+2),"")</f>
        <v/>
      </c>
      <c r="AG59" s="93" t="str">
        <f t="shared" si="67"/>
        <v/>
      </c>
      <c r="AH59" s="93" t="str">
        <f t="shared" si="68"/>
        <v/>
      </c>
      <c r="AJ59" s="112">
        <v>53</v>
      </c>
      <c r="AK59" s="93" t="str">
        <f t="array" ref="AK59">IFERROR(IF(MAX(($AJ59&gt;=$AF$7:$AF$16)*($AJ59&lt;=$AG$7:$AG$16)*$AA$7:$AA$16)=0,"",INDEX($AB$7:$AB$16,MAX(($AJ59&gt;=$AF$7:$AF$16)*($AJ59&lt;=$AG$7:$AG$16)*$AA$7:$AA$16))),"")</f>
        <v/>
      </c>
      <c r="AL59" s="93" t="str">
        <f>IFERROR(IF(LEN(AK59)=0,"",COUNTIF(AK$7:AK59,AK59)),"")</f>
        <v/>
      </c>
      <c r="AM59" s="93" t="str">
        <f t="array" ref="AM59">IFERROR(IF(LEN(AK59)=0,"",LARGE((AK59=$R$7:$R$126)*($P$7:$P$126),COUNTIF(AK59:AK$126,AK59)-1)),"")</f>
        <v/>
      </c>
      <c r="AN59" s="93" t="str">
        <f>IFERROR(IF(LEN(AK59)=0,"",COUNTIF(AM$7:AM59,AM59)),"")</f>
        <v/>
      </c>
      <c r="AO59" s="93" t="str">
        <f t="array" ref="AO59">IFERROR(IF(MAX(($AJ59&gt;=$AF$19:$AF$28)*($AJ59&lt;=$AG$19:$AG$28)*$AA$19:$AA$28)=0,"",INDEX($AB$19:$AB$28,MAX(($AJ59&gt;=$AF$19:$AF$28)*($AJ59&lt;=$AG$19:$AG$28)*$AA$19:$AA$28))),"")</f>
        <v/>
      </c>
      <c r="AP59" s="93" t="str">
        <f>IFERROR(IF(LEN(AO59)=0,"",COUNTIF(AO$7:AO59,AO59)),"")</f>
        <v/>
      </c>
      <c r="AQ59" s="93" t="str">
        <f t="array" ref="AQ59">IFERROR(IF(LEN(AO59)=0,"",LARGE((AO59=$Q$7:$Q$126)*($P$7:$P$126),COUNTIF(AO59:AO$126,AO59)-1)),"")</f>
        <v/>
      </c>
      <c r="AR59" s="93" t="str">
        <f>IFERROR(IF(LEN(AO59)=0,"",COUNTIF(AQ$7:AQ59,AQ59)),"")</f>
        <v/>
      </c>
      <c r="AS59" s="93" t="str">
        <f t="array" ref="AS59">IFERROR(IF(MAX(($AJ59&gt;=$AF$31:$AF$40)*($AJ59&lt;=$AG$31:$AG$40)*$AA$31:$AA$40)=0,"",INDEX($AB$31:$AB$40,MAX(($AJ59&gt;=$AF$31:$AF$40)*($AJ59&lt;=$AG$31:$AG$40)*$AA$31:$AA$40))),"")</f>
        <v/>
      </c>
      <c r="AT59" s="93" t="str">
        <f>IFERROR(IF(LEN(AS59)=0,"",COUNTIF(AS$7:AS59,AS59)),"")</f>
        <v/>
      </c>
      <c r="AU59" s="93" t="str">
        <f t="shared" si="9"/>
        <v/>
      </c>
      <c r="AV59" s="93" t="str">
        <f>IFERROR(IF(LEN(AU59)=0,"",COUNTIF(AU$7:AU59,AU59)),"")</f>
        <v/>
      </c>
      <c r="AW59" s="93" t="str">
        <f t="array" ref="AW59">IFERROR(IF(MAX(($AJ59&gt;=$AF$43:$AF$52)*($AJ59&lt;=$AG$43:$AG$52)*$AA$43:$AA$52)=0,"",INDEX($AB$43:$AB$52,MAX(($AJ59&gt;=$AF$43:$AF$52)*($AJ59&lt;=$AG$43:$AG$52)*$AA$43:$AA$52))),"")</f>
        <v/>
      </c>
      <c r="AX59" s="93" t="str">
        <f>IFERROR(IF(LEN(AW59)=0,"",COUNTIF(AW$7:AW59,AW59)),"")</f>
        <v/>
      </c>
      <c r="AY59" s="93" t="str">
        <f t="shared" si="10"/>
        <v/>
      </c>
      <c r="AZ59" s="93" t="str">
        <f>IFERROR(IF(LEN(AY59)=0,"",COUNTIF(AY$7:AY59,AY59)),"")</f>
        <v/>
      </c>
      <c r="BA59" s="93" t="str">
        <f t="array" ref="BA59">IFERROR(IF(MAX(($AJ59&gt;=$AF$55:$AF$64)*($AJ59&lt;=$AG$55:$AG$64)*$AA$55:$AA$64)=0,"",INDEX($AB$55:$AB$64,MAX(($AJ59&gt;=$AF$55:$AF$64)*($AJ59&lt;=$AG$55:$AG$64)*$AA$55:$AA$64))),"")</f>
        <v/>
      </c>
      <c r="BB59" s="93" t="str">
        <f>IFERROR(IF(LEN(BA59)=0,"",COUNTIF(BA$7:BA59,BA59)),"")</f>
        <v/>
      </c>
      <c r="BD59" s="112">
        <v>53</v>
      </c>
      <c r="BE59" s="93" t="str">
        <f t="shared" si="11"/>
        <v/>
      </c>
      <c r="BF59" s="93" t="str">
        <f t="array" ref="BF59">IFERROR(IF(AND(COUNTIF($BE$7:$BE59,"")+1=BF$6,LEN($BE59)&gt;0,$AM59&gt;0),MATCH(INDEX($V$7:$V$16,$AM59)&amp;"-"&amp;$AN59,$BQ$7:$BQ$126,0),""),"")</f>
        <v/>
      </c>
      <c r="BG59" s="93" t="str">
        <f t="array" ref="BG59">IFERROR(IF(AND(COUNTIF($BE$7:$BE59,"")+1=BG$6,LEN($BE59)&gt;0,$AM59&gt;0),MATCH(INDEX($V$7:$V$16,$AM59)&amp;"-"&amp;$AN59,$BQ$7:$BQ$126,0),""),"")</f>
        <v/>
      </c>
      <c r="BH59" s="93" t="str">
        <f t="array" ref="BH59">IFERROR(IF(AND(COUNTIF($BE$7:$BE59,"")+1=BH$6,LEN($BE59)&gt;0,$AM59&gt;0),MATCH(INDEX($V$7:$V$16,$AM59)&amp;"-"&amp;$AN59,$BQ$7:$BQ$126,0),""),"")</f>
        <v/>
      </c>
      <c r="BI59" s="93" t="str">
        <f t="array" ref="BI59">IFERROR(IF(AND(COUNTIF($BE$7:$BE59,"")+1=BI$6,LEN($BE59)&gt;0,$AM59&gt;0),MATCH(INDEX($V$7:$V$16,$AM59)&amp;"-"&amp;$AN59,$BQ$7:$BQ$126,0),""),"")</f>
        <v/>
      </c>
      <c r="BJ59" s="93" t="str">
        <f t="array" ref="BJ59">IFERROR(IF(AND(COUNTIF($BE$7:$BE59,"")+1=BJ$6,LEN($BE59)&gt;0,$AM59&gt;0),MATCH(INDEX($V$7:$V$16,$AM59)&amp;"-"&amp;$AN59,$BQ$7:$BQ$126,0),""),"")</f>
        <v/>
      </c>
      <c r="BK59" s="93" t="str">
        <f t="array" ref="BK59">IFERROR(IF(AND(COUNTIF($BE$7:$BE59,"")+1=BK$6,LEN($BE59)&gt;0,$AM59&gt;0),MATCH(INDEX($V$7:$V$16,$AM59)&amp;"-"&amp;$AN59,$BQ$7:$BQ$126,0),""),"")</f>
        <v/>
      </c>
      <c r="BL59" s="93" t="str">
        <f t="array" ref="BL59">IFERROR(IF(AND(COUNTIF($BE$7:$BE59,"")+1=BL$6,LEN($BE59)&gt;0,$AM59&gt;0),MATCH(INDEX($V$7:$V$16,$AM59)&amp;"-"&amp;$AN59,$BQ$7:$BQ$126,0),""),"")</f>
        <v/>
      </c>
      <c r="BM59" s="93" t="str">
        <f t="array" ref="BM59">IFERROR(IF(AND(COUNTIF($BE$7:$BE59,"")+1=BM$6,LEN($BE59)&gt;0,$AM59&gt;0),MATCH(INDEX($V$7:$V$16,$AM59)&amp;"-"&amp;$AN59,$BQ$7:$BQ$126,0),""),"")</f>
        <v/>
      </c>
      <c r="BN59" s="93" t="str">
        <f t="array" ref="BN59">IFERROR(IF(AND(COUNTIF($BE$7:$BE59,"")+1=BN$6,LEN($BE59)&gt;0,$AM59&gt;0),MATCH(INDEX($V$7:$V$16,$AM59)&amp;"-"&amp;$AN59,$BQ$7:$BQ$126,0),""),"")</f>
        <v/>
      </c>
      <c r="BO59" s="93" t="str">
        <f t="array" ref="BO59">IFERROR(IF(AND(COUNTIF($BE$7:$BE59,"")+1=BO$6,LEN($BE59)&gt;0,$AM59&gt;0),MATCH(INDEX($V$7:$V$16,$AM59)&amp;"-"&amp;$AN59,$BQ$7:$BQ$126,0),""),"")</f>
        <v/>
      </c>
      <c r="BP59" s="93" t="str">
        <f t="array" ref="BP59">IFERROR(IF(AND(COUNTIF($BE$7:$BE59,"")+1=BP$6,LEN($BE59)&gt;0,$AM59&gt;0),MATCH(INDEX($V$7:$V$16,$AM59)&amp;"-"&amp;$AN59,$BQ$7:$BQ$126,0),""),"")</f>
        <v/>
      </c>
      <c r="BQ59" s="93" t="str">
        <f t="shared" si="12"/>
        <v/>
      </c>
      <c r="BR59" s="93" t="str">
        <f t="array" ref="BR59">IFERROR(IF(AND(COUNTIF($BQ$7:$BQ59,"")+1=BR$6,LEN($BQ59)&gt;0,$AQ59&gt;0),MATCH(INDEX($W$7:$W$16,$AQ59)&amp;"-"&amp;$AR59,$CC$7:$CC$126,0),""),"")</f>
        <v/>
      </c>
      <c r="BS59" s="93" t="str">
        <f t="array" ref="BS59">IFERROR(IF(AND(COUNTIF($BQ$7:$BQ59,"")+1=BS$6,LEN($BQ59)&gt;0,$AQ59&gt;0),MATCH(INDEX($W$7:$W$16,$AQ59)&amp;"-"&amp;$AR59,$CC$7:$CC$126,0),""),"")</f>
        <v/>
      </c>
      <c r="BT59" s="93" t="str">
        <f t="array" ref="BT59">IFERROR(IF(AND(COUNTIF($BQ$7:$BQ59,"")+1=BT$6,LEN($BQ59)&gt;0,$AQ59&gt;0),MATCH(INDEX($W$7:$W$16,$AQ59)&amp;"-"&amp;$AR59,$CC$7:$CC$126,0),""),"")</f>
        <v/>
      </c>
      <c r="BU59" s="93" t="str">
        <f t="array" ref="BU59">IFERROR(IF(AND(COUNTIF($BQ$7:$BQ59,"")+1=BU$6,LEN($BQ59)&gt;0,$AQ59&gt;0),MATCH(INDEX($W$7:$W$16,$AQ59)&amp;"-"&amp;$AR59,$CC$7:$CC$126,0),""),"")</f>
        <v/>
      </c>
      <c r="BV59" s="93" t="str">
        <f t="array" ref="BV59">IFERROR(IF(AND(COUNTIF($BQ$7:$BQ59,"")+1=BV$6,LEN($BQ59)&gt;0,$AQ59&gt;0),MATCH(INDEX($W$7:$W$16,$AQ59)&amp;"-"&amp;$AR59,$CC$7:$CC$126,0),""),"")</f>
        <v/>
      </c>
      <c r="BW59" s="93" t="str">
        <f t="array" ref="BW59">IFERROR(IF(AND(COUNTIF($BQ$7:$BQ59,"")+1=BW$6,LEN($BQ59)&gt;0,$AQ59&gt;0),MATCH(INDEX($W$7:$W$16,$AQ59)&amp;"-"&amp;$AR59,$CC$7:$CC$126,0),""),"")</f>
        <v/>
      </c>
      <c r="BX59" s="93" t="str">
        <f t="array" ref="BX59">IFERROR(IF(AND(COUNTIF($BQ$7:$BQ59,"")+1=BX$6,LEN($BQ59)&gt;0,$AQ59&gt;0),MATCH(INDEX($W$7:$W$16,$AQ59)&amp;"-"&amp;$AR59,$CC$7:$CC$126,0),""),"")</f>
        <v/>
      </c>
      <c r="BY59" s="93" t="str">
        <f t="array" ref="BY59">IFERROR(IF(AND(COUNTIF($BQ$7:$BQ59,"")+1=BY$6,LEN($BQ59)&gt;0,$AQ59&gt;0),MATCH(INDEX($W$7:$W$16,$AQ59)&amp;"-"&amp;$AR59,$CC$7:$CC$126,0),""),"")</f>
        <v/>
      </c>
      <c r="BZ59" s="93" t="str">
        <f t="array" ref="BZ59">IFERROR(IF(AND(COUNTIF($BQ$7:$BQ59,"")+1=BZ$6,LEN($BQ59)&gt;0,$AQ59&gt;0),MATCH(INDEX($W$7:$W$16,$AQ59)&amp;"-"&amp;$AR59,$CC$7:$CC$126,0),""),"")</f>
        <v/>
      </c>
      <c r="CA59" s="93" t="str">
        <f t="array" ref="CA59">IFERROR(IF(AND(COUNTIF($BQ$7:$BQ59,"")+1=CA$6,LEN($BQ59)&gt;0,$AQ59&gt;0),MATCH(INDEX($W$7:$W$16,$AQ59)&amp;"-"&amp;$AR59,$CC$7:$CC$126,0),""),"")</f>
        <v/>
      </c>
      <c r="CB59" s="93" t="str">
        <f t="array" ref="CB59">IFERROR(IF(AND(COUNTIF($BQ$7:$BQ59,"")+1=CB$6,LEN($BQ59)&gt;0,$AQ59&gt;0),MATCH(INDEX($W$7:$W$16,$AQ59)&amp;"-"&amp;$AR59,$CC$7:$CC$126,0),""),"")</f>
        <v/>
      </c>
      <c r="CC59" s="93" t="str">
        <f t="shared" si="13"/>
        <v/>
      </c>
      <c r="CD59" s="93" t="str">
        <f t="array" ref="CD59">IFERROR(IF(AND(COUNTIF($CC$7:$CC59,"")+1=CD$6,LEN($CC59)&gt;0,$AU59&gt;0),MATCH(INDEX($X$7:$X$16,$AU59)&amp;"-"&amp;$AV59,$CO$7:$CO$126,0),""),"")</f>
        <v/>
      </c>
      <c r="CE59" s="93" t="str">
        <f t="array" ref="CE59">IFERROR(IF(AND(COUNTIF($CC$7:$CC59,"")+1=CE$6,LEN($CC59)&gt;0,$AU59&gt;0),MATCH(INDEX($X$7:$X$16,$AU59)&amp;"-"&amp;$AV59,$CO$7:$CO$126,0),""),"")</f>
        <v/>
      </c>
      <c r="CF59" s="93" t="str">
        <f t="array" ref="CF59">IFERROR(IF(AND(COUNTIF($CC$7:$CC59,"")+1=CF$6,LEN($CC59)&gt;0,$AU59&gt;0),MATCH(INDEX($X$7:$X$16,$AU59)&amp;"-"&amp;$AV59,$CO$7:$CO$126,0),""),"")</f>
        <v/>
      </c>
      <c r="CG59" s="93" t="str">
        <f t="array" ref="CG59">IFERROR(IF(AND(COUNTIF($CC$7:$CC59,"")+1=CG$6,LEN($CC59)&gt;0,$AU59&gt;0),MATCH(INDEX($X$7:$X$16,$AU59)&amp;"-"&amp;$AV59,$CO$7:$CO$126,0),""),"")</f>
        <v/>
      </c>
      <c r="CH59" s="93" t="str">
        <f t="array" ref="CH59">IFERROR(IF(AND(COUNTIF($CC$7:$CC59,"")+1=CH$6,LEN($CC59)&gt;0,$AU59&gt;0),MATCH(INDEX($X$7:$X$16,$AU59)&amp;"-"&amp;$AV59,$CO$7:$CO$126,0),""),"")</f>
        <v/>
      </c>
      <c r="CI59" s="93" t="str">
        <f t="array" ref="CI59">IFERROR(IF(AND(COUNTIF($CC$7:$CC59,"")+1=CI$6,LEN($CC59)&gt;0,$AU59&gt;0),MATCH(INDEX($X$7:$X$16,$AU59)&amp;"-"&amp;$AV59,$CO$7:$CO$126,0),""),"")</f>
        <v/>
      </c>
      <c r="CJ59" s="93" t="str">
        <f t="array" ref="CJ59">IFERROR(IF(AND(COUNTIF($CC$7:$CC59,"")+1=CJ$6,LEN($CC59)&gt;0,$AU59&gt;0),MATCH(INDEX($X$7:$X$16,$AU59)&amp;"-"&amp;$AV59,$CO$7:$CO$126,0),""),"")</f>
        <v/>
      </c>
      <c r="CK59" s="93" t="str">
        <f t="array" ref="CK59">IFERROR(IF(AND(COUNTIF($CC$7:$CC59,"")+1=CK$6,LEN($CC59)&gt;0,$AU59&gt;0),MATCH(INDEX($X$7:$X$16,$AU59)&amp;"-"&amp;$AV59,$CO$7:$CO$126,0),""),"")</f>
        <v/>
      </c>
      <c r="CL59" s="93" t="str">
        <f t="array" ref="CL59">IFERROR(IF(AND(COUNTIF($CC$7:$CC59,"")+1=CL$6,LEN($CC59)&gt;0,$AU59&gt;0),MATCH(INDEX($X$7:$X$16,$AU59)&amp;"-"&amp;$AV59,$CO$7:$CO$126,0),""),"")</f>
        <v/>
      </c>
      <c r="CM59" s="93" t="str">
        <f t="array" ref="CM59">IFERROR(IF(AND(COUNTIF($CC$7:$CC59,"")+1=CM$6,LEN($CC59)&gt;0,$AU59&gt;0),MATCH(INDEX($X$7:$X$16,$AU59)&amp;"-"&amp;$AV59,$CO$7:$CO$126,0),""),"")</f>
        <v/>
      </c>
      <c r="CN59" s="93" t="str">
        <f t="array" ref="CN59">IFERROR(IF(AND(COUNTIF($CC$7:$CC59,"")+1=CN$6,LEN($CC59)&gt;0,$AU59&gt;0),MATCH(INDEX($X$7:$X$16,$AU59)&amp;"-"&amp;$AV59,$CO$7:$CO$126,0),""),"")</f>
        <v/>
      </c>
      <c r="CO59" s="93" t="str">
        <f t="shared" si="14"/>
        <v/>
      </c>
      <c r="CP59" s="93" t="str">
        <f t="array" ref="CP59">IFERROR(IF(AND(COUNTIF($CO$7:$CO59,"")+1=CP$6,LEN($CO59)&gt;0,$AY59&gt;0),MATCH(INDEX($Y$7:$Y$16,$AY59)&amp;"-"&amp;$AZ59,$DA$7:$DA$126,0),""),"")</f>
        <v/>
      </c>
      <c r="CQ59" s="93" t="str">
        <f t="array" ref="CQ59">IFERROR(IF(AND(COUNTIF($CO$7:$CO59,"")+1=CQ$6,LEN($CO59)&gt;0,$AY59&gt;0),MATCH(INDEX($Y$7:$Y$16,$AY59)&amp;"-"&amp;$AZ59,$DA$7:$DA$126,0),""),"")</f>
        <v/>
      </c>
      <c r="CR59" s="93" t="str">
        <f t="array" ref="CR59">IFERROR(IF(AND(COUNTIF($CO$7:$CO59,"")+1=CR$6,LEN($CO59)&gt;0,$AY59&gt;0),MATCH(INDEX($Y$7:$Y$16,$AY59)&amp;"-"&amp;$AZ59,$DA$7:$DA$126,0),""),"")</f>
        <v/>
      </c>
      <c r="CS59" s="93" t="str">
        <f t="array" ref="CS59">IFERROR(IF(AND(COUNTIF($CO$7:$CO59,"")+1=CS$6,LEN($CO59)&gt;0,$AY59&gt;0),MATCH(INDEX($Y$7:$Y$16,$AY59)&amp;"-"&amp;$AZ59,$DA$7:$DA$126,0),""),"")</f>
        <v/>
      </c>
      <c r="CT59" s="93" t="str">
        <f t="array" ref="CT59">IFERROR(IF(AND(COUNTIF($CO$7:$CO59,"")+1=CT$6,LEN($CO59)&gt;0,$AY59&gt;0),MATCH(INDEX($Y$7:$Y$16,$AY59)&amp;"-"&amp;$AZ59,$DA$7:$DA$126,0),""),"")</f>
        <v/>
      </c>
      <c r="CU59" s="93" t="str">
        <f t="array" ref="CU59">IFERROR(IF(AND(COUNTIF($CO$7:$CO59,"")+1=CU$6,LEN($CO59)&gt;0,$AY59&gt;0),MATCH(INDEX($Y$7:$Y$16,$AY59)&amp;"-"&amp;$AZ59,$DA$7:$DA$126,0),""),"")</f>
        <v/>
      </c>
      <c r="CV59" s="93" t="str">
        <f t="array" ref="CV59">IFERROR(IF(AND(COUNTIF($CO$7:$CO59,"")+1=CV$6,LEN($CO59)&gt;0,$AY59&gt;0),MATCH(INDEX($Y$7:$Y$16,$AY59)&amp;"-"&amp;$AZ59,$DA$7:$DA$126,0),""),"")</f>
        <v/>
      </c>
      <c r="CW59" s="93" t="str">
        <f t="array" ref="CW59">IFERROR(IF(AND(COUNTIF($CO$7:$CO59,"")+1=CW$6,LEN($CO59)&gt;0,$AY59&gt;0),MATCH(INDEX($Y$7:$Y$16,$AY59)&amp;"-"&amp;$AZ59,$DA$7:$DA$126,0),""),"")</f>
        <v/>
      </c>
      <c r="CX59" s="93" t="str">
        <f t="array" ref="CX59">IFERROR(IF(AND(COUNTIF($CO$7:$CO59,"")+1=CX$6,LEN($CO59)&gt;0,$AY59&gt;0),MATCH(INDEX($Y$7:$Y$16,$AY59)&amp;"-"&amp;$AZ59,$DA$7:$DA$126,0),""),"")</f>
        <v/>
      </c>
      <c r="CY59" s="93" t="str">
        <f t="array" ref="CY59">IFERROR(IF(AND(COUNTIF($CO$7:$CO59,"")+1=CY$6,LEN($CO59)&gt;0,$AY59&gt;0),MATCH(INDEX($Y$7:$Y$16,$AY59)&amp;"-"&amp;$AZ59,$DA$7:$DA$126,0),""),"")</f>
        <v/>
      </c>
      <c r="CZ59" s="93" t="str">
        <f t="array" ref="CZ59">IFERROR(IF(AND(COUNTIF($CO$7:$CO59,"")+1=CZ$6,LEN($CO59)&gt;0,$AY59&gt;0),MATCH(INDEX($Y$7:$Y$16,$AY59)&amp;"-"&amp;$AZ59,$DA$7:$DA$126,0),""),"")</f>
        <v/>
      </c>
      <c r="DA59" s="93" t="str">
        <f t="shared" si="15"/>
        <v/>
      </c>
      <c r="DC59" s="93" t="str">
        <f t="array" ref="DC59">IFERROR(IF(LEN(BQ59)=0,"",SUM((BF$7:BO$126=$BD59)*(BF$6:BO$6))),"")</f>
        <v/>
      </c>
      <c r="DD59" s="93" t="str">
        <f t="array" ref="DD59">IFERROR(IF(LEN(CC59)=0,"",SUM((BR$7:CA$126=$BD59)*(BR$6:CA$6))),"")</f>
        <v/>
      </c>
      <c r="DE59" s="93" t="str">
        <f t="array" ref="DE59">IFERROR(IF(LEN(CO59)=0,"",SUM((CD$7:CM$126=$BD59)*(CD$6:CM$6))),"")</f>
        <v/>
      </c>
      <c r="DF59" s="93" t="str">
        <f t="array" ref="DF59">IFERROR(IF(LEN(DA59)=0,"",SUM((CP$7:CY$126=$BD59)*(CP$6:CY$6))),"")</f>
        <v/>
      </c>
    </row>
    <row r="60" spans="2:110" x14ac:dyDescent="0.25">
      <c r="B60" s="112">
        <v>8</v>
      </c>
      <c r="C60" s="93" t="str">
        <f t="array" ref="C60">IFERROR(IF(AND(LEN(C$52)&gt;0,SUM((OutputList!$C32:$H32=Cond!C$52)*1)&gt;0),OutputList!$B32,""),"")</f>
        <v/>
      </c>
      <c r="D60" s="93" t="str">
        <f t="array" ref="D60">IFERROR(IF(AND(LEN(D$52)&gt;0,SUM((OutputList!$C32:$H32=Cond!D$52)*1)&gt;0),OutputList!$B32,""),"")</f>
        <v/>
      </c>
      <c r="E60" s="93" t="str">
        <f t="array" ref="E60">IFERROR(IF(AND(LEN(E$52)&gt;0,SUM((OutputList!$C32:$H32=Cond!E$52)*1)&gt;0),OutputList!$B32,""),"")</f>
        <v/>
      </c>
      <c r="F60" s="93" t="str">
        <f t="array" ref="F60">IFERROR(IF(AND(LEN(F$52)&gt;0,SUM((OutputList!$C32:$H32=Cond!F$52)*1)&gt;0),OutputList!$B32,""),"")</f>
        <v/>
      </c>
      <c r="G60" s="93" t="str">
        <f t="array" ref="G60">IFERROR(IF(AND(LEN(G$52)&gt;0,SUM((OutputList!$C32:$H32=Cond!G$52)*1)&gt;0),OutputList!$B32,""),"")</f>
        <v/>
      </c>
      <c r="H60" s="93" t="str">
        <f t="array" ref="H60">IFERROR(IF(AND(LEN(H$52)&gt;0,SUM((OutputList!$C32:$H32=Cond!H$52)*1)&gt;0),OutputList!$B32,""),"")</f>
        <v/>
      </c>
      <c r="I60" s="93" t="str">
        <f t="array" ref="I60">IFERROR(IF(AND(LEN(I$52)&gt;0,SUM((OutputList!$C32:$H32=Cond!I$52)*1)&gt;0),OutputList!$B32,""),"")</f>
        <v/>
      </c>
      <c r="J60" s="93" t="str">
        <f t="array" ref="J60">IFERROR(IF(AND(LEN(J$52)&gt;0,SUM((OutputList!$C32:$H32=Cond!J$52)*1)&gt;0),OutputList!$B32,""),"")</f>
        <v/>
      </c>
      <c r="K60" s="93" t="str">
        <f t="array" ref="K60">IFERROR(IF(AND(LEN(K$52)&gt;0,SUM((OutputList!$C32:$H32=Cond!K$52)*1)&gt;0),OutputList!$B32,""),"")</f>
        <v/>
      </c>
      <c r="L60" s="93" t="str">
        <f t="array" ref="L60">IFERROR(IF(AND(LEN(L$52)&gt;0,SUM((OutputList!$C32:$H32=Cond!L$52)*1)&gt;0),OutputList!$B32,""),"")</f>
        <v/>
      </c>
      <c r="M60" s="93">
        <f t="shared" si="62"/>
        <v>0</v>
      </c>
      <c r="O60" s="112">
        <v>4</v>
      </c>
      <c r="P60" s="112">
        <v>6</v>
      </c>
      <c r="Q60" s="93" t="str">
        <f t="shared" si="2"/>
        <v/>
      </c>
      <c r="R60" s="93" t="str">
        <f t="shared" si="3"/>
        <v/>
      </c>
      <c r="AA60" s="111">
        <v>6</v>
      </c>
      <c r="AB60" s="93" t="str">
        <f t="shared" si="63"/>
        <v/>
      </c>
      <c r="AC60" s="93" t="str">
        <f t="shared" si="64"/>
        <v/>
      </c>
      <c r="AD60" s="93" t="str">
        <f t="shared" si="65"/>
        <v/>
      </c>
      <c r="AE60" s="93" t="str">
        <f t="shared" si="66"/>
        <v/>
      </c>
      <c r="AF60" s="93" t="str">
        <f>IFERROR(IF(LEN(AB60)=0,"",MAX($AG$55:AG59)+2),"")</f>
        <v/>
      </c>
      <c r="AG60" s="93" t="str">
        <f t="shared" si="67"/>
        <v/>
      </c>
      <c r="AH60" s="93" t="str">
        <f t="shared" si="68"/>
        <v/>
      </c>
      <c r="AJ60" s="112">
        <v>54</v>
      </c>
      <c r="AK60" s="93" t="str">
        <f t="array" ref="AK60">IFERROR(IF(MAX(($AJ60&gt;=$AF$7:$AF$16)*($AJ60&lt;=$AG$7:$AG$16)*$AA$7:$AA$16)=0,"",INDEX($AB$7:$AB$16,MAX(($AJ60&gt;=$AF$7:$AF$16)*($AJ60&lt;=$AG$7:$AG$16)*$AA$7:$AA$16))),"")</f>
        <v/>
      </c>
      <c r="AL60" s="93" t="str">
        <f>IFERROR(IF(LEN(AK60)=0,"",COUNTIF(AK$7:AK60,AK60)),"")</f>
        <v/>
      </c>
      <c r="AM60" s="93" t="str">
        <f t="array" ref="AM60">IFERROR(IF(LEN(AK60)=0,"",LARGE((AK60=$R$7:$R$126)*($P$7:$P$126),COUNTIF(AK60:AK$126,AK60)-1)),"")</f>
        <v/>
      </c>
      <c r="AN60" s="93" t="str">
        <f>IFERROR(IF(LEN(AK60)=0,"",COUNTIF(AM$7:AM60,AM60)),"")</f>
        <v/>
      </c>
      <c r="AO60" s="93" t="str">
        <f t="array" ref="AO60">IFERROR(IF(MAX(($AJ60&gt;=$AF$19:$AF$28)*($AJ60&lt;=$AG$19:$AG$28)*$AA$19:$AA$28)=0,"",INDEX($AB$19:$AB$28,MAX(($AJ60&gt;=$AF$19:$AF$28)*($AJ60&lt;=$AG$19:$AG$28)*$AA$19:$AA$28))),"")</f>
        <v/>
      </c>
      <c r="AP60" s="93" t="str">
        <f>IFERROR(IF(LEN(AO60)=0,"",COUNTIF(AO$7:AO60,AO60)),"")</f>
        <v/>
      </c>
      <c r="AQ60" s="93" t="str">
        <f t="array" ref="AQ60">IFERROR(IF(LEN(AO60)=0,"",LARGE((AO60=$Q$7:$Q$126)*($P$7:$P$126),COUNTIF(AO60:AO$126,AO60)-1)),"")</f>
        <v/>
      </c>
      <c r="AR60" s="93" t="str">
        <f>IFERROR(IF(LEN(AO60)=0,"",COUNTIF(AQ$7:AQ60,AQ60)),"")</f>
        <v/>
      </c>
      <c r="AS60" s="93" t="str">
        <f t="array" ref="AS60">IFERROR(IF(MAX(($AJ60&gt;=$AF$31:$AF$40)*($AJ60&lt;=$AG$31:$AG$40)*$AA$31:$AA$40)=0,"",INDEX($AB$31:$AB$40,MAX(($AJ60&gt;=$AF$31:$AF$40)*($AJ60&lt;=$AG$31:$AG$40)*$AA$31:$AA$40))),"")</f>
        <v/>
      </c>
      <c r="AT60" s="93" t="str">
        <f>IFERROR(IF(LEN(AS60)=0,"",COUNTIF(AS$7:AS60,AS60)),"")</f>
        <v/>
      </c>
      <c r="AU60" s="93" t="str">
        <f t="shared" si="9"/>
        <v/>
      </c>
      <c r="AV60" s="93" t="str">
        <f>IFERROR(IF(LEN(AU60)=0,"",COUNTIF(AU$7:AU60,AU60)),"")</f>
        <v/>
      </c>
      <c r="AW60" s="93" t="str">
        <f t="array" ref="AW60">IFERROR(IF(MAX(($AJ60&gt;=$AF$43:$AF$52)*($AJ60&lt;=$AG$43:$AG$52)*$AA$43:$AA$52)=0,"",INDEX($AB$43:$AB$52,MAX(($AJ60&gt;=$AF$43:$AF$52)*($AJ60&lt;=$AG$43:$AG$52)*$AA$43:$AA$52))),"")</f>
        <v/>
      </c>
      <c r="AX60" s="93" t="str">
        <f>IFERROR(IF(LEN(AW60)=0,"",COUNTIF(AW$7:AW60,AW60)),"")</f>
        <v/>
      </c>
      <c r="AY60" s="93" t="str">
        <f t="shared" si="10"/>
        <v/>
      </c>
      <c r="AZ60" s="93" t="str">
        <f>IFERROR(IF(LEN(AY60)=0,"",COUNTIF(AY$7:AY60,AY60)),"")</f>
        <v/>
      </c>
      <c r="BA60" s="93" t="str">
        <f t="array" ref="BA60">IFERROR(IF(MAX(($AJ60&gt;=$AF$55:$AF$64)*($AJ60&lt;=$AG$55:$AG$64)*$AA$55:$AA$64)=0,"",INDEX($AB$55:$AB$64,MAX(($AJ60&gt;=$AF$55:$AF$64)*($AJ60&lt;=$AG$55:$AG$64)*$AA$55:$AA$64))),"")</f>
        <v/>
      </c>
      <c r="BB60" s="93" t="str">
        <f>IFERROR(IF(LEN(BA60)=0,"",COUNTIF(BA$7:BA60,BA60)),"")</f>
        <v/>
      </c>
      <c r="BD60" s="112">
        <v>54</v>
      </c>
      <c r="BE60" s="93" t="str">
        <f t="shared" si="11"/>
        <v/>
      </c>
      <c r="BF60" s="93" t="str">
        <f t="array" ref="BF60">IFERROR(IF(AND(COUNTIF($BE$7:$BE60,"")+1=BF$6,LEN($BE60)&gt;0,$AM60&gt;0),MATCH(INDEX($V$7:$V$16,$AM60)&amp;"-"&amp;$AN60,$BQ$7:$BQ$126,0),""),"")</f>
        <v/>
      </c>
      <c r="BG60" s="93" t="str">
        <f t="array" ref="BG60">IFERROR(IF(AND(COUNTIF($BE$7:$BE60,"")+1=BG$6,LEN($BE60)&gt;0,$AM60&gt;0),MATCH(INDEX($V$7:$V$16,$AM60)&amp;"-"&amp;$AN60,$BQ$7:$BQ$126,0),""),"")</f>
        <v/>
      </c>
      <c r="BH60" s="93" t="str">
        <f t="array" ref="BH60">IFERROR(IF(AND(COUNTIF($BE$7:$BE60,"")+1=BH$6,LEN($BE60)&gt;0,$AM60&gt;0),MATCH(INDEX($V$7:$V$16,$AM60)&amp;"-"&amp;$AN60,$BQ$7:$BQ$126,0),""),"")</f>
        <v/>
      </c>
      <c r="BI60" s="93" t="str">
        <f t="array" ref="BI60">IFERROR(IF(AND(COUNTIF($BE$7:$BE60,"")+1=BI$6,LEN($BE60)&gt;0,$AM60&gt;0),MATCH(INDEX($V$7:$V$16,$AM60)&amp;"-"&amp;$AN60,$BQ$7:$BQ$126,0),""),"")</f>
        <v/>
      </c>
      <c r="BJ60" s="93" t="str">
        <f t="array" ref="BJ60">IFERROR(IF(AND(COUNTIF($BE$7:$BE60,"")+1=BJ$6,LEN($BE60)&gt;0,$AM60&gt;0),MATCH(INDEX($V$7:$V$16,$AM60)&amp;"-"&amp;$AN60,$BQ$7:$BQ$126,0),""),"")</f>
        <v/>
      </c>
      <c r="BK60" s="93" t="str">
        <f t="array" ref="BK60">IFERROR(IF(AND(COUNTIF($BE$7:$BE60,"")+1=BK$6,LEN($BE60)&gt;0,$AM60&gt;0),MATCH(INDEX($V$7:$V$16,$AM60)&amp;"-"&amp;$AN60,$BQ$7:$BQ$126,0),""),"")</f>
        <v/>
      </c>
      <c r="BL60" s="93" t="str">
        <f t="array" ref="BL60">IFERROR(IF(AND(COUNTIF($BE$7:$BE60,"")+1=BL$6,LEN($BE60)&gt;0,$AM60&gt;0),MATCH(INDEX($V$7:$V$16,$AM60)&amp;"-"&amp;$AN60,$BQ$7:$BQ$126,0),""),"")</f>
        <v/>
      </c>
      <c r="BM60" s="93" t="str">
        <f t="array" ref="BM60">IFERROR(IF(AND(COUNTIF($BE$7:$BE60,"")+1=BM$6,LEN($BE60)&gt;0,$AM60&gt;0),MATCH(INDEX($V$7:$V$16,$AM60)&amp;"-"&amp;$AN60,$BQ$7:$BQ$126,0),""),"")</f>
        <v/>
      </c>
      <c r="BN60" s="93" t="str">
        <f t="array" ref="BN60">IFERROR(IF(AND(COUNTIF($BE$7:$BE60,"")+1=BN$6,LEN($BE60)&gt;0,$AM60&gt;0),MATCH(INDEX($V$7:$V$16,$AM60)&amp;"-"&amp;$AN60,$BQ$7:$BQ$126,0),""),"")</f>
        <v/>
      </c>
      <c r="BO60" s="93" t="str">
        <f t="array" ref="BO60">IFERROR(IF(AND(COUNTIF($BE$7:$BE60,"")+1=BO$6,LEN($BE60)&gt;0,$AM60&gt;0),MATCH(INDEX($V$7:$V$16,$AM60)&amp;"-"&amp;$AN60,$BQ$7:$BQ$126,0),""),"")</f>
        <v/>
      </c>
      <c r="BP60" s="93" t="str">
        <f t="array" ref="BP60">IFERROR(IF(AND(COUNTIF($BE$7:$BE60,"")+1=BP$6,LEN($BE60)&gt;0,$AM60&gt;0),MATCH(INDEX($V$7:$V$16,$AM60)&amp;"-"&amp;$AN60,$BQ$7:$BQ$126,0),""),"")</f>
        <v/>
      </c>
      <c r="BQ60" s="93" t="str">
        <f t="shared" si="12"/>
        <v/>
      </c>
      <c r="BR60" s="93" t="str">
        <f t="array" ref="BR60">IFERROR(IF(AND(COUNTIF($BQ$7:$BQ60,"")+1=BR$6,LEN($BQ60)&gt;0,$AQ60&gt;0),MATCH(INDEX($W$7:$W$16,$AQ60)&amp;"-"&amp;$AR60,$CC$7:$CC$126,0),""),"")</f>
        <v/>
      </c>
      <c r="BS60" s="93" t="str">
        <f t="array" ref="BS60">IFERROR(IF(AND(COUNTIF($BQ$7:$BQ60,"")+1=BS$6,LEN($BQ60)&gt;0,$AQ60&gt;0),MATCH(INDEX($W$7:$W$16,$AQ60)&amp;"-"&amp;$AR60,$CC$7:$CC$126,0),""),"")</f>
        <v/>
      </c>
      <c r="BT60" s="93" t="str">
        <f t="array" ref="BT60">IFERROR(IF(AND(COUNTIF($BQ$7:$BQ60,"")+1=BT$6,LEN($BQ60)&gt;0,$AQ60&gt;0),MATCH(INDEX($W$7:$W$16,$AQ60)&amp;"-"&amp;$AR60,$CC$7:$CC$126,0),""),"")</f>
        <v/>
      </c>
      <c r="BU60" s="93" t="str">
        <f t="array" ref="BU60">IFERROR(IF(AND(COUNTIF($BQ$7:$BQ60,"")+1=BU$6,LEN($BQ60)&gt;0,$AQ60&gt;0),MATCH(INDEX($W$7:$W$16,$AQ60)&amp;"-"&amp;$AR60,$CC$7:$CC$126,0),""),"")</f>
        <v/>
      </c>
      <c r="BV60" s="93" t="str">
        <f t="array" ref="BV60">IFERROR(IF(AND(COUNTIF($BQ$7:$BQ60,"")+1=BV$6,LEN($BQ60)&gt;0,$AQ60&gt;0),MATCH(INDEX($W$7:$W$16,$AQ60)&amp;"-"&amp;$AR60,$CC$7:$CC$126,0),""),"")</f>
        <v/>
      </c>
      <c r="BW60" s="93" t="str">
        <f t="array" ref="BW60">IFERROR(IF(AND(COUNTIF($BQ$7:$BQ60,"")+1=BW$6,LEN($BQ60)&gt;0,$AQ60&gt;0),MATCH(INDEX($W$7:$W$16,$AQ60)&amp;"-"&amp;$AR60,$CC$7:$CC$126,0),""),"")</f>
        <v/>
      </c>
      <c r="BX60" s="93" t="str">
        <f t="array" ref="BX60">IFERROR(IF(AND(COUNTIF($BQ$7:$BQ60,"")+1=BX$6,LEN($BQ60)&gt;0,$AQ60&gt;0),MATCH(INDEX($W$7:$W$16,$AQ60)&amp;"-"&amp;$AR60,$CC$7:$CC$126,0),""),"")</f>
        <v/>
      </c>
      <c r="BY60" s="93" t="str">
        <f t="array" ref="BY60">IFERROR(IF(AND(COUNTIF($BQ$7:$BQ60,"")+1=BY$6,LEN($BQ60)&gt;0,$AQ60&gt;0),MATCH(INDEX($W$7:$W$16,$AQ60)&amp;"-"&amp;$AR60,$CC$7:$CC$126,0),""),"")</f>
        <v/>
      </c>
      <c r="BZ60" s="93" t="str">
        <f t="array" ref="BZ60">IFERROR(IF(AND(COUNTIF($BQ$7:$BQ60,"")+1=BZ$6,LEN($BQ60)&gt;0,$AQ60&gt;0),MATCH(INDEX($W$7:$W$16,$AQ60)&amp;"-"&amp;$AR60,$CC$7:$CC$126,0),""),"")</f>
        <v/>
      </c>
      <c r="CA60" s="93" t="str">
        <f t="array" ref="CA60">IFERROR(IF(AND(COUNTIF($BQ$7:$BQ60,"")+1=CA$6,LEN($BQ60)&gt;0,$AQ60&gt;0),MATCH(INDEX($W$7:$W$16,$AQ60)&amp;"-"&amp;$AR60,$CC$7:$CC$126,0),""),"")</f>
        <v/>
      </c>
      <c r="CB60" s="93" t="str">
        <f t="array" ref="CB60">IFERROR(IF(AND(COUNTIF($BQ$7:$BQ60,"")+1=CB$6,LEN($BQ60)&gt;0,$AQ60&gt;0),MATCH(INDEX($W$7:$W$16,$AQ60)&amp;"-"&amp;$AR60,$CC$7:$CC$126,0),""),"")</f>
        <v/>
      </c>
      <c r="CC60" s="93" t="str">
        <f t="shared" si="13"/>
        <v/>
      </c>
      <c r="CD60" s="93" t="str">
        <f t="array" ref="CD60">IFERROR(IF(AND(COUNTIF($CC$7:$CC60,"")+1=CD$6,LEN($CC60)&gt;0,$AU60&gt;0),MATCH(INDEX($X$7:$X$16,$AU60)&amp;"-"&amp;$AV60,$CO$7:$CO$126,0),""),"")</f>
        <v/>
      </c>
      <c r="CE60" s="93" t="str">
        <f t="array" ref="CE60">IFERROR(IF(AND(COUNTIF($CC$7:$CC60,"")+1=CE$6,LEN($CC60)&gt;0,$AU60&gt;0),MATCH(INDEX($X$7:$X$16,$AU60)&amp;"-"&amp;$AV60,$CO$7:$CO$126,0),""),"")</f>
        <v/>
      </c>
      <c r="CF60" s="93" t="str">
        <f t="array" ref="CF60">IFERROR(IF(AND(COUNTIF($CC$7:$CC60,"")+1=CF$6,LEN($CC60)&gt;0,$AU60&gt;0),MATCH(INDEX($X$7:$X$16,$AU60)&amp;"-"&amp;$AV60,$CO$7:$CO$126,0),""),"")</f>
        <v/>
      </c>
      <c r="CG60" s="93" t="str">
        <f t="array" ref="CG60">IFERROR(IF(AND(COUNTIF($CC$7:$CC60,"")+1=CG$6,LEN($CC60)&gt;0,$AU60&gt;0),MATCH(INDEX($X$7:$X$16,$AU60)&amp;"-"&amp;$AV60,$CO$7:$CO$126,0),""),"")</f>
        <v/>
      </c>
      <c r="CH60" s="93" t="str">
        <f t="array" ref="CH60">IFERROR(IF(AND(COUNTIF($CC$7:$CC60,"")+1=CH$6,LEN($CC60)&gt;0,$AU60&gt;0),MATCH(INDEX($X$7:$X$16,$AU60)&amp;"-"&amp;$AV60,$CO$7:$CO$126,0),""),"")</f>
        <v/>
      </c>
      <c r="CI60" s="93" t="str">
        <f t="array" ref="CI60">IFERROR(IF(AND(COUNTIF($CC$7:$CC60,"")+1=CI$6,LEN($CC60)&gt;0,$AU60&gt;0),MATCH(INDEX($X$7:$X$16,$AU60)&amp;"-"&amp;$AV60,$CO$7:$CO$126,0),""),"")</f>
        <v/>
      </c>
      <c r="CJ60" s="93" t="str">
        <f t="array" ref="CJ60">IFERROR(IF(AND(COUNTIF($CC$7:$CC60,"")+1=CJ$6,LEN($CC60)&gt;0,$AU60&gt;0),MATCH(INDEX($X$7:$X$16,$AU60)&amp;"-"&amp;$AV60,$CO$7:$CO$126,0),""),"")</f>
        <v/>
      </c>
      <c r="CK60" s="93" t="str">
        <f t="array" ref="CK60">IFERROR(IF(AND(COUNTIF($CC$7:$CC60,"")+1=CK$6,LEN($CC60)&gt;0,$AU60&gt;0),MATCH(INDEX($X$7:$X$16,$AU60)&amp;"-"&amp;$AV60,$CO$7:$CO$126,0),""),"")</f>
        <v/>
      </c>
      <c r="CL60" s="93" t="str">
        <f t="array" ref="CL60">IFERROR(IF(AND(COUNTIF($CC$7:$CC60,"")+1=CL$6,LEN($CC60)&gt;0,$AU60&gt;0),MATCH(INDEX($X$7:$X$16,$AU60)&amp;"-"&amp;$AV60,$CO$7:$CO$126,0),""),"")</f>
        <v/>
      </c>
      <c r="CM60" s="93" t="str">
        <f t="array" ref="CM60">IFERROR(IF(AND(COUNTIF($CC$7:$CC60,"")+1=CM$6,LEN($CC60)&gt;0,$AU60&gt;0),MATCH(INDEX($X$7:$X$16,$AU60)&amp;"-"&amp;$AV60,$CO$7:$CO$126,0),""),"")</f>
        <v/>
      </c>
      <c r="CN60" s="93" t="str">
        <f t="array" ref="CN60">IFERROR(IF(AND(COUNTIF($CC$7:$CC60,"")+1=CN$6,LEN($CC60)&gt;0,$AU60&gt;0),MATCH(INDEX($X$7:$X$16,$AU60)&amp;"-"&amp;$AV60,$CO$7:$CO$126,0),""),"")</f>
        <v/>
      </c>
      <c r="CO60" s="93" t="str">
        <f t="shared" si="14"/>
        <v/>
      </c>
      <c r="CP60" s="93" t="str">
        <f t="array" ref="CP60">IFERROR(IF(AND(COUNTIF($CO$7:$CO60,"")+1=CP$6,LEN($CO60)&gt;0,$AY60&gt;0),MATCH(INDEX($Y$7:$Y$16,$AY60)&amp;"-"&amp;$AZ60,$DA$7:$DA$126,0),""),"")</f>
        <v/>
      </c>
      <c r="CQ60" s="93" t="str">
        <f t="array" ref="CQ60">IFERROR(IF(AND(COUNTIF($CO$7:$CO60,"")+1=CQ$6,LEN($CO60)&gt;0,$AY60&gt;0),MATCH(INDEX($Y$7:$Y$16,$AY60)&amp;"-"&amp;$AZ60,$DA$7:$DA$126,0),""),"")</f>
        <v/>
      </c>
      <c r="CR60" s="93" t="str">
        <f t="array" ref="CR60">IFERROR(IF(AND(COUNTIF($CO$7:$CO60,"")+1=CR$6,LEN($CO60)&gt;0,$AY60&gt;0),MATCH(INDEX($Y$7:$Y$16,$AY60)&amp;"-"&amp;$AZ60,$DA$7:$DA$126,0),""),"")</f>
        <v/>
      </c>
      <c r="CS60" s="93" t="str">
        <f t="array" ref="CS60">IFERROR(IF(AND(COUNTIF($CO$7:$CO60,"")+1=CS$6,LEN($CO60)&gt;0,$AY60&gt;0),MATCH(INDEX($Y$7:$Y$16,$AY60)&amp;"-"&amp;$AZ60,$DA$7:$DA$126,0),""),"")</f>
        <v/>
      </c>
      <c r="CT60" s="93" t="str">
        <f t="array" ref="CT60">IFERROR(IF(AND(COUNTIF($CO$7:$CO60,"")+1=CT$6,LEN($CO60)&gt;0,$AY60&gt;0),MATCH(INDEX($Y$7:$Y$16,$AY60)&amp;"-"&amp;$AZ60,$DA$7:$DA$126,0),""),"")</f>
        <v/>
      </c>
      <c r="CU60" s="93" t="str">
        <f t="array" ref="CU60">IFERROR(IF(AND(COUNTIF($CO$7:$CO60,"")+1=CU$6,LEN($CO60)&gt;0,$AY60&gt;0),MATCH(INDEX($Y$7:$Y$16,$AY60)&amp;"-"&amp;$AZ60,$DA$7:$DA$126,0),""),"")</f>
        <v/>
      </c>
      <c r="CV60" s="93" t="str">
        <f t="array" ref="CV60">IFERROR(IF(AND(COUNTIF($CO$7:$CO60,"")+1=CV$6,LEN($CO60)&gt;0,$AY60&gt;0),MATCH(INDEX($Y$7:$Y$16,$AY60)&amp;"-"&amp;$AZ60,$DA$7:$DA$126,0),""),"")</f>
        <v/>
      </c>
      <c r="CW60" s="93" t="str">
        <f t="array" ref="CW60">IFERROR(IF(AND(COUNTIF($CO$7:$CO60,"")+1=CW$6,LEN($CO60)&gt;0,$AY60&gt;0),MATCH(INDEX($Y$7:$Y$16,$AY60)&amp;"-"&amp;$AZ60,$DA$7:$DA$126,0),""),"")</f>
        <v/>
      </c>
      <c r="CX60" s="93" t="str">
        <f t="array" ref="CX60">IFERROR(IF(AND(COUNTIF($CO$7:$CO60,"")+1=CX$6,LEN($CO60)&gt;0,$AY60&gt;0),MATCH(INDEX($Y$7:$Y$16,$AY60)&amp;"-"&amp;$AZ60,$DA$7:$DA$126,0),""),"")</f>
        <v/>
      </c>
      <c r="CY60" s="93" t="str">
        <f t="array" ref="CY60">IFERROR(IF(AND(COUNTIF($CO$7:$CO60,"")+1=CY$6,LEN($CO60)&gt;0,$AY60&gt;0),MATCH(INDEX($Y$7:$Y$16,$AY60)&amp;"-"&amp;$AZ60,$DA$7:$DA$126,0),""),"")</f>
        <v/>
      </c>
      <c r="CZ60" s="93" t="str">
        <f t="array" ref="CZ60">IFERROR(IF(AND(COUNTIF($CO$7:$CO60,"")+1=CZ$6,LEN($CO60)&gt;0,$AY60&gt;0),MATCH(INDEX($Y$7:$Y$16,$AY60)&amp;"-"&amp;$AZ60,$DA$7:$DA$126,0),""),"")</f>
        <v/>
      </c>
      <c r="DA60" s="93" t="str">
        <f t="shared" si="15"/>
        <v/>
      </c>
      <c r="DC60" s="93" t="str">
        <f t="array" ref="DC60">IFERROR(IF(LEN(BQ60)=0,"",SUM((BF$7:BO$126=$BD60)*(BF$6:BO$6))),"")</f>
        <v/>
      </c>
      <c r="DD60" s="93" t="str">
        <f t="array" ref="DD60">IFERROR(IF(LEN(CC60)=0,"",SUM((BR$7:CA$126=$BD60)*(BR$6:CA$6))),"")</f>
        <v/>
      </c>
      <c r="DE60" s="93" t="str">
        <f t="array" ref="DE60">IFERROR(IF(LEN(CO60)=0,"",SUM((CD$7:CM$126=$BD60)*(CD$6:CM$6))),"")</f>
        <v/>
      </c>
      <c r="DF60" s="93" t="str">
        <f t="array" ref="DF60">IFERROR(IF(LEN(DA60)=0,"",SUM((CP$7:CY$126=$BD60)*(CP$6:CY$6))),"")</f>
        <v/>
      </c>
    </row>
    <row r="61" spans="2:110" x14ac:dyDescent="0.25">
      <c r="B61" s="112">
        <v>9</v>
      </c>
      <c r="C61" s="93" t="str">
        <f t="array" ref="C61">IFERROR(IF(AND(LEN(C$52)&gt;0,SUM((OutputList!$C33:$H33=Cond!C$52)*1)&gt;0),OutputList!$B33,""),"")</f>
        <v/>
      </c>
      <c r="D61" s="93" t="str">
        <f t="array" ref="D61">IFERROR(IF(AND(LEN(D$52)&gt;0,SUM((OutputList!$C33:$H33=Cond!D$52)*1)&gt;0),OutputList!$B33,""),"")</f>
        <v/>
      </c>
      <c r="E61" s="93" t="str">
        <f t="array" ref="E61">IFERROR(IF(AND(LEN(E$52)&gt;0,SUM((OutputList!$C33:$H33=Cond!E$52)*1)&gt;0),OutputList!$B33,""),"")</f>
        <v/>
      </c>
      <c r="F61" s="93" t="str">
        <f t="array" ref="F61">IFERROR(IF(AND(LEN(F$52)&gt;0,SUM((OutputList!$C33:$H33=Cond!F$52)*1)&gt;0),OutputList!$B33,""),"")</f>
        <v/>
      </c>
      <c r="G61" s="93" t="str">
        <f t="array" ref="G61">IFERROR(IF(AND(LEN(G$52)&gt;0,SUM((OutputList!$C33:$H33=Cond!G$52)*1)&gt;0),OutputList!$B33,""),"")</f>
        <v/>
      </c>
      <c r="H61" s="93" t="str">
        <f t="array" ref="H61">IFERROR(IF(AND(LEN(H$52)&gt;0,SUM((OutputList!$C33:$H33=Cond!H$52)*1)&gt;0),OutputList!$B33,""),"")</f>
        <v/>
      </c>
      <c r="I61" s="93" t="str">
        <f t="array" ref="I61">IFERROR(IF(AND(LEN(I$52)&gt;0,SUM((OutputList!$C33:$H33=Cond!I$52)*1)&gt;0),OutputList!$B33,""),"")</f>
        <v/>
      </c>
      <c r="J61" s="93" t="str">
        <f t="array" ref="J61">IFERROR(IF(AND(LEN(J$52)&gt;0,SUM((OutputList!$C33:$H33=Cond!J$52)*1)&gt;0),OutputList!$B33,""),"")</f>
        <v/>
      </c>
      <c r="K61" s="93" t="str">
        <f t="array" ref="K61">IFERROR(IF(AND(LEN(K$52)&gt;0,SUM((OutputList!$C33:$H33=Cond!K$52)*1)&gt;0),OutputList!$B33,""),"")</f>
        <v/>
      </c>
      <c r="L61" s="93" t="str">
        <f t="array" ref="L61">IFERROR(IF(AND(LEN(L$52)&gt;0,SUM((OutputList!$C33:$H33=Cond!L$52)*1)&gt;0),OutputList!$B33,""),"")</f>
        <v/>
      </c>
      <c r="M61" s="93">
        <f t="shared" si="62"/>
        <v>0</v>
      </c>
      <c r="O61" s="112">
        <v>5</v>
      </c>
      <c r="P61" s="112">
        <v>6</v>
      </c>
      <c r="Q61" s="93" t="str">
        <f t="shared" si="2"/>
        <v/>
      </c>
      <c r="R61" s="93" t="str">
        <f t="shared" si="3"/>
        <v/>
      </c>
      <c r="AA61" s="111">
        <v>7</v>
      </c>
      <c r="AB61" s="93" t="str">
        <f t="shared" si="63"/>
        <v/>
      </c>
      <c r="AC61" s="93" t="str">
        <f t="shared" si="64"/>
        <v/>
      </c>
      <c r="AD61" s="93" t="str">
        <f t="shared" si="65"/>
        <v/>
      </c>
      <c r="AE61" s="93" t="str">
        <f t="shared" si="66"/>
        <v/>
      </c>
      <c r="AF61" s="93" t="str">
        <f>IFERROR(IF(LEN(AB61)=0,"",MAX($AG$55:AG60)+2),"")</f>
        <v/>
      </c>
      <c r="AG61" s="93" t="str">
        <f t="shared" si="67"/>
        <v/>
      </c>
      <c r="AH61" s="93" t="str">
        <f t="shared" si="68"/>
        <v/>
      </c>
      <c r="AJ61" s="112">
        <v>55</v>
      </c>
      <c r="AK61" s="93" t="str">
        <f t="array" ref="AK61">IFERROR(IF(MAX(($AJ61&gt;=$AF$7:$AF$16)*($AJ61&lt;=$AG$7:$AG$16)*$AA$7:$AA$16)=0,"",INDEX($AB$7:$AB$16,MAX(($AJ61&gt;=$AF$7:$AF$16)*($AJ61&lt;=$AG$7:$AG$16)*$AA$7:$AA$16))),"")</f>
        <v/>
      </c>
      <c r="AL61" s="93" t="str">
        <f>IFERROR(IF(LEN(AK61)=0,"",COUNTIF(AK$7:AK61,AK61)),"")</f>
        <v/>
      </c>
      <c r="AM61" s="93" t="str">
        <f t="array" ref="AM61">IFERROR(IF(LEN(AK61)=0,"",LARGE((AK61=$R$7:$R$126)*($P$7:$P$126),COUNTIF(AK61:AK$126,AK61)-1)),"")</f>
        <v/>
      </c>
      <c r="AN61" s="93" t="str">
        <f>IFERROR(IF(LEN(AK61)=0,"",COUNTIF(AM$7:AM61,AM61)),"")</f>
        <v/>
      </c>
      <c r="AO61" s="93" t="str">
        <f t="array" ref="AO61">IFERROR(IF(MAX(($AJ61&gt;=$AF$19:$AF$28)*($AJ61&lt;=$AG$19:$AG$28)*$AA$19:$AA$28)=0,"",INDEX($AB$19:$AB$28,MAX(($AJ61&gt;=$AF$19:$AF$28)*($AJ61&lt;=$AG$19:$AG$28)*$AA$19:$AA$28))),"")</f>
        <v/>
      </c>
      <c r="AP61" s="93" t="str">
        <f>IFERROR(IF(LEN(AO61)=0,"",COUNTIF(AO$7:AO61,AO61)),"")</f>
        <v/>
      </c>
      <c r="AQ61" s="93" t="str">
        <f t="array" ref="AQ61">IFERROR(IF(LEN(AO61)=0,"",LARGE((AO61=$Q$7:$Q$126)*($P$7:$P$126),COUNTIF(AO61:AO$126,AO61)-1)),"")</f>
        <v/>
      </c>
      <c r="AR61" s="93" t="str">
        <f>IFERROR(IF(LEN(AO61)=0,"",COUNTIF(AQ$7:AQ61,AQ61)),"")</f>
        <v/>
      </c>
      <c r="AS61" s="93" t="str">
        <f t="array" ref="AS61">IFERROR(IF(MAX(($AJ61&gt;=$AF$31:$AF$40)*($AJ61&lt;=$AG$31:$AG$40)*$AA$31:$AA$40)=0,"",INDEX($AB$31:$AB$40,MAX(($AJ61&gt;=$AF$31:$AF$40)*($AJ61&lt;=$AG$31:$AG$40)*$AA$31:$AA$40))),"")</f>
        <v/>
      </c>
      <c r="AT61" s="93" t="str">
        <f>IFERROR(IF(LEN(AS61)=0,"",COUNTIF(AS$7:AS61,AS61)),"")</f>
        <v/>
      </c>
      <c r="AU61" s="93" t="str">
        <f t="shared" si="9"/>
        <v/>
      </c>
      <c r="AV61" s="93" t="str">
        <f>IFERROR(IF(LEN(AU61)=0,"",COUNTIF(AU$7:AU61,AU61)),"")</f>
        <v/>
      </c>
      <c r="AW61" s="93" t="str">
        <f t="array" ref="AW61">IFERROR(IF(MAX(($AJ61&gt;=$AF$43:$AF$52)*($AJ61&lt;=$AG$43:$AG$52)*$AA$43:$AA$52)=0,"",INDEX($AB$43:$AB$52,MAX(($AJ61&gt;=$AF$43:$AF$52)*($AJ61&lt;=$AG$43:$AG$52)*$AA$43:$AA$52))),"")</f>
        <v/>
      </c>
      <c r="AX61" s="93" t="str">
        <f>IFERROR(IF(LEN(AW61)=0,"",COUNTIF(AW$7:AW61,AW61)),"")</f>
        <v/>
      </c>
      <c r="AY61" s="93" t="str">
        <f t="shared" si="10"/>
        <v/>
      </c>
      <c r="AZ61" s="93" t="str">
        <f>IFERROR(IF(LEN(AY61)=0,"",COUNTIF(AY$7:AY61,AY61)),"")</f>
        <v/>
      </c>
      <c r="BA61" s="93" t="str">
        <f t="array" ref="BA61">IFERROR(IF(MAX(($AJ61&gt;=$AF$55:$AF$64)*($AJ61&lt;=$AG$55:$AG$64)*$AA$55:$AA$64)=0,"",INDEX($AB$55:$AB$64,MAX(($AJ61&gt;=$AF$55:$AF$64)*($AJ61&lt;=$AG$55:$AG$64)*$AA$55:$AA$64))),"")</f>
        <v/>
      </c>
      <c r="BB61" s="93" t="str">
        <f>IFERROR(IF(LEN(BA61)=0,"",COUNTIF(BA$7:BA61,BA61)),"")</f>
        <v/>
      </c>
      <c r="BD61" s="112">
        <v>55</v>
      </c>
      <c r="BE61" s="93" t="str">
        <f t="shared" si="11"/>
        <v/>
      </c>
      <c r="BF61" s="93" t="str">
        <f t="array" ref="BF61">IFERROR(IF(AND(COUNTIF($BE$7:$BE61,"")+1=BF$6,LEN($BE61)&gt;0,$AM61&gt;0),MATCH(INDEX($V$7:$V$16,$AM61)&amp;"-"&amp;$AN61,$BQ$7:$BQ$126,0),""),"")</f>
        <v/>
      </c>
      <c r="BG61" s="93" t="str">
        <f t="array" ref="BG61">IFERROR(IF(AND(COUNTIF($BE$7:$BE61,"")+1=BG$6,LEN($BE61)&gt;0,$AM61&gt;0),MATCH(INDEX($V$7:$V$16,$AM61)&amp;"-"&amp;$AN61,$BQ$7:$BQ$126,0),""),"")</f>
        <v/>
      </c>
      <c r="BH61" s="93" t="str">
        <f t="array" ref="BH61">IFERROR(IF(AND(COUNTIF($BE$7:$BE61,"")+1=BH$6,LEN($BE61)&gt;0,$AM61&gt;0),MATCH(INDEX($V$7:$V$16,$AM61)&amp;"-"&amp;$AN61,$BQ$7:$BQ$126,0),""),"")</f>
        <v/>
      </c>
      <c r="BI61" s="93" t="str">
        <f t="array" ref="BI61">IFERROR(IF(AND(COUNTIF($BE$7:$BE61,"")+1=BI$6,LEN($BE61)&gt;0,$AM61&gt;0),MATCH(INDEX($V$7:$V$16,$AM61)&amp;"-"&amp;$AN61,$BQ$7:$BQ$126,0),""),"")</f>
        <v/>
      </c>
      <c r="BJ61" s="93" t="str">
        <f t="array" ref="BJ61">IFERROR(IF(AND(COUNTIF($BE$7:$BE61,"")+1=BJ$6,LEN($BE61)&gt;0,$AM61&gt;0),MATCH(INDEX($V$7:$V$16,$AM61)&amp;"-"&amp;$AN61,$BQ$7:$BQ$126,0),""),"")</f>
        <v/>
      </c>
      <c r="BK61" s="93" t="str">
        <f t="array" ref="BK61">IFERROR(IF(AND(COUNTIF($BE$7:$BE61,"")+1=BK$6,LEN($BE61)&gt;0,$AM61&gt;0),MATCH(INDEX($V$7:$V$16,$AM61)&amp;"-"&amp;$AN61,$BQ$7:$BQ$126,0),""),"")</f>
        <v/>
      </c>
      <c r="BL61" s="93" t="str">
        <f t="array" ref="BL61">IFERROR(IF(AND(COUNTIF($BE$7:$BE61,"")+1=BL$6,LEN($BE61)&gt;0,$AM61&gt;0),MATCH(INDEX($V$7:$V$16,$AM61)&amp;"-"&amp;$AN61,$BQ$7:$BQ$126,0),""),"")</f>
        <v/>
      </c>
      <c r="BM61" s="93" t="str">
        <f t="array" ref="BM61">IFERROR(IF(AND(COUNTIF($BE$7:$BE61,"")+1=BM$6,LEN($BE61)&gt;0,$AM61&gt;0),MATCH(INDEX($V$7:$V$16,$AM61)&amp;"-"&amp;$AN61,$BQ$7:$BQ$126,0),""),"")</f>
        <v/>
      </c>
      <c r="BN61" s="93" t="str">
        <f t="array" ref="BN61">IFERROR(IF(AND(COUNTIF($BE$7:$BE61,"")+1=BN$6,LEN($BE61)&gt;0,$AM61&gt;0),MATCH(INDEX($V$7:$V$16,$AM61)&amp;"-"&amp;$AN61,$BQ$7:$BQ$126,0),""),"")</f>
        <v/>
      </c>
      <c r="BO61" s="93" t="str">
        <f t="array" ref="BO61">IFERROR(IF(AND(COUNTIF($BE$7:$BE61,"")+1=BO$6,LEN($BE61)&gt;0,$AM61&gt;0),MATCH(INDEX($V$7:$V$16,$AM61)&amp;"-"&amp;$AN61,$BQ$7:$BQ$126,0),""),"")</f>
        <v/>
      </c>
      <c r="BP61" s="93" t="str">
        <f t="array" ref="BP61">IFERROR(IF(AND(COUNTIF($BE$7:$BE61,"")+1=BP$6,LEN($BE61)&gt;0,$AM61&gt;0),MATCH(INDEX($V$7:$V$16,$AM61)&amp;"-"&amp;$AN61,$BQ$7:$BQ$126,0),""),"")</f>
        <v/>
      </c>
      <c r="BQ61" s="93" t="str">
        <f t="shared" si="12"/>
        <v/>
      </c>
      <c r="BR61" s="93" t="str">
        <f t="array" ref="BR61">IFERROR(IF(AND(COUNTIF($BQ$7:$BQ61,"")+1=BR$6,LEN($BQ61)&gt;0,$AQ61&gt;0),MATCH(INDEX($W$7:$W$16,$AQ61)&amp;"-"&amp;$AR61,$CC$7:$CC$126,0),""),"")</f>
        <v/>
      </c>
      <c r="BS61" s="93" t="str">
        <f t="array" ref="BS61">IFERROR(IF(AND(COUNTIF($BQ$7:$BQ61,"")+1=BS$6,LEN($BQ61)&gt;0,$AQ61&gt;0),MATCH(INDEX($W$7:$W$16,$AQ61)&amp;"-"&amp;$AR61,$CC$7:$CC$126,0),""),"")</f>
        <v/>
      </c>
      <c r="BT61" s="93" t="str">
        <f t="array" ref="BT61">IFERROR(IF(AND(COUNTIF($BQ$7:$BQ61,"")+1=BT$6,LEN($BQ61)&gt;0,$AQ61&gt;0),MATCH(INDEX($W$7:$W$16,$AQ61)&amp;"-"&amp;$AR61,$CC$7:$CC$126,0),""),"")</f>
        <v/>
      </c>
      <c r="BU61" s="93" t="str">
        <f t="array" ref="BU61">IFERROR(IF(AND(COUNTIF($BQ$7:$BQ61,"")+1=BU$6,LEN($BQ61)&gt;0,$AQ61&gt;0),MATCH(INDEX($W$7:$W$16,$AQ61)&amp;"-"&amp;$AR61,$CC$7:$CC$126,0),""),"")</f>
        <v/>
      </c>
      <c r="BV61" s="93" t="str">
        <f t="array" ref="BV61">IFERROR(IF(AND(COUNTIF($BQ$7:$BQ61,"")+1=BV$6,LEN($BQ61)&gt;0,$AQ61&gt;0),MATCH(INDEX($W$7:$W$16,$AQ61)&amp;"-"&amp;$AR61,$CC$7:$CC$126,0),""),"")</f>
        <v/>
      </c>
      <c r="BW61" s="93" t="str">
        <f t="array" ref="BW61">IFERROR(IF(AND(COUNTIF($BQ$7:$BQ61,"")+1=BW$6,LEN($BQ61)&gt;0,$AQ61&gt;0),MATCH(INDEX($W$7:$W$16,$AQ61)&amp;"-"&amp;$AR61,$CC$7:$CC$126,0),""),"")</f>
        <v/>
      </c>
      <c r="BX61" s="93" t="str">
        <f t="array" ref="BX61">IFERROR(IF(AND(COUNTIF($BQ$7:$BQ61,"")+1=BX$6,LEN($BQ61)&gt;0,$AQ61&gt;0),MATCH(INDEX($W$7:$W$16,$AQ61)&amp;"-"&amp;$AR61,$CC$7:$CC$126,0),""),"")</f>
        <v/>
      </c>
      <c r="BY61" s="93" t="str">
        <f t="array" ref="BY61">IFERROR(IF(AND(COUNTIF($BQ$7:$BQ61,"")+1=BY$6,LEN($BQ61)&gt;0,$AQ61&gt;0),MATCH(INDEX($W$7:$W$16,$AQ61)&amp;"-"&amp;$AR61,$CC$7:$CC$126,0),""),"")</f>
        <v/>
      </c>
      <c r="BZ61" s="93" t="str">
        <f t="array" ref="BZ61">IFERROR(IF(AND(COUNTIF($BQ$7:$BQ61,"")+1=BZ$6,LEN($BQ61)&gt;0,$AQ61&gt;0),MATCH(INDEX($W$7:$W$16,$AQ61)&amp;"-"&amp;$AR61,$CC$7:$CC$126,0),""),"")</f>
        <v/>
      </c>
      <c r="CA61" s="93" t="str">
        <f t="array" ref="CA61">IFERROR(IF(AND(COUNTIF($BQ$7:$BQ61,"")+1=CA$6,LEN($BQ61)&gt;0,$AQ61&gt;0),MATCH(INDEX($W$7:$W$16,$AQ61)&amp;"-"&amp;$AR61,$CC$7:$CC$126,0),""),"")</f>
        <v/>
      </c>
      <c r="CB61" s="93" t="str">
        <f t="array" ref="CB61">IFERROR(IF(AND(COUNTIF($BQ$7:$BQ61,"")+1=CB$6,LEN($BQ61)&gt;0,$AQ61&gt;0),MATCH(INDEX($W$7:$W$16,$AQ61)&amp;"-"&amp;$AR61,$CC$7:$CC$126,0),""),"")</f>
        <v/>
      </c>
      <c r="CC61" s="93" t="str">
        <f t="shared" si="13"/>
        <v/>
      </c>
      <c r="CD61" s="93" t="str">
        <f t="array" ref="CD61">IFERROR(IF(AND(COUNTIF($CC$7:$CC61,"")+1=CD$6,LEN($CC61)&gt;0,$AU61&gt;0),MATCH(INDEX($X$7:$X$16,$AU61)&amp;"-"&amp;$AV61,$CO$7:$CO$126,0),""),"")</f>
        <v/>
      </c>
      <c r="CE61" s="93" t="str">
        <f t="array" ref="CE61">IFERROR(IF(AND(COUNTIF($CC$7:$CC61,"")+1=CE$6,LEN($CC61)&gt;0,$AU61&gt;0),MATCH(INDEX($X$7:$X$16,$AU61)&amp;"-"&amp;$AV61,$CO$7:$CO$126,0),""),"")</f>
        <v/>
      </c>
      <c r="CF61" s="93" t="str">
        <f t="array" ref="CF61">IFERROR(IF(AND(COUNTIF($CC$7:$CC61,"")+1=CF$6,LEN($CC61)&gt;0,$AU61&gt;0),MATCH(INDEX($X$7:$X$16,$AU61)&amp;"-"&amp;$AV61,$CO$7:$CO$126,0),""),"")</f>
        <v/>
      </c>
      <c r="CG61" s="93" t="str">
        <f t="array" ref="CG61">IFERROR(IF(AND(COUNTIF($CC$7:$CC61,"")+1=CG$6,LEN($CC61)&gt;0,$AU61&gt;0),MATCH(INDEX($X$7:$X$16,$AU61)&amp;"-"&amp;$AV61,$CO$7:$CO$126,0),""),"")</f>
        <v/>
      </c>
      <c r="CH61" s="93" t="str">
        <f t="array" ref="CH61">IFERROR(IF(AND(COUNTIF($CC$7:$CC61,"")+1=CH$6,LEN($CC61)&gt;0,$AU61&gt;0),MATCH(INDEX($X$7:$X$16,$AU61)&amp;"-"&amp;$AV61,$CO$7:$CO$126,0),""),"")</f>
        <v/>
      </c>
      <c r="CI61" s="93" t="str">
        <f t="array" ref="CI61">IFERROR(IF(AND(COUNTIF($CC$7:$CC61,"")+1=CI$6,LEN($CC61)&gt;0,$AU61&gt;0),MATCH(INDEX($X$7:$X$16,$AU61)&amp;"-"&amp;$AV61,$CO$7:$CO$126,0),""),"")</f>
        <v/>
      </c>
      <c r="CJ61" s="93" t="str">
        <f t="array" ref="CJ61">IFERROR(IF(AND(COUNTIF($CC$7:$CC61,"")+1=CJ$6,LEN($CC61)&gt;0,$AU61&gt;0),MATCH(INDEX($X$7:$X$16,$AU61)&amp;"-"&amp;$AV61,$CO$7:$CO$126,0),""),"")</f>
        <v/>
      </c>
      <c r="CK61" s="93" t="str">
        <f t="array" ref="CK61">IFERROR(IF(AND(COUNTIF($CC$7:$CC61,"")+1=CK$6,LEN($CC61)&gt;0,$AU61&gt;0),MATCH(INDEX($X$7:$X$16,$AU61)&amp;"-"&amp;$AV61,$CO$7:$CO$126,0),""),"")</f>
        <v/>
      </c>
      <c r="CL61" s="93" t="str">
        <f t="array" ref="CL61">IFERROR(IF(AND(COUNTIF($CC$7:$CC61,"")+1=CL$6,LEN($CC61)&gt;0,$AU61&gt;0),MATCH(INDEX($X$7:$X$16,$AU61)&amp;"-"&amp;$AV61,$CO$7:$CO$126,0),""),"")</f>
        <v/>
      </c>
      <c r="CM61" s="93" t="str">
        <f t="array" ref="CM61">IFERROR(IF(AND(COUNTIF($CC$7:$CC61,"")+1=CM$6,LEN($CC61)&gt;0,$AU61&gt;0),MATCH(INDEX($X$7:$X$16,$AU61)&amp;"-"&amp;$AV61,$CO$7:$CO$126,0),""),"")</f>
        <v/>
      </c>
      <c r="CN61" s="93" t="str">
        <f t="array" ref="CN61">IFERROR(IF(AND(COUNTIF($CC$7:$CC61,"")+1=CN$6,LEN($CC61)&gt;0,$AU61&gt;0),MATCH(INDEX($X$7:$X$16,$AU61)&amp;"-"&amp;$AV61,$CO$7:$CO$126,0),""),"")</f>
        <v/>
      </c>
      <c r="CO61" s="93" t="str">
        <f t="shared" si="14"/>
        <v/>
      </c>
      <c r="CP61" s="93" t="str">
        <f t="array" ref="CP61">IFERROR(IF(AND(COUNTIF($CO$7:$CO61,"")+1=CP$6,LEN($CO61)&gt;0,$AY61&gt;0),MATCH(INDEX($Y$7:$Y$16,$AY61)&amp;"-"&amp;$AZ61,$DA$7:$DA$126,0),""),"")</f>
        <v/>
      </c>
      <c r="CQ61" s="93" t="str">
        <f t="array" ref="CQ61">IFERROR(IF(AND(COUNTIF($CO$7:$CO61,"")+1=CQ$6,LEN($CO61)&gt;0,$AY61&gt;0),MATCH(INDEX($Y$7:$Y$16,$AY61)&amp;"-"&amp;$AZ61,$DA$7:$DA$126,0),""),"")</f>
        <v/>
      </c>
      <c r="CR61" s="93" t="str">
        <f t="array" ref="CR61">IFERROR(IF(AND(COUNTIF($CO$7:$CO61,"")+1=CR$6,LEN($CO61)&gt;0,$AY61&gt;0),MATCH(INDEX($Y$7:$Y$16,$AY61)&amp;"-"&amp;$AZ61,$DA$7:$DA$126,0),""),"")</f>
        <v/>
      </c>
      <c r="CS61" s="93" t="str">
        <f t="array" ref="CS61">IFERROR(IF(AND(COUNTIF($CO$7:$CO61,"")+1=CS$6,LEN($CO61)&gt;0,$AY61&gt;0),MATCH(INDEX($Y$7:$Y$16,$AY61)&amp;"-"&amp;$AZ61,$DA$7:$DA$126,0),""),"")</f>
        <v/>
      </c>
      <c r="CT61" s="93" t="str">
        <f t="array" ref="CT61">IFERROR(IF(AND(COUNTIF($CO$7:$CO61,"")+1=CT$6,LEN($CO61)&gt;0,$AY61&gt;0),MATCH(INDEX($Y$7:$Y$16,$AY61)&amp;"-"&amp;$AZ61,$DA$7:$DA$126,0),""),"")</f>
        <v/>
      </c>
      <c r="CU61" s="93" t="str">
        <f t="array" ref="CU61">IFERROR(IF(AND(COUNTIF($CO$7:$CO61,"")+1=CU$6,LEN($CO61)&gt;0,$AY61&gt;0),MATCH(INDEX($Y$7:$Y$16,$AY61)&amp;"-"&amp;$AZ61,$DA$7:$DA$126,0),""),"")</f>
        <v/>
      </c>
      <c r="CV61" s="93" t="str">
        <f t="array" ref="CV61">IFERROR(IF(AND(COUNTIF($CO$7:$CO61,"")+1=CV$6,LEN($CO61)&gt;0,$AY61&gt;0),MATCH(INDEX($Y$7:$Y$16,$AY61)&amp;"-"&amp;$AZ61,$DA$7:$DA$126,0),""),"")</f>
        <v/>
      </c>
      <c r="CW61" s="93" t="str">
        <f t="array" ref="CW61">IFERROR(IF(AND(COUNTIF($CO$7:$CO61,"")+1=CW$6,LEN($CO61)&gt;0,$AY61&gt;0),MATCH(INDEX($Y$7:$Y$16,$AY61)&amp;"-"&amp;$AZ61,$DA$7:$DA$126,0),""),"")</f>
        <v/>
      </c>
      <c r="CX61" s="93" t="str">
        <f t="array" ref="CX61">IFERROR(IF(AND(COUNTIF($CO$7:$CO61,"")+1=CX$6,LEN($CO61)&gt;0,$AY61&gt;0),MATCH(INDEX($Y$7:$Y$16,$AY61)&amp;"-"&amp;$AZ61,$DA$7:$DA$126,0),""),"")</f>
        <v/>
      </c>
      <c r="CY61" s="93" t="str">
        <f t="array" ref="CY61">IFERROR(IF(AND(COUNTIF($CO$7:$CO61,"")+1=CY$6,LEN($CO61)&gt;0,$AY61&gt;0),MATCH(INDEX($Y$7:$Y$16,$AY61)&amp;"-"&amp;$AZ61,$DA$7:$DA$126,0),""),"")</f>
        <v/>
      </c>
      <c r="CZ61" s="93" t="str">
        <f t="array" ref="CZ61">IFERROR(IF(AND(COUNTIF($CO$7:$CO61,"")+1=CZ$6,LEN($CO61)&gt;0,$AY61&gt;0),MATCH(INDEX($Y$7:$Y$16,$AY61)&amp;"-"&amp;$AZ61,$DA$7:$DA$126,0),""),"")</f>
        <v/>
      </c>
      <c r="DA61" s="93" t="str">
        <f t="shared" si="15"/>
        <v/>
      </c>
      <c r="DC61" s="93" t="str">
        <f t="array" ref="DC61">IFERROR(IF(LEN(BQ61)=0,"",SUM((BF$7:BO$126=$BD61)*(BF$6:BO$6))),"")</f>
        <v/>
      </c>
      <c r="DD61" s="93" t="str">
        <f t="array" ref="DD61">IFERROR(IF(LEN(CC61)=0,"",SUM((BR$7:CA$126=$BD61)*(BR$6:CA$6))),"")</f>
        <v/>
      </c>
      <c r="DE61" s="93" t="str">
        <f t="array" ref="DE61">IFERROR(IF(LEN(CO61)=0,"",SUM((CD$7:CM$126=$BD61)*(CD$6:CM$6))),"")</f>
        <v/>
      </c>
      <c r="DF61" s="93" t="str">
        <f t="array" ref="DF61">IFERROR(IF(LEN(DA61)=0,"",SUM((CP$7:CY$126=$BD61)*(CP$6:CY$6))),"")</f>
        <v/>
      </c>
    </row>
    <row r="62" spans="2:110" x14ac:dyDescent="0.25">
      <c r="B62" s="112">
        <v>10</v>
      </c>
      <c r="C62" s="93" t="str">
        <f t="array" ref="C62">IFERROR(IF(AND(LEN(C$52)&gt;0,SUM((OutputList!$C34:$H34=Cond!C$52)*1)&gt;0),OutputList!$B34,""),"")</f>
        <v/>
      </c>
      <c r="D62" s="93" t="str">
        <f t="array" ref="D62">IFERROR(IF(AND(LEN(D$52)&gt;0,SUM((OutputList!$C34:$H34=Cond!D$52)*1)&gt;0),OutputList!$B34,""),"")</f>
        <v/>
      </c>
      <c r="E62" s="93" t="str">
        <f t="array" ref="E62">IFERROR(IF(AND(LEN(E$52)&gt;0,SUM((OutputList!$C34:$H34=Cond!E$52)*1)&gt;0),OutputList!$B34,""),"")</f>
        <v/>
      </c>
      <c r="F62" s="93" t="str">
        <f t="array" ref="F62">IFERROR(IF(AND(LEN(F$52)&gt;0,SUM((OutputList!$C34:$H34=Cond!F$52)*1)&gt;0),OutputList!$B34,""),"")</f>
        <v/>
      </c>
      <c r="G62" s="93" t="str">
        <f t="array" ref="G62">IFERROR(IF(AND(LEN(G$52)&gt;0,SUM((OutputList!$C34:$H34=Cond!G$52)*1)&gt;0),OutputList!$B34,""),"")</f>
        <v/>
      </c>
      <c r="H62" s="93" t="str">
        <f t="array" ref="H62">IFERROR(IF(AND(LEN(H$52)&gt;0,SUM((OutputList!$C34:$H34=Cond!H$52)*1)&gt;0),OutputList!$B34,""),"")</f>
        <v/>
      </c>
      <c r="I62" s="93" t="str">
        <f t="array" ref="I62">IFERROR(IF(AND(LEN(I$52)&gt;0,SUM((OutputList!$C34:$H34=Cond!I$52)*1)&gt;0),OutputList!$B34,""),"")</f>
        <v/>
      </c>
      <c r="J62" s="93" t="str">
        <f t="array" ref="J62">IFERROR(IF(AND(LEN(J$52)&gt;0,SUM((OutputList!$C34:$H34=Cond!J$52)*1)&gt;0),OutputList!$B34,""),"")</f>
        <v/>
      </c>
      <c r="K62" s="93" t="str">
        <f t="array" ref="K62">IFERROR(IF(AND(LEN(K$52)&gt;0,SUM((OutputList!$C34:$H34=Cond!K$52)*1)&gt;0),OutputList!$B34,""),"")</f>
        <v/>
      </c>
      <c r="L62" s="93" t="str">
        <f t="array" ref="L62">IFERROR(IF(AND(LEN(L$52)&gt;0,SUM((OutputList!$C34:$H34=Cond!L$52)*1)&gt;0),OutputList!$B34,""),"")</f>
        <v/>
      </c>
      <c r="M62" s="93">
        <f t="shared" si="62"/>
        <v>0</v>
      </c>
      <c r="O62" s="112">
        <v>6</v>
      </c>
      <c r="P62" s="112">
        <v>6</v>
      </c>
      <c r="Q62" s="93" t="str">
        <f t="shared" si="2"/>
        <v/>
      </c>
      <c r="R62" s="93" t="str">
        <f t="shared" si="3"/>
        <v/>
      </c>
      <c r="AA62" s="111">
        <v>8</v>
      </c>
      <c r="AB62" s="93" t="str">
        <f t="shared" si="63"/>
        <v/>
      </c>
      <c r="AC62" s="93" t="str">
        <f t="shared" si="64"/>
        <v/>
      </c>
      <c r="AD62" s="93" t="str">
        <f t="shared" si="65"/>
        <v/>
      </c>
      <c r="AE62" s="93" t="str">
        <f t="shared" si="66"/>
        <v/>
      </c>
      <c r="AF62" s="93" t="str">
        <f>IFERROR(IF(LEN(AB62)=0,"",MAX($AG$55:AG61)+2),"")</f>
        <v/>
      </c>
      <c r="AG62" s="93" t="str">
        <f t="shared" si="67"/>
        <v/>
      </c>
      <c r="AH62" s="93" t="str">
        <f t="shared" si="68"/>
        <v/>
      </c>
      <c r="AJ62" s="112">
        <v>56</v>
      </c>
      <c r="AK62" s="93" t="str">
        <f t="array" ref="AK62">IFERROR(IF(MAX(($AJ62&gt;=$AF$7:$AF$16)*($AJ62&lt;=$AG$7:$AG$16)*$AA$7:$AA$16)=0,"",INDEX($AB$7:$AB$16,MAX(($AJ62&gt;=$AF$7:$AF$16)*($AJ62&lt;=$AG$7:$AG$16)*$AA$7:$AA$16))),"")</f>
        <v/>
      </c>
      <c r="AL62" s="93" t="str">
        <f>IFERROR(IF(LEN(AK62)=0,"",COUNTIF(AK$7:AK62,AK62)),"")</f>
        <v/>
      </c>
      <c r="AM62" s="93" t="str">
        <f t="array" ref="AM62">IFERROR(IF(LEN(AK62)=0,"",LARGE((AK62=$R$7:$R$126)*($P$7:$P$126),COUNTIF(AK62:AK$126,AK62)-1)),"")</f>
        <v/>
      </c>
      <c r="AN62" s="93" t="str">
        <f>IFERROR(IF(LEN(AK62)=0,"",COUNTIF(AM$7:AM62,AM62)),"")</f>
        <v/>
      </c>
      <c r="AO62" s="93" t="str">
        <f t="array" ref="AO62">IFERROR(IF(MAX(($AJ62&gt;=$AF$19:$AF$28)*($AJ62&lt;=$AG$19:$AG$28)*$AA$19:$AA$28)=0,"",INDEX($AB$19:$AB$28,MAX(($AJ62&gt;=$AF$19:$AF$28)*($AJ62&lt;=$AG$19:$AG$28)*$AA$19:$AA$28))),"")</f>
        <v/>
      </c>
      <c r="AP62" s="93" t="str">
        <f>IFERROR(IF(LEN(AO62)=0,"",COUNTIF(AO$7:AO62,AO62)),"")</f>
        <v/>
      </c>
      <c r="AQ62" s="93" t="str">
        <f t="array" ref="AQ62">IFERROR(IF(LEN(AO62)=0,"",LARGE((AO62=$Q$7:$Q$126)*($P$7:$P$126),COUNTIF(AO62:AO$126,AO62)-1)),"")</f>
        <v/>
      </c>
      <c r="AR62" s="93" t="str">
        <f>IFERROR(IF(LEN(AO62)=0,"",COUNTIF(AQ$7:AQ62,AQ62)),"")</f>
        <v/>
      </c>
      <c r="AS62" s="93" t="str">
        <f t="array" ref="AS62">IFERROR(IF(MAX(($AJ62&gt;=$AF$31:$AF$40)*($AJ62&lt;=$AG$31:$AG$40)*$AA$31:$AA$40)=0,"",INDEX($AB$31:$AB$40,MAX(($AJ62&gt;=$AF$31:$AF$40)*($AJ62&lt;=$AG$31:$AG$40)*$AA$31:$AA$40))),"")</f>
        <v/>
      </c>
      <c r="AT62" s="93" t="str">
        <f>IFERROR(IF(LEN(AS62)=0,"",COUNTIF(AS$7:AS62,AS62)),"")</f>
        <v/>
      </c>
      <c r="AU62" s="93" t="str">
        <f t="shared" si="9"/>
        <v/>
      </c>
      <c r="AV62" s="93" t="str">
        <f>IFERROR(IF(LEN(AU62)=0,"",COUNTIF(AU$7:AU62,AU62)),"")</f>
        <v/>
      </c>
      <c r="AW62" s="93" t="str">
        <f t="array" ref="AW62">IFERROR(IF(MAX(($AJ62&gt;=$AF$43:$AF$52)*($AJ62&lt;=$AG$43:$AG$52)*$AA$43:$AA$52)=0,"",INDEX($AB$43:$AB$52,MAX(($AJ62&gt;=$AF$43:$AF$52)*($AJ62&lt;=$AG$43:$AG$52)*$AA$43:$AA$52))),"")</f>
        <v/>
      </c>
      <c r="AX62" s="93" t="str">
        <f>IFERROR(IF(LEN(AW62)=0,"",COUNTIF(AW$7:AW62,AW62)),"")</f>
        <v/>
      </c>
      <c r="AY62" s="93" t="str">
        <f t="shared" si="10"/>
        <v/>
      </c>
      <c r="AZ62" s="93" t="str">
        <f>IFERROR(IF(LEN(AY62)=0,"",COUNTIF(AY$7:AY62,AY62)),"")</f>
        <v/>
      </c>
      <c r="BA62" s="93" t="str">
        <f t="array" ref="BA62">IFERROR(IF(MAX(($AJ62&gt;=$AF$55:$AF$64)*($AJ62&lt;=$AG$55:$AG$64)*$AA$55:$AA$64)=0,"",INDEX($AB$55:$AB$64,MAX(($AJ62&gt;=$AF$55:$AF$64)*($AJ62&lt;=$AG$55:$AG$64)*$AA$55:$AA$64))),"")</f>
        <v/>
      </c>
      <c r="BB62" s="93" t="str">
        <f>IFERROR(IF(LEN(BA62)=0,"",COUNTIF(BA$7:BA62,BA62)),"")</f>
        <v/>
      </c>
      <c r="BD62" s="112">
        <v>56</v>
      </c>
      <c r="BE62" s="93" t="str">
        <f t="shared" si="11"/>
        <v/>
      </c>
      <c r="BF62" s="93" t="str">
        <f t="array" ref="BF62">IFERROR(IF(AND(COUNTIF($BE$7:$BE62,"")+1=BF$6,LEN($BE62)&gt;0,$AM62&gt;0),MATCH(INDEX($V$7:$V$16,$AM62)&amp;"-"&amp;$AN62,$BQ$7:$BQ$126,0),""),"")</f>
        <v/>
      </c>
      <c r="BG62" s="93" t="str">
        <f t="array" ref="BG62">IFERROR(IF(AND(COUNTIF($BE$7:$BE62,"")+1=BG$6,LEN($BE62)&gt;0,$AM62&gt;0),MATCH(INDEX($V$7:$V$16,$AM62)&amp;"-"&amp;$AN62,$BQ$7:$BQ$126,0),""),"")</f>
        <v/>
      </c>
      <c r="BH62" s="93" t="str">
        <f t="array" ref="BH62">IFERROR(IF(AND(COUNTIF($BE$7:$BE62,"")+1=BH$6,LEN($BE62)&gt;0,$AM62&gt;0),MATCH(INDEX($V$7:$V$16,$AM62)&amp;"-"&amp;$AN62,$BQ$7:$BQ$126,0),""),"")</f>
        <v/>
      </c>
      <c r="BI62" s="93" t="str">
        <f t="array" ref="BI62">IFERROR(IF(AND(COUNTIF($BE$7:$BE62,"")+1=BI$6,LEN($BE62)&gt;0,$AM62&gt;0),MATCH(INDEX($V$7:$V$16,$AM62)&amp;"-"&amp;$AN62,$BQ$7:$BQ$126,0),""),"")</f>
        <v/>
      </c>
      <c r="BJ62" s="93" t="str">
        <f t="array" ref="BJ62">IFERROR(IF(AND(COUNTIF($BE$7:$BE62,"")+1=BJ$6,LEN($BE62)&gt;0,$AM62&gt;0),MATCH(INDEX($V$7:$V$16,$AM62)&amp;"-"&amp;$AN62,$BQ$7:$BQ$126,0),""),"")</f>
        <v/>
      </c>
      <c r="BK62" s="93" t="str">
        <f t="array" ref="BK62">IFERROR(IF(AND(COUNTIF($BE$7:$BE62,"")+1=BK$6,LEN($BE62)&gt;0,$AM62&gt;0),MATCH(INDEX($V$7:$V$16,$AM62)&amp;"-"&amp;$AN62,$BQ$7:$BQ$126,0),""),"")</f>
        <v/>
      </c>
      <c r="BL62" s="93" t="str">
        <f t="array" ref="BL62">IFERROR(IF(AND(COUNTIF($BE$7:$BE62,"")+1=BL$6,LEN($BE62)&gt;0,$AM62&gt;0),MATCH(INDEX($V$7:$V$16,$AM62)&amp;"-"&amp;$AN62,$BQ$7:$BQ$126,0),""),"")</f>
        <v/>
      </c>
      <c r="BM62" s="93" t="str">
        <f t="array" ref="BM62">IFERROR(IF(AND(COUNTIF($BE$7:$BE62,"")+1=BM$6,LEN($BE62)&gt;0,$AM62&gt;0),MATCH(INDEX($V$7:$V$16,$AM62)&amp;"-"&amp;$AN62,$BQ$7:$BQ$126,0),""),"")</f>
        <v/>
      </c>
      <c r="BN62" s="93" t="str">
        <f t="array" ref="BN62">IFERROR(IF(AND(COUNTIF($BE$7:$BE62,"")+1=BN$6,LEN($BE62)&gt;0,$AM62&gt;0),MATCH(INDEX($V$7:$V$16,$AM62)&amp;"-"&amp;$AN62,$BQ$7:$BQ$126,0),""),"")</f>
        <v/>
      </c>
      <c r="BO62" s="93" t="str">
        <f t="array" ref="BO62">IFERROR(IF(AND(COUNTIF($BE$7:$BE62,"")+1=BO$6,LEN($BE62)&gt;0,$AM62&gt;0),MATCH(INDEX($V$7:$V$16,$AM62)&amp;"-"&amp;$AN62,$BQ$7:$BQ$126,0),""),"")</f>
        <v/>
      </c>
      <c r="BP62" s="93" t="str">
        <f t="array" ref="BP62">IFERROR(IF(AND(COUNTIF($BE$7:$BE62,"")+1=BP$6,LEN($BE62)&gt;0,$AM62&gt;0),MATCH(INDEX($V$7:$V$16,$AM62)&amp;"-"&amp;$AN62,$BQ$7:$BQ$126,0),""),"")</f>
        <v/>
      </c>
      <c r="BQ62" s="93" t="str">
        <f t="shared" si="12"/>
        <v/>
      </c>
      <c r="BR62" s="93" t="str">
        <f t="array" ref="BR62">IFERROR(IF(AND(COUNTIF($BQ$7:$BQ62,"")+1=BR$6,LEN($BQ62)&gt;0,$AQ62&gt;0),MATCH(INDEX($W$7:$W$16,$AQ62)&amp;"-"&amp;$AR62,$CC$7:$CC$126,0),""),"")</f>
        <v/>
      </c>
      <c r="BS62" s="93" t="str">
        <f t="array" ref="BS62">IFERROR(IF(AND(COUNTIF($BQ$7:$BQ62,"")+1=BS$6,LEN($BQ62)&gt;0,$AQ62&gt;0),MATCH(INDEX($W$7:$W$16,$AQ62)&amp;"-"&amp;$AR62,$CC$7:$CC$126,0),""),"")</f>
        <v/>
      </c>
      <c r="BT62" s="93" t="str">
        <f t="array" ref="BT62">IFERROR(IF(AND(COUNTIF($BQ$7:$BQ62,"")+1=BT$6,LEN($BQ62)&gt;0,$AQ62&gt;0),MATCH(INDEX($W$7:$W$16,$AQ62)&amp;"-"&amp;$AR62,$CC$7:$CC$126,0),""),"")</f>
        <v/>
      </c>
      <c r="BU62" s="93" t="str">
        <f t="array" ref="BU62">IFERROR(IF(AND(COUNTIF($BQ$7:$BQ62,"")+1=BU$6,LEN($BQ62)&gt;0,$AQ62&gt;0),MATCH(INDEX($W$7:$W$16,$AQ62)&amp;"-"&amp;$AR62,$CC$7:$CC$126,0),""),"")</f>
        <v/>
      </c>
      <c r="BV62" s="93" t="str">
        <f t="array" ref="BV62">IFERROR(IF(AND(COUNTIF($BQ$7:$BQ62,"")+1=BV$6,LEN($BQ62)&gt;0,$AQ62&gt;0),MATCH(INDEX($W$7:$W$16,$AQ62)&amp;"-"&amp;$AR62,$CC$7:$CC$126,0),""),"")</f>
        <v/>
      </c>
      <c r="BW62" s="93" t="str">
        <f t="array" ref="BW62">IFERROR(IF(AND(COUNTIF($BQ$7:$BQ62,"")+1=BW$6,LEN($BQ62)&gt;0,$AQ62&gt;0),MATCH(INDEX($W$7:$W$16,$AQ62)&amp;"-"&amp;$AR62,$CC$7:$CC$126,0),""),"")</f>
        <v/>
      </c>
      <c r="BX62" s="93" t="str">
        <f t="array" ref="BX62">IFERROR(IF(AND(COUNTIF($BQ$7:$BQ62,"")+1=BX$6,LEN($BQ62)&gt;0,$AQ62&gt;0),MATCH(INDEX($W$7:$W$16,$AQ62)&amp;"-"&amp;$AR62,$CC$7:$CC$126,0),""),"")</f>
        <v/>
      </c>
      <c r="BY62" s="93" t="str">
        <f t="array" ref="BY62">IFERROR(IF(AND(COUNTIF($BQ$7:$BQ62,"")+1=BY$6,LEN($BQ62)&gt;0,$AQ62&gt;0),MATCH(INDEX($W$7:$W$16,$AQ62)&amp;"-"&amp;$AR62,$CC$7:$CC$126,0),""),"")</f>
        <v/>
      </c>
      <c r="BZ62" s="93" t="str">
        <f t="array" ref="BZ62">IFERROR(IF(AND(COUNTIF($BQ$7:$BQ62,"")+1=BZ$6,LEN($BQ62)&gt;0,$AQ62&gt;0),MATCH(INDEX($W$7:$W$16,$AQ62)&amp;"-"&amp;$AR62,$CC$7:$CC$126,0),""),"")</f>
        <v/>
      </c>
      <c r="CA62" s="93" t="str">
        <f t="array" ref="CA62">IFERROR(IF(AND(COUNTIF($BQ$7:$BQ62,"")+1=CA$6,LEN($BQ62)&gt;0,$AQ62&gt;0),MATCH(INDEX($W$7:$W$16,$AQ62)&amp;"-"&amp;$AR62,$CC$7:$CC$126,0),""),"")</f>
        <v/>
      </c>
      <c r="CB62" s="93" t="str">
        <f t="array" ref="CB62">IFERROR(IF(AND(COUNTIF($BQ$7:$BQ62,"")+1=CB$6,LEN($BQ62)&gt;0,$AQ62&gt;0),MATCH(INDEX($W$7:$W$16,$AQ62)&amp;"-"&amp;$AR62,$CC$7:$CC$126,0),""),"")</f>
        <v/>
      </c>
      <c r="CC62" s="93" t="str">
        <f t="shared" si="13"/>
        <v/>
      </c>
      <c r="CD62" s="93" t="str">
        <f t="array" ref="CD62">IFERROR(IF(AND(COUNTIF($CC$7:$CC62,"")+1=CD$6,LEN($CC62)&gt;0,$AU62&gt;0),MATCH(INDEX($X$7:$X$16,$AU62)&amp;"-"&amp;$AV62,$CO$7:$CO$126,0),""),"")</f>
        <v/>
      </c>
      <c r="CE62" s="93" t="str">
        <f t="array" ref="CE62">IFERROR(IF(AND(COUNTIF($CC$7:$CC62,"")+1=CE$6,LEN($CC62)&gt;0,$AU62&gt;0),MATCH(INDEX($X$7:$X$16,$AU62)&amp;"-"&amp;$AV62,$CO$7:$CO$126,0),""),"")</f>
        <v/>
      </c>
      <c r="CF62" s="93" t="str">
        <f t="array" ref="CF62">IFERROR(IF(AND(COUNTIF($CC$7:$CC62,"")+1=CF$6,LEN($CC62)&gt;0,$AU62&gt;0),MATCH(INDEX($X$7:$X$16,$AU62)&amp;"-"&amp;$AV62,$CO$7:$CO$126,0),""),"")</f>
        <v/>
      </c>
      <c r="CG62" s="93" t="str">
        <f t="array" ref="CG62">IFERROR(IF(AND(COUNTIF($CC$7:$CC62,"")+1=CG$6,LEN($CC62)&gt;0,$AU62&gt;0),MATCH(INDEX($X$7:$X$16,$AU62)&amp;"-"&amp;$AV62,$CO$7:$CO$126,0),""),"")</f>
        <v/>
      </c>
      <c r="CH62" s="93" t="str">
        <f t="array" ref="CH62">IFERROR(IF(AND(COUNTIF($CC$7:$CC62,"")+1=CH$6,LEN($CC62)&gt;0,$AU62&gt;0),MATCH(INDEX($X$7:$X$16,$AU62)&amp;"-"&amp;$AV62,$CO$7:$CO$126,0),""),"")</f>
        <v/>
      </c>
      <c r="CI62" s="93" t="str">
        <f t="array" ref="CI62">IFERROR(IF(AND(COUNTIF($CC$7:$CC62,"")+1=CI$6,LEN($CC62)&gt;0,$AU62&gt;0),MATCH(INDEX($X$7:$X$16,$AU62)&amp;"-"&amp;$AV62,$CO$7:$CO$126,0),""),"")</f>
        <v/>
      </c>
      <c r="CJ62" s="93" t="str">
        <f t="array" ref="CJ62">IFERROR(IF(AND(COUNTIF($CC$7:$CC62,"")+1=CJ$6,LEN($CC62)&gt;0,$AU62&gt;0),MATCH(INDEX($X$7:$X$16,$AU62)&amp;"-"&amp;$AV62,$CO$7:$CO$126,0),""),"")</f>
        <v/>
      </c>
      <c r="CK62" s="93" t="str">
        <f t="array" ref="CK62">IFERROR(IF(AND(COUNTIF($CC$7:$CC62,"")+1=CK$6,LEN($CC62)&gt;0,$AU62&gt;0),MATCH(INDEX($X$7:$X$16,$AU62)&amp;"-"&amp;$AV62,$CO$7:$CO$126,0),""),"")</f>
        <v/>
      </c>
      <c r="CL62" s="93" t="str">
        <f t="array" ref="CL62">IFERROR(IF(AND(COUNTIF($CC$7:$CC62,"")+1=CL$6,LEN($CC62)&gt;0,$AU62&gt;0),MATCH(INDEX($X$7:$X$16,$AU62)&amp;"-"&amp;$AV62,$CO$7:$CO$126,0),""),"")</f>
        <v/>
      </c>
      <c r="CM62" s="93" t="str">
        <f t="array" ref="CM62">IFERROR(IF(AND(COUNTIF($CC$7:$CC62,"")+1=CM$6,LEN($CC62)&gt;0,$AU62&gt;0),MATCH(INDEX($X$7:$X$16,$AU62)&amp;"-"&amp;$AV62,$CO$7:$CO$126,0),""),"")</f>
        <v/>
      </c>
      <c r="CN62" s="93" t="str">
        <f t="array" ref="CN62">IFERROR(IF(AND(COUNTIF($CC$7:$CC62,"")+1=CN$6,LEN($CC62)&gt;0,$AU62&gt;0),MATCH(INDEX($X$7:$X$16,$AU62)&amp;"-"&amp;$AV62,$CO$7:$CO$126,0),""),"")</f>
        <v/>
      </c>
      <c r="CO62" s="93" t="str">
        <f t="shared" si="14"/>
        <v/>
      </c>
      <c r="CP62" s="93" t="str">
        <f t="array" ref="CP62">IFERROR(IF(AND(COUNTIF($CO$7:$CO62,"")+1=CP$6,LEN($CO62)&gt;0,$AY62&gt;0),MATCH(INDEX($Y$7:$Y$16,$AY62)&amp;"-"&amp;$AZ62,$DA$7:$DA$126,0),""),"")</f>
        <v/>
      </c>
      <c r="CQ62" s="93" t="str">
        <f t="array" ref="CQ62">IFERROR(IF(AND(COUNTIF($CO$7:$CO62,"")+1=CQ$6,LEN($CO62)&gt;0,$AY62&gt;0),MATCH(INDEX($Y$7:$Y$16,$AY62)&amp;"-"&amp;$AZ62,$DA$7:$DA$126,0),""),"")</f>
        <v/>
      </c>
      <c r="CR62" s="93" t="str">
        <f t="array" ref="CR62">IFERROR(IF(AND(COUNTIF($CO$7:$CO62,"")+1=CR$6,LEN($CO62)&gt;0,$AY62&gt;0),MATCH(INDEX($Y$7:$Y$16,$AY62)&amp;"-"&amp;$AZ62,$DA$7:$DA$126,0),""),"")</f>
        <v/>
      </c>
      <c r="CS62" s="93" t="str">
        <f t="array" ref="CS62">IFERROR(IF(AND(COUNTIF($CO$7:$CO62,"")+1=CS$6,LEN($CO62)&gt;0,$AY62&gt;0),MATCH(INDEX($Y$7:$Y$16,$AY62)&amp;"-"&amp;$AZ62,$DA$7:$DA$126,0),""),"")</f>
        <v/>
      </c>
      <c r="CT62" s="93" t="str">
        <f t="array" ref="CT62">IFERROR(IF(AND(COUNTIF($CO$7:$CO62,"")+1=CT$6,LEN($CO62)&gt;0,$AY62&gt;0),MATCH(INDEX($Y$7:$Y$16,$AY62)&amp;"-"&amp;$AZ62,$DA$7:$DA$126,0),""),"")</f>
        <v/>
      </c>
      <c r="CU62" s="93" t="str">
        <f t="array" ref="CU62">IFERROR(IF(AND(COUNTIF($CO$7:$CO62,"")+1=CU$6,LEN($CO62)&gt;0,$AY62&gt;0),MATCH(INDEX($Y$7:$Y$16,$AY62)&amp;"-"&amp;$AZ62,$DA$7:$DA$126,0),""),"")</f>
        <v/>
      </c>
      <c r="CV62" s="93" t="str">
        <f t="array" ref="CV62">IFERROR(IF(AND(COUNTIF($CO$7:$CO62,"")+1=CV$6,LEN($CO62)&gt;0,$AY62&gt;0),MATCH(INDEX($Y$7:$Y$16,$AY62)&amp;"-"&amp;$AZ62,$DA$7:$DA$126,0),""),"")</f>
        <v/>
      </c>
      <c r="CW62" s="93" t="str">
        <f t="array" ref="CW62">IFERROR(IF(AND(COUNTIF($CO$7:$CO62,"")+1=CW$6,LEN($CO62)&gt;0,$AY62&gt;0),MATCH(INDEX($Y$7:$Y$16,$AY62)&amp;"-"&amp;$AZ62,$DA$7:$DA$126,0),""),"")</f>
        <v/>
      </c>
      <c r="CX62" s="93" t="str">
        <f t="array" ref="CX62">IFERROR(IF(AND(COUNTIF($CO$7:$CO62,"")+1=CX$6,LEN($CO62)&gt;0,$AY62&gt;0),MATCH(INDEX($Y$7:$Y$16,$AY62)&amp;"-"&amp;$AZ62,$DA$7:$DA$126,0),""),"")</f>
        <v/>
      </c>
      <c r="CY62" s="93" t="str">
        <f t="array" ref="CY62">IFERROR(IF(AND(COUNTIF($CO$7:$CO62,"")+1=CY$6,LEN($CO62)&gt;0,$AY62&gt;0),MATCH(INDEX($Y$7:$Y$16,$AY62)&amp;"-"&amp;$AZ62,$DA$7:$DA$126,0),""),"")</f>
        <v/>
      </c>
      <c r="CZ62" s="93" t="str">
        <f t="array" ref="CZ62">IFERROR(IF(AND(COUNTIF($CO$7:$CO62,"")+1=CZ$6,LEN($CO62)&gt;0,$AY62&gt;0),MATCH(INDEX($Y$7:$Y$16,$AY62)&amp;"-"&amp;$AZ62,$DA$7:$DA$126,0),""),"")</f>
        <v/>
      </c>
      <c r="DA62" s="93" t="str">
        <f t="shared" si="15"/>
        <v/>
      </c>
      <c r="DC62" s="93" t="str">
        <f t="array" ref="DC62">IFERROR(IF(LEN(BQ62)=0,"",SUM((BF$7:BO$126=$BD62)*(BF$6:BO$6))),"")</f>
        <v/>
      </c>
      <c r="DD62" s="93" t="str">
        <f t="array" ref="DD62">IFERROR(IF(LEN(CC62)=0,"",SUM((BR$7:CA$126=$BD62)*(BR$6:CA$6))),"")</f>
        <v/>
      </c>
      <c r="DE62" s="93" t="str">
        <f t="array" ref="DE62">IFERROR(IF(LEN(CO62)=0,"",SUM((CD$7:CM$126=$BD62)*(CD$6:CM$6))),"")</f>
        <v/>
      </c>
      <c r="DF62" s="93" t="str">
        <f t="array" ref="DF62">IFERROR(IF(LEN(DA62)=0,"",SUM((CP$7:CY$126=$BD62)*(CP$6:CY$6))),"")</f>
        <v/>
      </c>
    </row>
    <row r="63" spans="2:110" x14ac:dyDescent="0.25">
      <c r="B63" s="127" t="s">
        <v>13</v>
      </c>
      <c r="C63" s="93">
        <f>COUNTA(C53:C62)-COUNTBLANK(C53:C62)</f>
        <v>1</v>
      </c>
      <c r="D63" s="93">
        <f t="shared" ref="D63" si="69">COUNTA(D53:D62)-COUNTBLANK(D53:D62)</f>
        <v>1</v>
      </c>
      <c r="E63" s="93">
        <f t="shared" ref="E63" si="70">COUNTA(E53:E62)-COUNTBLANK(E53:E62)</f>
        <v>1</v>
      </c>
      <c r="F63" s="93">
        <f t="shared" ref="F63" si="71">COUNTA(F53:F62)-COUNTBLANK(F53:F62)</f>
        <v>1</v>
      </c>
      <c r="G63" s="93">
        <f t="shared" ref="G63" si="72">COUNTA(G53:G62)-COUNTBLANK(G53:G62)</f>
        <v>1</v>
      </c>
      <c r="H63" s="93">
        <f t="shared" ref="H63" si="73">COUNTA(H53:H62)-COUNTBLANK(H53:H62)</f>
        <v>0</v>
      </c>
      <c r="I63" s="93">
        <f t="shared" ref="I63" si="74">COUNTA(I53:I62)-COUNTBLANK(I53:I62)</f>
        <v>0</v>
      </c>
      <c r="J63" s="93">
        <f t="shared" ref="J63" si="75">COUNTA(J53:J62)-COUNTBLANK(J53:J62)</f>
        <v>0</v>
      </c>
      <c r="K63" s="93">
        <f t="shared" ref="K63" si="76">COUNTA(K53:K62)-COUNTBLANK(K53:K62)</f>
        <v>0</v>
      </c>
      <c r="L63" s="93">
        <f t="shared" ref="L63" si="77">COUNTA(L53:L62)-COUNTBLANK(L53:L62)</f>
        <v>0</v>
      </c>
      <c r="O63" s="112">
        <v>7</v>
      </c>
      <c r="P63" s="112">
        <v>6</v>
      </c>
      <c r="Q63" s="93" t="str">
        <f t="shared" si="2"/>
        <v/>
      </c>
      <c r="R63" s="93" t="str">
        <f t="shared" si="3"/>
        <v/>
      </c>
      <c r="AA63" s="111">
        <v>9</v>
      </c>
      <c r="AB63" s="93" t="str">
        <f t="shared" si="63"/>
        <v/>
      </c>
      <c r="AC63" s="93" t="str">
        <f t="shared" si="64"/>
        <v/>
      </c>
      <c r="AD63" s="93" t="str">
        <f t="shared" si="65"/>
        <v/>
      </c>
      <c r="AE63" s="93" t="str">
        <f t="shared" si="66"/>
        <v/>
      </c>
      <c r="AF63" s="93" t="str">
        <f>IFERROR(IF(LEN(AB63)=0,"",MAX($AG$55:AG62)+2),"")</f>
        <v/>
      </c>
      <c r="AG63" s="93" t="str">
        <f t="shared" si="67"/>
        <v/>
      </c>
      <c r="AH63" s="93" t="str">
        <f t="shared" si="68"/>
        <v/>
      </c>
      <c r="AJ63" s="112">
        <v>57</v>
      </c>
      <c r="AK63" s="93" t="str">
        <f t="array" ref="AK63">IFERROR(IF(MAX(($AJ63&gt;=$AF$7:$AF$16)*($AJ63&lt;=$AG$7:$AG$16)*$AA$7:$AA$16)=0,"",INDEX($AB$7:$AB$16,MAX(($AJ63&gt;=$AF$7:$AF$16)*($AJ63&lt;=$AG$7:$AG$16)*$AA$7:$AA$16))),"")</f>
        <v/>
      </c>
      <c r="AL63" s="93" t="str">
        <f>IFERROR(IF(LEN(AK63)=0,"",COUNTIF(AK$7:AK63,AK63)),"")</f>
        <v/>
      </c>
      <c r="AM63" s="93" t="str">
        <f t="array" ref="AM63">IFERROR(IF(LEN(AK63)=0,"",LARGE((AK63=$R$7:$R$126)*($P$7:$P$126),COUNTIF(AK63:AK$126,AK63)-1)),"")</f>
        <v/>
      </c>
      <c r="AN63" s="93" t="str">
        <f>IFERROR(IF(LEN(AK63)=0,"",COUNTIF(AM$7:AM63,AM63)),"")</f>
        <v/>
      </c>
      <c r="AO63" s="93" t="str">
        <f t="array" ref="AO63">IFERROR(IF(MAX(($AJ63&gt;=$AF$19:$AF$28)*($AJ63&lt;=$AG$19:$AG$28)*$AA$19:$AA$28)=0,"",INDEX($AB$19:$AB$28,MAX(($AJ63&gt;=$AF$19:$AF$28)*($AJ63&lt;=$AG$19:$AG$28)*$AA$19:$AA$28))),"")</f>
        <v/>
      </c>
      <c r="AP63" s="93" t="str">
        <f>IFERROR(IF(LEN(AO63)=0,"",COUNTIF(AO$7:AO63,AO63)),"")</f>
        <v/>
      </c>
      <c r="AQ63" s="93" t="str">
        <f t="array" ref="AQ63">IFERROR(IF(LEN(AO63)=0,"",LARGE((AO63=$Q$7:$Q$126)*($P$7:$P$126),COUNTIF(AO63:AO$126,AO63)-1)),"")</f>
        <v/>
      </c>
      <c r="AR63" s="93" t="str">
        <f>IFERROR(IF(LEN(AO63)=0,"",COUNTIF(AQ$7:AQ63,AQ63)),"")</f>
        <v/>
      </c>
      <c r="AS63" s="93" t="str">
        <f t="array" ref="AS63">IFERROR(IF(MAX(($AJ63&gt;=$AF$31:$AF$40)*($AJ63&lt;=$AG$31:$AG$40)*$AA$31:$AA$40)=0,"",INDEX($AB$31:$AB$40,MAX(($AJ63&gt;=$AF$31:$AF$40)*($AJ63&lt;=$AG$31:$AG$40)*$AA$31:$AA$40))),"")</f>
        <v/>
      </c>
      <c r="AT63" s="93" t="str">
        <f>IFERROR(IF(LEN(AS63)=0,"",COUNTIF(AS$7:AS63,AS63)),"")</f>
        <v/>
      </c>
      <c r="AU63" s="93" t="str">
        <f t="shared" si="9"/>
        <v/>
      </c>
      <c r="AV63" s="93" t="str">
        <f>IFERROR(IF(LEN(AU63)=0,"",COUNTIF(AU$7:AU63,AU63)),"")</f>
        <v/>
      </c>
      <c r="AW63" s="93" t="str">
        <f t="array" ref="AW63">IFERROR(IF(MAX(($AJ63&gt;=$AF$43:$AF$52)*($AJ63&lt;=$AG$43:$AG$52)*$AA$43:$AA$52)=0,"",INDEX($AB$43:$AB$52,MAX(($AJ63&gt;=$AF$43:$AF$52)*($AJ63&lt;=$AG$43:$AG$52)*$AA$43:$AA$52))),"")</f>
        <v/>
      </c>
      <c r="AX63" s="93" t="str">
        <f>IFERROR(IF(LEN(AW63)=0,"",COUNTIF(AW$7:AW63,AW63)),"")</f>
        <v/>
      </c>
      <c r="AY63" s="93" t="str">
        <f t="shared" si="10"/>
        <v/>
      </c>
      <c r="AZ63" s="93" t="str">
        <f>IFERROR(IF(LEN(AY63)=0,"",COUNTIF(AY$7:AY63,AY63)),"")</f>
        <v/>
      </c>
      <c r="BA63" s="93" t="str">
        <f t="array" ref="BA63">IFERROR(IF(MAX(($AJ63&gt;=$AF$55:$AF$64)*($AJ63&lt;=$AG$55:$AG$64)*$AA$55:$AA$64)=0,"",INDEX($AB$55:$AB$64,MAX(($AJ63&gt;=$AF$55:$AF$64)*($AJ63&lt;=$AG$55:$AG$64)*$AA$55:$AA$64))),"")</f>
        <v/>
      </c>
      <c r="BB63" s="93" t="str">
        <f>IFERROR(IF(LEN(BA63)=0,"",COUNTIF(BA$7:BA63,BA63)),"")</f>
        <v/>
      </c>
      <c r="BD63" s="112">
        <v>57</v>
      </c>
      <c r="BE63" s="93" t="str">
        <f t="shared" si="11"/>
        <v/>
      </c>
      <c r="BF63" s="93" t="str">
        <f t="array" ref="BF63">IFERROR(IF(AND(COUNTIF($BE$7:$BE63,"")+1=BF$6,LEN($BE63)&gt;0,$AM63&gt;0),MATCH(INDEX($V$7:$V$16,$AM63)&amp;"-"&amp;$AN63,$BQ$7:$BQ$126,0),""),"")</f>
        <v/>
      </c>
      <c r="BG63" s="93" t="str">
        <f t="array" ref="BG63">IFERROR(IF(AND(COUNTIF($BE$7:$BE63,"")+1=BG$6,LEN($BE63)&gt;0,$AM63&gt;0),MATCH(INDEX($V$7:$V$16,$AM63)&amp;"-"&amp;$AN63,$BQ$7:$BQ$126,0),""),"")</f>
        <v/>
      </c>
      <c r="BH63" s="93" t="str">
        <f t="array" ref="BH63">IFERROR(IF(AND(COUNTIF($BE$7:$BE63,"")+1=BH$6,LEN($BE63)&gt;0,$AM63&gt;0),MATCH(INDEX($V$7:$V$16,$AM63)&amp;"-"&amp;$AN63,$BQ$7:$BQ$126,0),""),"")</f>
        <v/>
      </c>
      <c r="BI63" s="93" t="str">
        <f t="array" ref="BI63">IFERROR(IF(AND(COUNTIF($BE$7:$BE63,"")+1=BI$6,LEN($BE63)&gt;0,$AM63&gt;0),MATCH(INDEX($V$7:$V$16,$AM63)&amp;"-"&amp;$AN63,$BQ$7:$BQ$126,0),""),"")</f>
        <v/>
      </c>
      <c r="BJ63" s="93" t="str">
        <f t="array" ref="BJ63">IFERROR(IF(AND(COUNTIF($BE$7:$BE63,"")+1=BJ$6,LEN($BE63)&gt;0,$AM63&gt;0),MATCH(INDEX($V$7:$V$16,$AM63)&amp;"-"&amp;$AN63,$BQ$7:$BQ$126,0),""),"")</f>
        <v/>
      </c>
      <c r="BK63" s="93" t="str">
        <f t="array" ref="BK63">IFERROR(IF(AND(COUNTIF($BE$7:$BE63,"")+1=BK$6,LEN($BE63)&gt;0,$AM63&gt;0),MATCH(INDEX($V$7:$V$16,$AM63)&amp;"-"&amp;$AN63,$BQ$7:$BQ$126,0),""),"")</f>
        <v/>
      </c>
      <c r="BL63" s="93" t="str">
        <f t="array" ref="BL63">IFERROR(IF(AND(COUNTIF($BE$7:$BE63,"")+1=BL$6,LEN($BE63)&gt;0,$AM63&gt;0),MATCH(INDEX($V$7:$V$16,$AM63)&amp;"-"&amp;$AN63,$BQ$7:$BQ$126,0),""),"")</f>
        <v/>
      </c>
      <c r="BM63" s="93" t="str">
        <f t="array" ref="BM63">IFERROR(IF(AND(COUNTIF($BE$7:$BE63,"")+1=BM$6,LEN($BE63)&gt;0,$AM63&gt;0),MATCH(INDEX($V$7:$V$16,$AM63)&amp;"-"&amp;$AN63,$BQ$7:$BQ$126,0),""),"")</f>
        <v/>
      </c>
      <c r="BN63" s="93" t="str">
        <f t="array" ref="BN63">IFERROR(IF(AND(COUNTIF($BE$7:$BE63,"")+1=BN$6,LEN($BE63)&gt;0,$AM63&gt;0),MATCH(INDEX($V$7:$V$16,$AM63)&amp;"-"&amp;$AN63,$BQ$7:$BQ$126,0),""),"")</f>
        <v/>
      </c>
      <c r="BO63" s="93" t="str">
        <f t="array" ref="BO63">IFERROR(IF(AND(COUNTIF($BE$7:$BE63,"")+1=BO$6,LEN($BE63)&gt;0,$AM63&gt;0),MATCH(INDEX($V$7:$V$16,$AM63)&amp;"-"&amp;$AN63,$BQ$7:$BQ$126,0),""),"")</f>
        <v/>
      </c>
      <c r="BP63" s="93" t="str">
        <f t="array" ref="BP63">IFERROR(IF(AND(COUNTIF($BE$7:$BE63,"")+1=BP$6,LEN($BE63)&gt;0,$AM63&gt;0),MATCH(INDEX($V$7:$V$16,$AM63)&amp;"-"&amp;$AN63,$BQ$7:$BQ$126,0),""),"")</f>
        <v/>
      </c>
      <c r="BQ63" s="93" t="str">
        <f t="shared" si="12"/>
        <v/>
      </c>
      <c r="BR63" s="93" t="str">
        <f t="array" ref="BR63">IFERROR(IF(AND(COUNTIF($BQ$7:$BQ63,"")+1=BR$6,LEN($BQ63)&gt;0,$AQ63&gt;0),MATCH(INDEX($W$7:$W$16,$AQ63)&amp;"-"&amp;$AR63,$CC$7:$CC$126,0),""),"")</f>
        <v/>
      </c>
      <c r="BS63" s="93" t="str">
        <f t="array" ref="BS63">IFERROR(IF(AND(COUNTIF($BQ$7:$BQ63,"")+1=BS$6,LEN($BQ63)&gt;0,$AQ63&gt;0),MATCH(INDEX($W$7:$W$16,$AQ63)&amp;"-"&amp;$AR63,$CC$7:$CC$126,0),""),"")</f>
        <v/>
      </c>
      <c r="BT63" s="93" t="str">
        <f t="array" ref="BT63">IFERROR(IF(AND(COUNTIF($BQ$7:$BQ63,"")+1=BT$6,LEN($BQ63)&gt;0,$AQ63&gt;0),MATCH(INDEX($W$7:$W$16,$AQ63)&amp;"-"&amp;$AR63,$CC$7:$CC$126,0),""),"")</f>
        <v/>
      </c>
      <c r="BU63" s="93" t="str">
        <f t="array" ref="BU63">IFERROR(IF(AND(COUNTIF($BQ$7:$BQ63,"")+1=BU$6,LEN($BQ63)&gt;0,$AQ63&gt;0),MATCH(INDEX($W$7:$W$16,$AQ63)&amp;"-"&amp;$AR63,$CC$7:$CC$126,0),""),"")</f>
        <v/>
      </c>
      <c r="BV63" s="93" t="str">
        <f t="array" ref="BV63">IFERROR(IF(AND(COUNTIF($BQ$7:$BQ63,"")+1=BV$6,LEN($BQ63)&gt;0,$AQ63&gt;0),MATCH(INDEX($W$7:$W$16,$AQ63)&amp;"-"&amp;$AR63,$CC$7:$CC$126,0),""),"")</f>
        <v/>
      </c>
      <c r="BW63" s="93" t="str">
        <f t="array" ref="BW63">IFERROR(IF(AND(COUNTIF($BQ$7:$BQ63,"")+1=BW$6,LEN($BQ63)&gt;0,$AQ63&gt;0),MATCH(INDEX($W$7:$W$16,$AQ63)&amp;"-"&amp;$AR63,$CC$7:$CC$126,0),""),"")</f>
        <v/>
      </c>
      <c r="BX63" s="93" t="str">
        <f t="array" ref="BX63">IFERROR(IF(AND(COUNTIF($BQ$7:$BQ63,"")+1=BX$6,LEN($BQ63)&gt;0,$AQ63&gt;0),MATCH(INDEX($W$7:$W$16,$AQ63)&amp;"-"&amp;$AR63,$CC$7:$CC$126,0),""),"")</f>
        <v/>
      </c>
      <c r="BY63" s="93" t="str">
        <f t="array" ref="BY63">IFERROR(IF(AND(COUNTIF($BQ$7:$BQ63,"")+1=BY$6,LEN($BQ63)&gt;0,$AQ63&gt;0),MATCH(INDEX($W$7:$W$16,$AQ63)&amp;"-"&amp;$AR63,$CC$7:$CC$126,0),""),"")</f>
        <v/>
      </c>
      <c r="BZ63" s="93" t="str">
        <f t="array" ref="BZ63">IFERROR(IF(AND(COUNTIF($BQ$7:$BQ63,"")+1=BZ$6,LEN($BQ63)&gt;0,$AQ63&gt;0),MATCH(INDEX($W$7:$W$16,$AQ63)&amp;"-"&amp;$AR63,$CC$7:$CC$126,0),""),"")</f>
        <v/>
      </c>
      <c r="CA63" s="93" t="str">
        <f t="array" ref="CA63">IFERROR(IF(AND(COUNTIF($BQ$7:$BQ63,"")+1=CA$6,LEN($BQ63)&gt;0,$AQ63&gt;0),MATCH(INDEX($W$7:$W$16,$AQ63)&amp;"-"&amp;$AR63,$CC$7:$CC$126,0),""),"")</f>
        <v/>
      </c>
      <c r="CB63" s="93" t="str">
        <f t="array" ref="CB63">IFERROR(IF(AND(COUNTIF($BQ$7:$BQ63,"")+1=CB$6,LEN($BQ63)&gt;0,$AQ63&gt;0),MATCH(INDEX($W$7:$W$16,$AQ63)&amp;"-"&amp;$AR63,$CC$7:$CC$126,0),""),"")</f>
        <v/>
      </c>
      <c r="CC63" s="93" t="str">
        <f t="shared" si="13"/>
        <v/>
      </c>
      <c r="CD63" s="93" t="str">
        <f t="array" ref="CD63">IFERROR(IF(AND(COUNTIF($CC$7:$CC63,"")+1=CD$6,LEN($CC63)&gt;0,$AU63&gt;0),MATCH(INDEX($X$7:$X$16,$AU63)&amp;"-"&amp;$AV63,$CO$7:$CO$126,0),""),"")</f>
        <v/>
      </c>
      <c r="CE63" s="93" t="str">
        <f t="array" ref="CE63">IFERROR(IF(AND(COUNTIF($CC$7:$CC63,"")+1=CE$6,LEN($CC63)&gt;0,$AU63&gt;0),MATCH(INDEX($X$7:$X$16,$AU63)&amp;"-"&amp;$AV63,$CO$7:$CO$126,0),""),"")</f>
        <v/>
      </c>
      <c r="CF63" s="93" t="str">
        <f t="array" ref="CF63">IFERROR(IF(AND(COUNTIF($CC$7:$CC63,"")+1=CF$6,LEN($CC63)&gt;0,$AU63&gt;0),MATCH(INDEX($X$7:$X$16,$AU63)&amp;"-"&amp;$AV63,$CO$7:$CO$126,0),""),"")</f>
        <v/>
      </c>
      <c r="CG63" s="93" t="str">
        <f t="array" ref="CG63">IFERROR(IF(AND(COUNTIF($CC$7:$CC63,"")+1=CG$6,LEN($CC63)&gt;0,$AU63&gt;0),MATCH(INDEX($X$7:$X$16,$AU63)&amp;"-"&amp;$AV63,$CO$7:$CO$126,0),""),"")</f>
        <v/>
      </c>
      <c r="CH63" s="93" t="str">
        <f t="array" ref="CH63">IFERROR(IF(AND(COUNTIF($CC$7:$CC63,"")+1=CH$6,LEN($CC63)&gt;0,$AU63&gt;0),MATCH(INDEX($X$7:$X$16,$AU63)&amp;"-"&amp;$AV63,$CO$7:$CO$126,0),""),"")</f>
        <v/>
      </c>
      <c r="CI63" s="93" t="str">
        <f t="array" ref="CI63">IFERROR(IF(AND(COUNTIF($CC$7:$CC63,"")+1=CI$6,LEN($CC63)&gt;0,$AU63&gt;0),MATCH(INDEX($X$7:$X$16,$AU63)&amp;"-"&amp;$AV63,$CO$7:$CO$126,0),""),"")</f>
        <v/>
      </c>
      <c r="CJ63" s="93" t="str">
        <f t="array" ref="CJ63">IFERROR(IF(AND(COUNTIF($CC$7:$CC63,"")+1=CJ$6,LEN($CC63)&gt;0,$AU63&gt;0),MATCH(INDEX($X$7:$X$16,$AU63)&amp;"-"&amp;$AV63,$CO$7:$CO$126,0),""),"")</f>
        <v/>
      </c>
      <c r="CK63" s="93" t="str">
        <f t="array" ref="CK63">IFERROR(IF(AND(COUNTIF($CC$7:$CC63,"")+1=CK$6,LEN($CC63)&gt;0,$AU63&gt;0),MATCH(INDEX($X$7:$X$16,$AU63)&amp;"-"&amp;$AV63,$CO$7:$CO$126,0),""),"")</f>
        <v/>
      </c>
      <c r="CL63" s="93" t="str">
        <f t="array" ref="CL63">IFERROR(IF(AND(COUNTIF($CC$7:$CC63,"")+1=CL$6,LEN($CC63)&gt;0,$AU63&gt;0),MATCH(INDEX($X$7:$X$16,$AU63)&amp;"-"&amp;$AV63,$CO$7:$CO$126,0),""),"")</f>
        <v/>
      </c>
      <c r="CM63" s="93" t="str">
        <f t="array" ref="CM63">IFERROR(IF(AND(COUNTIF($CC$7:$CC63,"")+1=CM$6,LEN($CC63)&gt;0,$AU63&gt;0),MATCH(INDEX($X$7:$X$16,$AU63)&amp;"-"&amp;$AV63,$CO$7:$CO$126,0),""),"")</f>
        <v/>
      </c>
      <c r="CN63" s="93" t="str">
        <f t="array" ref="CN63">IFERROR(IF(AND(COUNTIF($CC$7:$CC63,"")+1=CN$6,LEN($CC63)&gt;0,$AU63&gt;0),MATCH(INDEX($X$7:$X$16,$AU63)&amp;"-"&amp;$AV63,$CO$7:$CO$126,0),""),"")</f>
        <v/>
      </c>
      <c r="CO63" s="93" t="str">
        <f t="shared" si="14"/>
        <v/>
      </c>
      <c r="CP63" s="93" t="str">
        <f t="array" ref="CP63">IFERROR(IF(AND(COUNTIF($CO$7:$CO63,"")+1=CP$6,LEN($CO63)&gt;0,$AY63&gt;0),MATCH(INDEX($Y$7:$Y$16,$AY63)&amp;"-"&amp;$AZ63,$DA$7:$DA$126,0),""),"")</f>
        <v/>
      </c>
      <c r="CQ63" s="93" t="str">
        <f t="array" ref="CQ63">IFERROR(IF(AND(COUNTIF($CO$7:$CO63,"")+1=CQ$6,LEN($CO63)&gt;0,$AY63&gt;0),MATCH(INDEX($Y$7:$Y$16,$AY63)&amp;"-"&amp;$AZ63,$DA$7:$DA$126,0),""),"")</f>
        <v/>
      </c>
      <c r="CR63" s="93" t="str">
        <f t="array" ref="CR63">IFERROR(IF(AND(COUNTIF($CO$7:$CO63,"")+1=CR$6,LEN($CO63)&gt;0,$AY63&gt;0),MATCH(INDEX($Y$7:$Y$16,$AY63)&amp;"-"&amp;$AZ63,$DA$7:$DA$126,0),""),"")</f>
        <v/>
      </c>
      <c r="CS63" s="93" t="str">
        <f t="array" ref="CS63">IFERROR(IF(AND(COUNTIF($CO$7:$CO63,"")+1=CS$6,LEN($CO63)&gt;0,$AY63&gt;0),MATCH(INDEX($Y$7:$Y$16,$AY63)&amp;"-"&amp;$AZ63,$DA$7:$DA$126,0),""),"")</f>
        <v/>
      </c>
      <c r="CT63" s="93" t="str">
        <f t="array" ref="CT63">IFERROR(IF(AND(COUNTIF($CO$7:$CO63,"")+1=CT$6,LEN($CO63)&gt;0,$AY63&gt;0),MATCH(INDEX($Y$7:$Y$16,$AY63)&amp;"-"&amp;$AZ63,$DA$7:$DA$126,0),""),"")</f>
        <v/>
      </c>
      <c r="CU63" s="93" t="str">
        <f t="array" ref="CU63">IFERROR(IF(AND(COUNTIF($CO$7:$CO63,"")+1=CU$6,LEN($CO63)&gt;0,$AY63&gt;0),MATCH(INDEX($Y$7:$Y$16,$AY63)&amp;"-"&amp;$AZ63,$DA$7:$DA$126,0),""),"")</f>
        <v/>
      </c>
      <c r="CV63" s="93" t="str">
        <f t="array" ref="CV63">IFERROR(IF(AND(COUNTIF($CO$7:$CO63,"")+1=CV$6,LEN($CO63)&gt;0,$AY63&gt;0),MATCH(INDEX($Y$7:$Y$16,$AY63)&amp;"-"&amp;$AZ63,$DA$7:$DA$126,0),""),"")</f>
        <v/>
      </c>
      <c r="CW63" s="93" t="str">
        <f t="array" ref="CW63">IFERROR(IF(AND(COUNTIF($CO$7:$CO63,"")+1=CW$6,LEN($CO63)&gt;0,$AY63&gt;0),MATCH(INDEX($Y$7:$Y$16,$AY63)&amp;"-"&amp;$AZ63,$DA$7:$DA$126,0),""),"")</f>
        <v/>
      </c>
      <c r="CX63" s="93" t="str">
        <f t="array" ref="CX63">IFERROR(IF(AND(COUNTIF($CO$7:$CO63,"")+1=CX$6,LEN($CO63)&gt;0,$AY63&gt;0),MATCH(INDEX($Y$7:$Y$16,$AY63)&amp;"-"&amp;$AZ63,$DA$7:$DA$126,0),""),"")</f>
        <v/>
      </c>
      <c r="CY63" s="93" t="str">
        <f t="array" ref="CY63">IFERROR(IF(AND(COUNTIF($CO$7:$CO63,"")+1=CY$6,LEN($CO63)&gt;0,$AY63&gt;0),MATCH(INDEX($Y$7:$Y$16,$AY63)&amp;"-"&amp;$AZ63,$DA$7:$DA$126,0),""),"")</f>
        <v/>
      </c>
      <c r="CZ63" s="93" t="str">
        <f t="array" ref="CZ63">IFERROR(IF(AND(COUNTIF($CO$7:$CO63,"")+1=CZ$6,LEN($CO63)&gt;0,$AY63&gt;0),MATCH(INDEX($Y$7:$Y$16,$AY63)&amp;"-"&amp;$AZ63,$DA$7:$DA$126,0),""),"")</f>
        <v/>
      </c>
      <c r="DA63" s="93" t="str">
        <f t="shared" si="15"/>
        <v/>
      </c>
      <c r="DC63" s="93" t="str">
        <f t="array" ref="DC63">IFERROR(IF(LEN(BQ63)=0,"",SUM((BF$7:BO$126=$BD63)*(BF$6:BO$6))),"")</f>
        <v/>
      </c>
      <c r="DD63" s="93" t="str">
        <f t="array" ref="DD63">IFERROR(IF(LEN(CC63)=0,"",SUM((BR$7:CA$126=$BD63)*(BR$6:CA$6))),"")</f>
        <v/>
      </c>
      <c r="DE63" s="93" t="str">
        <f t="array" ref="DE63">IFERROR(IF(LEN(CO63)=0,"",SUM((CD$7:CM$126=$BD63)*(CD$6:CM$6))),"")</f>
        <v/>
      </c>
      <c r="DF63" s="93" t="str">
        <f t="array" ref="DF63">IFERROR(IF(LEN(DA63)=0,"",SUM((CP$7:CY$126=$BD63)*(CP$6:CY$6))),"")</f>
        <v/>
      </c>
    </row>
    <row r="64" spans="2:110" x14ac:dyDescent="0.25">
      <c r="O64" s="112">
        <v>8</v>
      </c>
      <c r="P64" s="112">
        <v>6</v>
      </c>
      <c r="Q64" s="93" t="str">
        <f t="shared" si="2"/>
        <v/>
      </c>
      <c r="R64" s="93" t="str">
        <f t="shared" si="3"/>
        <v/>
      </c>
      <c r="AA64" s="111">
        <v>10</v>
      </c>
      <c r="AB64" s="93" t="str">
        <f t="shared" si="63"/>
        <v/>
      </c>
      <c r="AC64" s="93" t="str">
        <f t="shared" si="64"/>
        <v/>
      </c>
      <c r="AD64" s="93" t="str">
        <f t="shared" si="65"/>
        <v/>
      </c>
      <c r="AE64" s="93" t="str">
        <f t="shared" si="66"/>
        <v/>
      </c>
      <c r="AF64" s="93" t="str">
        <f>IFERROR(IF(LEN(AB64)=0,"",MAX($AG$55:AG63)+2),"")</f>
        <v/>
      </c>
      <c r="AG64" s="93" t="str">
        <f t="shared" si="67"/>
        <v/>
      </c>
      <c r="AH64" s="93" t="str">
        <f t="shared" si="68"/>
        <v/>
      </c>
      <c r="AJ64" s="112">
        <v>58</v>
      </c>
      <c r="AK64" s="93" t="str">
        <f t="array" ref="AK64">IFERROR(IF(MAX(($AJ64&gt;=$AF$7:$AF$16)*($AJ64&lt;=$AG$7:$AG$16)*$AA$7:$AA$16)=0,"",INDEX($AB$7:$AB$16,MAX(($AJ64&gt;=$AF$7:$AF$16)*($AJ64&lt;=$AG$7:$AG$16)*$AA$7:$AA$16))),"")</f>
        <v/>
      </c>
      <c r="AL64" s="93" t="str">
        <f>IFERROR(IF(LEN(AK64)=0,"",COUNTIF(AK$7:AK64,AK64)),"")</f>
        <v/>
      </c>
      <c r="AM64" s="93" t="str">
        <f t="array" ref="AM64">IFERROR(IF(LEN(AK64)=0,"",LARGE((AK64=$R$7:$R$126)*($P$7:$P$126),COUNTIF(AK64:AK$126,AK64)-1)),"")</f>
        <v/>
      </c>
      <c r="AN64" s="93" t="str">
        <f>IFERROR(IF(LEN(AK64)=0,"",COUNTIF(AM$7:AM64,AM64)),"")</f>
        <v/>
      </c>
      <c r="AO64" s="93" t="str">
        <f t="array" ref="AO64">IFERROR(IF(MAX(($AJ64&gt;=$AF$19:$AF$28)*($AJ64&lt;=$AG$19:$AG$28)*$AA$19:$AA$28)=0,"",INDEX($AB$19:$AB$28,MAX(($AJ64&gt;=$AF$19:$AF$28)*($AJ64&lt;=$AG$19:$AG$28)*$AA$19:$AA$28))),"")</f>
        <v/>
      </c>
      <c r="AP64" s="93" t="str">
        <f>IFERROR(IF(LEN(AO64)=0,"",COUNTIF(AO$7:AO64,AO64)),"")</f>
        <v/>
      </c>
      <c r="AQ64" s="93" t="str">
        <f t="array" ref="AQ64">IFERROR(IF(LEN(AO64)=0,"",LARGE((AO64=$Q$7:$Q$126)*($P$7:$P$126),COUNTIF(AO64:AO$126,AO64)-1)),"")</f>
        <v/>
      </c>
      <c r="AR64" s="93" t="str">
        <f>IFERROR(IF(LEN(AO64)=0,"",COUNTIF(AQ$7:AQ64,AQ64)),"")</f>
        <v/>
      </c>
      <c r="AS64" s="93" t="str">
        <f t="array" ref="AS64">IFERROR(IF(MAX(($AJ64&gt;=$AF$31:$AF$40)*($AJ64&lt;=$AG$31:$AG$40)*$AA$31:$AA$40)=0,"",INDEX($AB$31:$AB$40,MAX(($AJ64&gt;=$AF$31:$AF$40)*($AJ64&lt;=$AG$31:$AG$40)*$AA$31:$AA$40))),"")</f>
        <v/>
      </c>
      <c r="AT64" s="93" t="str">
        <f>IFERROR(IF(LEN(AS64)=0,"",COUNTIF(AS$7:AS64,AS64)),"")</f>
        <v/>
      </c>
      <c r="AU64" s="93" t="str">
        <f t="shared" si="9"/>
        <v/>
      </c>
      <c r="AV64" s="93" t="str">
        <f>IFERROR(IF(LEN(AU64)=0,"",COUNTIF(AU$7:AU64,AU64)),"")</f>
        <v/>
      </c>
      <c r="AW64" s="93" t="str">
        <f t="array" ref="AW64">IFERROR(IF(MAX(($AJ64&gt;=$AF$43:$AF$52)*($AJ64&lt;=$AG$43:$AG$52)*$AA$43:$AA$52)=0,"",INDEX($AB$43:$AB$52,MAX(($AJ64&gt;=$AF$43:$AF$52)*($AJ64&lt;=$AG$43:$AG$52)*$AA$43:$AA$52))),"")</f>
        <v/>
      </c>
      <c r="AX64" s="93" t="str">
        <f>IFERROR(IF(LEN(AW64)=0,"",COUNTIF(AW$7:AW64,AW64)),"")</f>
        <v/>
      </c>
      <c r="AY64" s="93" t="str">
        <f t="shared" si="10"/>
        <v/>
      </c>
      <c r="AZ64" s="93" t="str">
        <f>IFERROR(IF(LEN(AY64)=0,"",COUNTIF(AY$7:AY64,AY64)),"")</f>
        <v/>
      </c>
      <c r="BA64" s="93" t="str">
        <f t="array" ref="BA64">IFERROR(IF(MAX(($AJ64&gt;=$AF$55:$AF$64)*($AJ64&lt;=$AG$55:$AG$64)*$AA$55:$AA$64)=0,"",INDEX($AB$55:$AB$64,MAX(($AJ64&gt;=$AF$55:$AF$64)*($AJ64&lt;=$AG$55:$AG$64)*$AA$55:$AA$64))),"")</f>
        <v/>
      </c>
      <c r="BB64" s="93" t="str">
        <f>IFERROR(IF(LEN(BA64)=0,"",COUNTIF(BA$7:BA64,BA64)),"")</f>
        <v/>
      </c>
      <c r="BD64" s="112">
        <v>58</v>
      </c>
      <c r="BE64" s="93" t="str">
        <f t="shared" si="11"/>
        <v/>
      </c>
      <c r="BF64" s="93" t="str">
        <f t="array" ref="BF64">IFERROR(IF(AND(COUNTIF($BE$7:$BE64,"")+1=BF$6,LEN($BE64)&gt;0,$AM64&gt;0),MATCH(INDEX($V$7:$V$16,$AM64)&amp;"-"&amp;$AN64,$BQ$7:$BQ$126,0),""),"")</f>
        <v/>
      </c>
      <c r="BG64" s="93" t="str">
        <f t="array" ref="BG64">IFERROR(IF(AND(COUNTIF($BE$7:$BE64,"")+1=BG$6,LEN($BE64)&gt;0,$AM64&gt;0),MATCH(INDEX($V$7:$V$16,$AM64)&amp;"-"&amp;$AN64,$BQ$7:$BQ$126,0),""),"")</f>
        <v/>
      </c>
      <c r="BH64" s="93" t="str">
        <f t="array" ref="BH64">IFERROR(IF(AND(COUNTIF($BE$7:$BE64,"")+1=BH$6,LEN($BE64)&gt;0,$AM64&gt;0),MATCH(INDEX($V$7:$V$16,$AM64)&amp;"-"&amp;$AN64,$BQ$7:$BQ$126,0),""),"")</f>
        <v/>
      </c>
      <c r="BI64" s="93" t="str">
        <f t="array" ref="BI64">IFERROR(IF(AND(COUNTIF($BE$7:$BE64,"")+1=BI$6,LEN($BE64)&gt;0,$AM64&gt;0),MATCH(INDEX($V$7:$V$16,$AM64)&amp;"-"&amp;$AN64,$BQ$7:$BQ$126,0),""),"")</f>
        <v/>
      </c>
      <c r="BJ64" s="93" t="str">
        <f t="array" ref="BJ64">IFERROR(IF(AND(COUNTIF($BE$7:$BE64,"")+1=BJ$6,LEN($BE64)&gt;0,$AM64&gt;0),MATCH(INDEX($V$7:$V$16,$AM64)&amp;"-"&amp;$AN64,$BQ$7:$BQ$126,0),""),"")</f>
        <v/>
      </c>
      <c r="BK64" s="93" t="str">
        <f t="array" ref="BK64">IFERROR(IF(AND(COUNTIF($BE$7:$BE64,"")+1=BK$6,LEN($BE64)&gt;0,$AM64&gt;0),MATCH(INDEX($V$7:$V$16,$AM64)&amp;"-"&amp;$AN64,$BQ$7:$BQ$126,0),""),"")</f>
        <v/>
      </c>
      <c r="BL64" s="93" t="str">
        <f t="array" ref="BL64">IFERROR(IF(AND(COUNTIF($BE$7:$BE64,"")+1=BL$6,LEN($BE64)&gt;0,$AM64&gt;0),MATCH(INDEX($V$7:$V$16,$AM64)&amp;"-"&amp;$AN64,$BQ$7:$BQ$126,0),""),"")</f>
        <v/>
      </c>
      <c r="BM64" s="93" t="str">
        <f t="array" ref="BM64">IFERROR(IF(AND(COUNTIF($BE$7:$BE64,"")+1=BM$6,LEN($BE64)&gt;0,$AM64&gt;0),MATCH(INDEX($V$7:$V$16,$AM64)&amp;"-"&amp;$AN64,$BQ$7:$BQ$126,0),""),"")</f>
        <v/>
      </c>
      <c r="BN64" s="93" t="str">
        <f t="array" ref="BN64">IFERROR(IF(AND(COUNTIF($BE$7:$BE64,"")+1=BN$6,LEN($BE64)&gt;0,$AM64&gt;0),MATCH(INDEX($V$7:$V$16,$AM64)&amp;"-"&amp;$AN64,$BQ$7:$BQ$126,0),""),"")</f>
        <v/>
      </c>
      <c r="BO64" s="93" t="str">
        <f t="array" ref="BO64">IFERROR(IF(AND(COUNTIF($BE$7:$BE64,"")+1=BO$6,LEN($BE64)&gt;0,$AM64&gt;0),MATCH(INDEX($V$7:$V$16,$AM64)&amp;"-"&amp;$AN64,$BQ$7:$BQ$126,0),""),"")</f>
        <v/>
      </c>
      <c r="BP64" s="93" t="str">
        <f t="array" ref="BP64">IFERROR(IF(AND(COUNTIF($BE$7:$BE64,"")+1=BP$6,LEN($BE64)&gt;0,$AM64&gt;0),MATCH(INDEX($V$7:$V$16,$AM64)&amp;"-"&amp;$AN64,$BQ$7:$BQ$126,0),""),"")</f>
        <v/>
      </c>
      <c r="BQ64" s="93" t="str">
        <f t="shared" si="12"/>
        <v/>
      </c>
      <c r="BR64" s="93" t="str">
        <f t="array" ref="BR64">IFERROR(IF(AND(COUNTIF($BQ$7:$BQ64,"")+1=BR$6,LEN($BQ64)&gt;0,$AQ64&gt;0),MATCH(INDEX($W$7:$W$16,$AQ64)&amp;"-"&amp;$AR64,$CC$7:$CC$126,0),""),"")</f>
        <v/>
      </c>
      <c r="BS64" s="93" t="str">
        <f t="array" ref="BS64">IFERROR(IF(AND(COUNTIF($BQ$7:$BQ64,"")+1=BS$6,LEN($BQ64)&gt;0,$AQ64&gt;0),MATCH(INDEX($W$7:$W$16,$AQ64)&amp;"-"&amp;$AR64,$CC$7:$CC$126,0),""),"")</f>
        <v/>
      </c>
      <c r="BT64" s="93" t="str">
        <f t="array" ref="BT64">IFERROR(IF(AND(COUNTIF($BQ$7:$BQ64,"")+1=BT$6,LEN($BQ64)&gt;0,$AQ64&gt;0),MATCH(INDEX($W$7:$W$16,$AQ64)&amp;"-"&amp;$AR64,$CC$7:$CC$126,0),""),"")</f>
        <v/>
      </c>
      <c r="BU64" s="93" t="str">
        <f t="array" ref="BU64">IFERROR(IF(AND(COUNTIF($BQ$7:$BQ64,"")+1=BU$6,LEN($BQ64)&gt;0,$AQ64&gt;0),MATCH(INDEX($W$7:$W$16,$AQ64)&amp;"-"&amp;$AR64,$CC$7:$CC$126,0),""),"")</f>
        <v/>
      </c>
      <c r="BV64" s="93" t="str">
        <f t="array" ref="BV64">IFERROR(IF(AND(COUNTIF($BQ$7:$BQ64,"")+1=BV$6,LEN($BQ64)&gt;0,$AQ64&gt;0),MATCH(INDEX($W$7:$W$16,$AQ64)&amp;"-"&amp;$AR64,$CC$7:$CC$126,0),""),"")</f>
        <v/>
      </c>
      <c r="BW64" s="93" t="str">
        <f t="array" ref="BW64">IFERROR(IF(AND(COUNTIF($BQ$7:$BQ64,"")+1=BW$6,LEN($BQ64)&gt;0,$AQ64&gt;0),MATCH(INDEX($W$7:$W$16,$AQ64)&amp;"-"&amp;$AR64,$CC$7:$CC$126,0),""),"")</f>
        <v/>
      </c>
      <c r="BX64" s="93" t="str">
        <f t="array" ref="BX64">IFERROR(IF(AND(COUNTIF($BQ$7:$BQ64,"")+1=BX$6,LEN($BQ64)&gt;0,$AQ64&gt;0),MATCH(INDEX($W$7:$W$16,$AQ64)&amp;"-"&amp;$AR64,$CC$7:$CC$126,0),""),"")</f>
        <v/>
      </c>
      <c r="BY64" s="93" t="str">
        <f t="array" ref="BY64">IFERROR(IF(AND(COUNTIF($BQ$7:$BQ64,"")+1=BY$6,LEN($BQ64)&gt;0,$AQ64&gt;0),MATCH(INDEX($W$7:$W$16,$AQ64)&amp;"-"&amp;$AR64,$CC$7:$CC$126,0),""),"")</f>
        <v/>
      </c>
      <c r="BZ64" s="93" t="str">
        <f t="array" ref="BZ64">IFERROR(IF(AND(COUNTIF($BQ$7:$BQ64,"")+1=BZ$6,LEN($BQ64)&gt;0,$AQ64&gt;0),MATCH(INDEX($W$7:$W$16,$AQ64)&amp;"-"&amp;$AR64,$CC$7:$CC$126,0),""),"")</f>
        <v/>
      </c>
      <c r="CA64" s="93" t="str">
        <f t="array" ref="CA64">IFERROR(IF(AND(COUNTIF($BQ$7:$BQ64,"")+1=CA$6,LEN($BQ64)&gt;0,$AQ64&gt;0),MATCH(INDEX($W$7:$W$16,$AQ64)&amp;"-"&amp;$AR64,$CC$7:$CC$126,0),""),"")</f>
        <v/>
      </c>
      <c r="CB64" s="93" t="str">
        <f t="array" ref="CB64">IFERROR(IF(AND(COUNTIF($BQ$7:$BQ64,"")+1=CB$6,LEN($BQ64)&gt;0,$AQ64&gt;0),MATCH(INDEX($W$7:$W$16,$AQ64)&amp;"-"&amp;$AR64,$CC$7:$CC$126,0),""),"")</f>
        <v/>
      </c>
      <c r="CC64" s="93" t="str">
        <f t="shared" si="13"/>
        <v/>
      </c>
      <c r="CD64" s="93" t="str">
        <f t="array" ref="CD64">IFERROR(IF(AND(COUNTIF($CC$7:$CC64,"")+1=CD$6,LEN($CC64)&gt;0,$AU64&gt;0),MATCH(INDEX($X$7:$X$16,$AU64)&amp;"-"&amp;$AV64,$CO$7:$CO$126,0),""),"")</f>
        <v/>
      </c>
      <c r="CE64" s="93" t="str">
        <f t="array" ref="CE64">IFERROR(IF(AND(COUNTIF($CC$7:$CC64,"")+1=CE$6,LEN($CC64)&gt;0,$AU64&gt;0),MATCH(INDEX($X$7:$X$16,$AU64)&amp;"-"&amp;$AV64,$CO$7:$CO$126,0),""),"")</f>
        <v/>
      </c>
      <c r="CF64" s="93" t="str">
        <f t="array" ref="CF64">IFERROR(IF(AND(COUNTIF($CC$7:$CC64,"")+1=CF$6,LEN($CC64)&gt;0,$AU64&gt;0),MATCH(INDEX($X$7:$X$16,$AU64)&amp;"-"&amp;$AV64,$CO$7:$CO$126,0),""),"")</f>
        <v/>
      </c>
      <c r="CG64" s="93" t="str">
        <f t="array" ref="CG64">IFERROR(IF(AND(COUNTIF($CC$7:$CC64,"")+1=CG$6,LEN($CC64)&gt;0,$AU64&gt;0),MATCH(INDEX($X$7:$X$16,$AU64)&amp;"-"&amp;$AV64,$CO$7:$CO$126,0),""),"")</f>
        <v/>
      </c>
      <c r="CH64" s="93" t="str">
        <f t="array" ref="CH64">IFERROR(IF(AND(COUNTIF($CC$7:$CC64,"")+1=CH$6,LEN($CC64)&gt;0,$AU64&gt;0),MATCH(INDEX($X$7:$X$16,$AU64)&amp;"-"&amp;$AV64,$CO$7:$CO$126,0),""),"")</f>
        <v/>
      </c>
      <c r="CI64" s="93" t="str">
        <f t="array" ref="CI64">IFERROR(IF(AND(COUNTIF($CC$7:$CC64,"")+1=CI$6,LEN($CC64)&gt;0,$AU64&gt;0),MATCH(INDEX($X$7:$X$16,$AU64)&amp;"-"&amp;$AV64,$CO$7:$CO$126,0),""),"")</f>
        <v/>
      </c>
      <c r="CJ64" s="93" t="str">
        <f t="array" ref="CJ64">IFERROR(IF(AND(COUNTIF($CC$7:$CC64,"")+1=CJ$6,LEN($CC64)&gt;0,$AU64&gt;0),MATCH(INDEX($X$7:$X$16,$AU64)&amp;"-"&amp;$AV64,$CO$7:$CO$126,0),""),"")</f>
        <v/>
      </c>
      <c r="CK64" s="93" t="str">
        <f t="array" ref="CK64">IFERROR(IF(AND(COUNTIF($CC$7:$CC64,"")+1=CK$6,LEN($CC64)&gt;0,$AU64&gt;0),MATCH(INDEX($X$7:$X$16,$AU64)&amp;"-"&amp;$AV64,$CO$7:$CO$126,0),""),"")</f>
        <v/>
      </c>
      <c r="CL64" s="93" t="str">
        <f t="array" ref="CL64">IFERROR(IF(AND(COUNTIF($CC$7:$CC64,"")+1=CL$6,LEN($CC64)&gt;0,$AU64&gt;0),MATCH(INDEX($X$7:$X$16,$AU64)&amp;"-"&amp;$AV64,$CO$7:$CO$126,0),""),"")</f>
        <v/>
      </c>
      <c r="CM64" s="93" t="str">
        <f t="array" ref="CM64">IFERROR(IF(AND(COUNTIF($CC$7:$CC64,"")+1=CM$6,LEN($CC64)&gt;0,$AU64&gt;0),MATCH(INDEX($X$7:$X$16,$AU64)&amp;"-"&amp;$AV64,$CO$7:$CO$126,0),""),"")</f>
        <v/>
      </c>
      <c r="CN64" s="93" t="str">
        <f t="array" ref="CN64">IFERROR(IF(AND(COUNTIF($CC$7:$CC64,"")+1=CN$6,LEN($CC64)&gt;0,$AU64&gt;0),MATCH(INDEX($X$7:$X$16,$AU64)&amp;"-"&amp;$AV64,$CO$7:$CO$126,0),""),"")</f>
        <v/>
      </c>
      <c r="CO64" s="93" t="str">
        <f t="shared" si="14"/>
        <v/>
      </c>
      <c r="CP64" s="93" t="str">
        <f t="array" ref="CP64">IFERROR(IF(AND(COUNTIF($CO$7:$CO64,"")+1=CP$6,LEN($CO64)&gt;0,$AY64&gt;0),MATCH(INDEX($Y$7:$Y$16,$AY64)&amp;"-"&amp;$AZ64,$DA$7:$DA$126,0),""),"")</f>
        <v/>
      </c>
      <c r="CQ64" s="93" t="str">
        <f t="array" ref="CQ64">IFERROR(IF(AND(COUNTIF($CO$7:$CO64,"")+1=CQ$6,LEN($CO64)&gt;0,$AY64&gt;0),MATCH(INDEX($Y$7:$Y$16,$AY64)&amp;"-"&amp;$AZ64,$DA$7:$DA$126,0),""),"")</f>
        <v/>
      </c>
      <c r="CR64" s="93" t="str">
        <f t="array" ref="CR64">IFERROR(IF(AND(COUNTIF($CO$7:$CO64,"")+1=CR$6,LEN($CO64)&gt;0,$AY64&gt;0),MATCH(INDEX($Y$7:$Y$16,$AY64)&amp;"-"&amp;$AZ64,$DA$7:$DA$126,0),""),"")</f>
        <v/>
      </c>
      <c r="CS64" s="93" t="str">
        <f t="array" ref="CS64">IFERROR(IF(AND(COUNTIF($CO$7:$CO64,"")+1=CS$6,LEN($CO64)&gt;0,$AY64&gt;0),MATCH(INDEX($Y$7:$Y$16,$AY64)&amp;"-"&amp;$AZ64,$DA$7:$DA$126,0),""),"")</f>
        <v/>
      </c>
      <c r="CT64" s="93" t="str">
        <f t="array" ref="CT64">IFERROR(IF(AND(COUNTIF($CO$7:$CO64,"")+1=CT$6,LEN($CO64)&gt;0,$AY64&gt;0),MATCH(INDEX($Y$7:$Y$16,$AY64)&amp;"-"&amp;$AZ64,$DA$7:$DA$126,0),""),"")</f>
        <v/>
      </c>
      <c r="CU64" s="93" t="str">
        <f t="array" ref="CU64">IFERROR(IF(AND(COUNTIF($CO$7:$CO64,"")+1=CU$6,LEN($CO64)&gt;0,$AY64&gt;0),MATCH(INDEX($Y$7:$Y$16,$AY64)&amp;"-"&amp;$AZ64,$DA$7:$DA$126,0),""),"")</f>
        <v/>
      </c>
      <c r="CV64" s="93" t="str">
        <f t="array" ref="CV64">IFERROR(IF(AND(COUNTIF($CO$7:$CO64,"")+1=CV$6,LEN($CO64)&gt;0,$AY64&gt;0),MATCH(INDEX($Y$7:$Y$16,$AY64)&amp;"-"&amp;$AZ64,$DA$7:$DA$126,0),""),"")</f>
        <v/>
      </c>
      <c r="CW64" s="93" t="str">
        <f t="array" ref="CW64">IFERROR(IF(AND(COUNTIF($CO$7:$CO64,"")+1=CW$6,LEN($CO64)&gt;0,$AY64&gt;0),MATCH(INDEX($Y$7:$Y$16,$AY64)&amp;"-"&amp;$AZ64,$DA$7:$DA$126,0),""),"")</f>
        <v/>
      </c>
      <c r="CX64" s="93" t="str">
        <f t="array" ref="CX64">IFERROR(IF(AND(COUNTIF($CO$7:$CO64,"")+1=CX$6,LEN($CO64)&gt;0,$AY64&gt;0),MATCH(INDEX($Y$7:$Y$16,$AY64)&amp;"-"&amp;$AZ64,$DA$7:$DA$126,0),""),"")</f>
        <v/>
      </c>
      <c r="CY64" s="93" t="str">
        <f t="array" ref="CY64">IFERROR(IF(AND(COUNTIF($CO$7:$CO64,"")+1=CY$6,LEN($CO64)&gt;0,$AY64&gt;0),MATCH(INDEX($Y$7:$Y$16,$AY64)&amp;"-"&amp;$AZ64,$DA$7:$DA$126,0),""),"")</f>
        <v/>
      </c>
      <c r="CZ64" s="93" t="str">
        <f t="array" ref="CZ64">IFERROR(IF(AND(COUNTIF($CO$7:$CO64,"")+1=CZ$6,LEN($CO64)&gt;0,$AY64&gt;0),MATCH(INDEX($Y$7:$Y$16,$AY64)&amp;"-"&amp;$AZ64,$DA$7:$DA$126,0),""),"")</f>
        <v/>
      </c>
      <c r="DA64" s="93" t="str">
        <f t="shared" si="15"/>
        <v/>
      </c>
      <c r="DC64" s="93" t="str">
        <f t="array" ref="DC64">IFERROR(IF(LEN(BQ64)=0,"",SUM((BF$7:BO$126=$BD64)*(BF$6:BO$6))),"")</f>
        <v/>
      </c>
      <c r="DD64" s="93" t="str">
        <f t="array" ref="DD64">IFERROR(IF(LEN(CC64)=0,"",SUM((BR$7:CA$126=$BD64)*(BR$6:CA$6))),"")</f>
        <v/>
      </c>
      <c r="DE64" s="93" t="str">
        <f t="array" ref="DE64">IFERROR(IF(LEN(CO64)=0,"",SUM((CD$7:CM$126=$BD64)*(CD$6:CM$6))),"")</f>
        <v/>
      </c>
      <c r="DF64" s="93" t="str">
        <f t="array" ref="DF64">IFERROR(IF(LEN(DA64)=0,"",SUM((CP$7:CY$126=$BD64)*(CP$6:CY$6))),"")</f>
        <v/>
      </c>
    </row>
    <row r="65" spans="2:110" x14ac:dyDescent="0.25">
      <c r="B65" s="17"/>
      <c r="C65" s="17"/>
      <c r="D65" s="17"/>
      <c r="E65" s="17"/>
      <c r="F65" s="17"/>
      <c r="G65" s="17"/>
      <c r="H65" s="17"/>
      <c r="I65" s="17"/>
      <c r="J65" s="17"/>
      <c r="K65" s="17"/>
      <c r="L65" s="17"/>
      <c r="O65" s="112">
        <v>9</v>
      </c>
      <c r="P65" s="112">
        <v>6</v>
      </c>
      <c r="Q65" s="93" t="str">
        <f t="shared" si="2"/>
        <v/>
      </c>
      <c r="R65" s="93" t="str">
        <f t="shared" si="3"/>
        <v/>
      </c>
      <c r="AJ65" s="112">
        <v>59</v>
      </c>
      <c r="AK65" s="93" t="str">
        <f t="array" ref="AK65">IFERROR(IF(MAX(($AJ65&gt;=$AF$7:$AF$16)*($AJ65&lt;=$AG$7:$AG$16)*$AA$7:$AA$16)=0,"",INDEX($AB$7:$AB$16,MAX(($AJ65&gt;=$AF$7:$AF$16)*($AJ65&lt;=$AG$7:$AG$16)*$AA$7:$AA$16))),"")</f>
        <v/>
      </c>
      <c r="AL65" s="93" t="str">
        <f>IFERROR(IF(LEN(AK65)=0,"",COUNTIF(AK$7:AK65,AK65)),"")</f>
        <v/>
      </c>
      <c r="AM65" s="93" t="str">
        <f t="array" ref="AM65">IFERROR(IF(LEN(AK65)=0,"",LARGE((AK65=$R$7:$R$126)*($P$7:$P$126),COUNTIF(AK65:AK$126,AK65)-1)),"")</f>
        <v/>
      </c>
      <c r="AN65" s="93" t="str">
        <f>IFERROR(IF(LEN(AK65)=0,"",COUNTIF(AM$7:AM65,AM65)),"")</f>
        <v/>
      </c>
      <c r="AO65" s="93" t="str">
        <f t="array" ref="AO65">IFERROR(IF(MAX(($AJ65&gt;=$AF$19:$AF$28)*($AJ65&lt;=$AG$19:$AG$28)*$AA$19:$AA$28)=0,"",INDEX($AB$19:$AB$28,MAX(($AJ65&gt;=$AF$19:$AF$28)*($AJ65&lt;=$AG$19:$AG$28)*$AA$19:$AA$28))),"")</f>
        <v/>
      </c>
      <c r="AP65" s="93" t="str">
        <f>IFERROR(IF(LEN(AO65)=0,"",COUNTIF(AO$7:AO65,AO65)),"")</f>
        <v/>
      </c>
      <c r="AQ65" s="93" t="str">
        <f t="array" ref="AQ65">IFERROR(IF(LEN(AO65)=0,"",LARGE((AO65=$Q$7:$Q$126)*($P$7:$P$126),COUNTIF(AO65:AO$126,AO65)-1)),"")</f>
        <v/>
      </c>
      <c r="AR65" s="93" t="str">
        <f>IFERROR(IF(LEN(AO65)=0,"",COUNTIF(AQ$7:AQ65,AQ65)),"")</f>
        <v/>
      </c>
      <c r="AS65" s="93" t="str">
        <f t="array" ref="AS65">IFERROR(IF(MAX(($AJ65&gt;=$AF$31:$AF$40)*($AJ65&lt;=$AG$31:$AG$40)*$AA$31:$AA$40)=0,"",INDEX($AB$31:$AB$40,MAX(($AJ65&gt;=$AF$31:$AF$40)*($AJ65&lt;=$AG$31:$AG$40)*$AA$31:$AA$40))),"")</f>
        <v/>
      </c>
      <c r="AT65" s="93" t="str">
        <f>IFERROR(IF(LEN(AS65)=0,"",COUNTIF(AS$7:AS65,AS65)),"")</f>
        <v/>
      </c>
      <c r="AU65" s="93" t="str">
        <f t="shared" si="9"/>
        <v/>
      </c>
      <c r="AV65" s="93" t="str">
        <f>IFERROR(IF(LEN(AU65)=0,"",COUNTIF(AU$7:AU65,AU65)),"")</f>
        <v/>
      </c>
      <c r="AW65" s="93" t="str">
        <f t="array" ref="AW65">IFERROR(IF(MAX(($AJ65&gt;=$AF$43:$AF$52)*($AJ65&lt;=$AG$43:$AG$52)*$AA$43:$AA$52)=0,"",INDEX($AB$43:$AB$52,MAX(($AJ65&gt;=$AF$43:$AF$52)*($AJ65&lt;=$AG$43:$AG$52)*$AA$43:$AA$52))),"")</f>
        <v/>
      </c>
      <c r="AX65" s="93" t="str">
        <f>IFERROR(IF(LEN(AW65)=0,"",COUNTIF(AW$7:AW65,AW65)),"")</f>
        <v/>
      </c>
      <c r="AY65" s="93" t="str">
        <f t="shared" si="10"/>
        <v/>
      </c>
      <c r="AZ65" s="93" t="str">
        <f>IFERROR(IF(LEN(AY65)=0,"",COUNTIF(AY$7:AY65,AY65)),"")</f>
        <v/>
      </c>
      <c r="BA65" s="93" t="str">
        <f t="array" ref="BA65">IFERROR(IF(MAX(($AJ65&gt;=$AF$55:$AF$64)*($AJ65&lt;=$AG$55:$AG$64)*$AA$55:$AA$64)=0,"",INDEX($AB$55:$AB$64,MAX(($AJ65&gt;=$AF$55:$AF$64)*($AJ65&lt;=$AG$55:$AG$64)*$AA$55:$AA$64))),"")</f>
        <v/>
      </c>
      <c r="BB65" s="93" t="str">
        <f>IFERROR(IF(LEN(BA65)=0,"",COUNTIF(BA$7:BA65,BA65)),"")</f>
        <v/>
      </c>
      <c r="BD65" s="112">
        <v>59</v>
      </c>
      <c r="BE65" s="93" t="str">
        <f t="shared" si="11"/>
        <v/>
      </c>
      <c r="BF65" s="93" t="str">
        <f t="array" ref="BF65">IFERROR(IF(AND(COUNTIF($BE$7:$BE65,"")+1=BF$6,LEN($BE65)&gt;0,$AM65&gt;0),MATCH(INDEX($V$7:$V$16,$AM65)&amp;"-"&amp;$AN65,$BQ$7:$BQ$126,0),""),"")</f>
        <v/>
      </c>
      <c r="BG65" s="93" t="str">
        <f t="array" ref="BG65">IFERROR(IF(AND(COUNTIF($BE$7:$BE65,"")+1=BG$6,LEN($BE65)&gt;0,$AM65&gt;0),MATCH(INDEX($V$7:$V$16,$AM65)&amp;"-"&amp;$AN65,$BQ$7:$BQ$126,0),""),"")</f>
        <v/>
      </c>
      <c r="BH65" s="93" t="str">
        <f t="array" ref="BH65">IFERROR(IF(AND(COUNTIF($BE$7:$BE65,"")+1=BH$6,LEN($BE65)&gt;0,$AM65&gt;0),MATCH(INDEX($V$7:$V$16,$AM65)&amp;"-"&amp;$AN65,$BQ$7:$BQ$126,0),""),"")</f>
        <v/>
      </c>
      <c r="BI65" s="93" t="str">
        <f t="array" ref="BI65">IFERROR(IF(AND(COUNTIF($BE$7:$BE65,"")+1=BI$6,LEN($BE65)&gt;0,$AM65&gt;0),MATCH(INDEX($V$7:$V$16,$AM65)&amp;"-"&amp;$AN65,$BQ$7:$BQ$126,0),""),"")</f>
        <v/>
      </c>
      <c r="BJ65" s="93" t="str">
        <f t="array" ref="BJ65">IFERROR(IF(AND(COUNTIF($BE$7:$BE65,"")+1=BJ$6,LEN($BE65)&gt;0,$AM65&gt;0),MATCH(INDEX($V$7:$V$16,$AM65)&amp;"-"&amp;$AN65,$BQ$7:$BQ$126,0),""),"")</f>
        <v/>
      </c>
      <c r="BK65" s="93" t="str">
        <f t="array" ref="BK65">IFERROR(IF(AND(COUNTIF($BE$7:$BE65,"")+1=BK$6,LEN($BE65)&gt;0,$AM65&gt;0),MATCH(INDEX($V$7:$V$16,$AM65)&amp;"-"&amp;$AN65,$BQ$7:$BQ$126,0),""),"")</f>
        <v/>
      </c>
      <c r="BL65" s="93" t="str">
        <f t="array" ref="BL65">IFERROR(IF(AND(COUNTIF($BE$7:$BE65,"")+1=BL$6,LEN($BE65)&gt;0,$AM65&gt;0),MATCH(INDEX($V$7:$V$16,$AM65)&amp;"-"&amp;$AN65,$BQ$7:$BQ$126,0),""),"")</f>
        <v/>
      </c>
      <c r="BM65" s="93" t="str">
        <f t="array" ref="BM65">IFERROR(IF(AND(COUNTIF($BE$7:$BE65,"")+1=BM$6,LEN($BE65)&gt;0,$AM65&gt;0),MATCH(INDEX($V$7:$V$16,$AM65)&amp;"-"&amp;$AN65,$BQ$7:$BQ$126,0),""),"")</f>
        <v/>
      </c>
      <c r="BN65" s="93" t="str">
        <f t="array" ref="BN65">IFERROR(IF(AND(COUNTIF($BE$7:$BE65,"")+1=BN$6,LEN($BE65)&gt;0,$AM65&gt;0),MATCH(INDEX($V$7:$V$16,$AM65)&amp;"-"&amp;$AN65,$BQ$7:$BQ$126,0),""),"")</f>
        <v/>
      </c>
      <c r="BO65" s="93" t="str">
        <f t="array" ref="BO65">IFERROR(IF(AND(COUNTIF($BE$7:$BE65,"")+1=BO$6,LEN($BE65)&gt;0,$AM65&gt;0),MATCH(INDEX($V$7:$V$16,$AM65)&amp;"-"&amp;$AN65,$BQ$7:$BQ$126,0),""),"")</f>
        <v/>
      </c>
      <c r="BP65" s="93" t="str">
        <f t="array" ref="BP65">IFERROR(IF(AND(COUNTIF($BE$7:$BE65,"")+1=BP$6,LEN($BE65)&gt;0,$AM65&gt;0),MATCH(INDEX($V$7:$V$16,$AM65)&amp;"-"&amp;$AN65,$BQ$7:$BQ$126,0),""),"")</f>
        <v/>
      </c>
      <c r="BQ65" s="93" t="str">
        <f t="shared" si="12"/>
        <v/>
      </c>
      <c r="BR65" s="93" t="str">
        <f t="array" ref="BR65">IFERROR(IF(AND(COUNTIF($BQ$7:$BQ65,"")+1=BR$6,LEN($BQ65)&gt;0,$AQ65&gt;0),MATCH(INDEX($W$7:$W$16,$AQ65)&amp;"-"&amp;$AR65,$CC$7:$CC$126,0),""),"")</f>
        <v/>
      </c>
      <c r="BS65" s="93" t="str">
        <f t="array" ref="BS65">IFERROR(IF(AND(COUNTIF($BQ$7:$BQ65,"")+1=BS$6,LEN($BQ65)&gt;0,$AQ65&gt;0),MATCH(INDEX($W$7:$W$16,$AQ65)&amp;"-"&amp;$AR65,$CC$7:$CC$126,0),""),"")</f>
        <v/>
      </c>
      <c r="BT65" s="93" t="str">
        <f t="array" ref="BT65">IFERROR(IF(AND(COUNTIF($BQ$7:$BQ65,"")+1=BT$6,LEN($BQ65)&gt;0,$AQ65&gt;0),MATCH(INDEX($W$7:$W$16,$AQ65)&amp;"-"&amp;$AR65,$CC$7:$CC$126,0),""),"")</f>
        <v/>
      </c>
      <c r="BU65" s="93" t="str">
        <f t="array" ref="BU65">IFERROR(IF(AND(COUNTIF($BQ$7:$BQ65,"")+1=BU$6,LEN($BQ65)&gt;0,$AQ65&gt;0),MATCH(INDEX($W$7:$W$16,$AQ65)&amp;"-"&amp;$AR65,$CC$7:$CC$126,0),""),"")</f>
        <v/>
      </c>
      <c r="BV65" s="93" t="str">
        <f t="array" ref="BV65">IFERROR(IF(AND(COUNTIF($BQ$7:$BQ65,"")+1=BV$6,LEN($BQ65)&gt;0,$AQ65&gt;0),MATCH(INDEX($W$7:$W$16,$AQ65)&amp;"-"&amp;$AR65,$CC$7:$CC$126,0),""),"")</f>
        <v/>
      </c>
      <c r="BW65" s="93" t="str">
        <f t="array" ref="BW65">IFERROR(IF(AND(COUNTIF($BQ$7:$BQ65,"")+1=BW$6,LEN($BQ65)&gt;0,$AQ65&gt;0),MATCH(INDEX($W$7:$W$16,$AQ65)&amp;"-"&amp;$AR65,$CC$7:$CC$126,0),""),"")</f>
        <v/>
      </c>
      <c r="BX65" s="93" t="str">
        <f t="array" ref="BX65">IFERROR(IF(AND(COUNTIF($BQ$7:$BQ65,"")+1=BX$6,LEN($BQ65)&gt;0,$AQ65&gt;0),MATCH(INDEX($W$7:$W$16,$AQ65)&amp;"-"&amp;$AR65,$CC$7:$CC$126,0),""),"")</f>
        <v/>
      </c>
      <c r="BY65" s="93" t="str">
        <f t="array" ref="BY65">IFERROR(IF(AND(COUNTIF($BQ$7:$BQ65,"")+1=BY$6,LEN($BQ65)&gt;0,$AQ65&gt;0),MATCH(INDEX($W$7:$W$16,$AQ65)&amp;"-"&amp;$AR65,$CC$7:$CC$126,0),""),"")</f>
        <v/>
      </c>
      <c r="BZ65" s="93" t="str">
        <f t="array" ref="BZ65">IFERROR(IF(AND(COUNTIF($BQ$7:$BQ65,"")+1=BZ$6,LEN($BQ65)&gt;0,$AQ65&gt;0),MATCH(INDEX($W$7:$W$16,$AQ65)&amp;"-"&amp;$AR65,$CC$7:$CC$126,0),""),"")</f>
        <v/>
      </c>
      <c r="CA65" s="93" t="str">
        <f t="array" ref="CA65">IFERROR(IF(AND(COUNTIF($BQ$7:$BQ65,"")+1=CA$6,LEN($BQ65)&gt;0,$AQ65&gt;0),MATCH(INDEX($W$7:$W$16,$AQ65)&amp;"-"&amp;$AR65,$CC$7:$CC$126,0),""),"")</f>
        <v/>
      </c>
      <c r="CB65" s="93" t="str">
        <f t="array" ref="CB65">IFERROR(IF(AND(COUNTIF($BQ$7:$BQ65,"")+1=CB$6,LEN($BQ65)&gt;0,$AQ65&gt;0),MATCH(INDEX($W$7:$W$16,$AQ65)&amp;"-"&amp;$AR65,$CC$7:$CC$126,0),""),"")</f>
        <v/>
      </c>
      <c r="CC65" s="93" t="str">
        <f t="shared" si="13"/>
        <v/>
      </c>
      <c r="CD65" s="93" t="str">
        <f t="array" ref="CD65">IFERROR(IF(AND(COUNTIF($CC$7:$CC65,"")+1=CD$6,LEN($CC65)&gt;0,$AU65&gt;0),MATCH(INDEX($X$7:$X$16,$AU65)&amp;"-"&amp;$AV65,$CO$7:$CO$126,0),""),"")</f>
        <v/>
      </c>
      <c r="CE65" s="93" t="str">
        <f t="array" ref="CE65">IFERROR(IF(AND(COUNTIF($CC$7:$CC65,"")+1=CE$6,LEN($CC65)&gt;0,$AU65&gt;0),MATCH(INDEX($X$7:$X$16,$AU65)&amp;"-"&amp;$AV65,$CO$7:$CO$126,0),""),"")</f>
        <v/>
      </c>
      <c r="CF65" s="93" t="str">
        <f t="array" ref="CF65">IFERROR(IF(AND(COUNTIF($CC$7:$CC65,"")+1=CF$6,LEN($CC65)&gt;0,$AU65&gt;0),MATCH(INDEX($X$7:$X$16,$AU65)&amp;"-"&amp;$AV65,$CO$7:$CO$126,0),""),"")</f>
        <v/>
      </c>
      <c r="CG65" s="93" t="str">
        <f t="array" ref="CG65">IFERROR(IF(AND(COUNTIF($CC$7:$CC65,"")+1=CG$6,LEN($CC65)&gt;0,$AU65&gt;0),MATCH(INDEX($X$7:$X$16,$AU65)&amp;"-"&amp;$AV65,$CO$7:$CO$126,0),""),"")</f>
        <v/>
      </c>
      <c r="CH65" s="93" t="str">
        <f t="array" ref="CH65">IFERROR(IF(AND(COUNTIF($CC$7:$CC65,"")+1=CH$6,LEN($CC65)&gt;0,$AU65&gt;0),MATCH(INDEX($X$7:$X$16,$AU65)&amp;"-"&amp;$AV65,$CO$7:$CO$126,0),""),"")</f>
        <v/>
      </c>
      <c r="CI65" s="93" t="str">
        <f t="array" ref="CI65">IFERROR(IF(AND(COUNTIF($CC$7:$CC65,"")+1=CI$6,LEN($CC65)&gt;0,$AU65&gt;0),MATCH(INDEX($X$7:$X$16,$AU65)&amp;"-"&amp;$AV65,$CO$7:$CO$126,0),""),"")</f>
        <v/>
      </c>
      <c r="CJ65" s="93" t="str">
        <f t="array" ref="CJ65">IFERROR(IF(AND(COUNTIF($CC$7:$CC65,"")+1=CJ$6,LEN($CC65)&gt;0,$AU65&gt;0),MATCH(INDEX($X$7:$X$16,$AU65)&amp;"-"&amp;$AV65,$CO$7:$CO$126,0),""),"")</f>
        <v/>
      </c>
      <c r="CK65" s="93" t="str">
        <f t="array" ref="CK65">IFERROR(IF(AND(COUNTIF($CC$7:$CC65,"")+1=CK$6,LEN($CC65)&gt;0,$AU65&gt;0),MATCH(INDEX($X$7:$X$16,$AU65)&amp;"-"&amp;$AV65,$CO$7:$CO$126,0),""),"")</f>
        <v/>
      </c>
      <c r="CL65" s="93" t="str">
        <f t="array" ref="CL65">IFERROR(IF(AND(COUNTIF($CC$7:$CC65,"")+1=CL$6,LEN($CC65)&gt;0,$AU65&gt;0),MATCH(INDEX($X$7:$X$16,$AU65)&amp;"-"&amp;$AV65,$CO$7:$CO$126,0),""),"")</f>
        <v/>
      </c>
      <c r="CM65" s="93" t="str">
        <f t="array" ref="CM65">IFERROR(IF(AND(COUNTIF($CC$7:$CC65,"")+1=CM$6,LEN($CC65)&gt;0,$AU65&gt;0),MATCH(INDEX($X$7:$X$16,$AU65)&amp;"-"&amp;$AV65,$CO$7:$CO$126,0),""),"")</f>
        <v/>
      </c>
      <c r="CN65" s="93" t="str">
        <f t="array" ref="CN65">IFERROR(IF(AND(COUNTIF($CC$7:$CC65,"")+1=CN$6,LEN($CC65)&gt;0,$AU65&gt;0),MATCH(INDEX($X$7:$X$16,$AU65)&amp;"-"&amp;$AV65,$CO$7:$CO$126,0),""),"")</f>
        <v/>
      </c>
      <c r="CO65" s="93" t="str">
        <f t="shared" si="14"/>
        <v/>
      </c>
      <c r="CP65" s="93" t="str">
        <f t="array" ref="CP65">IFERROR(IF(AND(COUNTIF($CO$7:$CO65,"")+1=CP$6,LEN($CO65)&gt;0,$AY65&gt;0),MATCH(INDEX($Y$7:$Y$16,$AY65)&amp;"-"&amp;$AZ65,$DA$7:$DA$126,0),""),"")</f>
        <v/>
      </c>
      <c r="CQ65" s="93" t="str">
        <f t="array" ref="CQ65">IFERROR(IF(AND(COUNTIF($CO$7:$CO65,"")+1=CQ$6,LEN($CO65)&gt;0,$AY65&gt;0),MATCH(INDEX($Y$7:$Y$16,$AY65)&amp;"-"&amp;$AZ65,$DA$7:$DA$126,0),""),"")</f>
        <v/>
      </c>
      <c r="CR65" s="93" t="str">
        <f t="array" ref="CR65">IFERROR(IF(AND(COUNTIF($CO$7:$CO65,"")+1=CR$6,LEN($CO65)&gt;0,$AY65&gt;0),MATCH(INDEX($Y$7:$Y$16,$AY65)&amp;"-"&amp;$AZ65,$DA$7:$DA$126,0),""),"")</f>
        <v/>
      </c>
      <c r="CS65" s="93" t="str">
        <f t="array" ref="CS65">IFERROR(IF(AND(COUNTIF($CO$7:$CO65,"")+1=CS$6,LEN($CO65)&gt;0,$AY65&gt;0),MATCH(INDEX($Y$7:$Y$16,$AY65)&amp;"-"&amp;$AZ65,$DA$7:$DA$126,0),""),"")</f>
        <v/>
      </c>
      <c r="CT65" s="93" t="str">
        <f t="array" ref="CT65">IFERROR(IF(AND(COUNTIF($CO$7:$CO65,"")+1=CT$6,LEN($CO65)&gt;0,$AY65&gt;0),MATCH(INDEX($Y$7:$Y$16,$AY65)&amp;"-"&amp;$AZ65,$DA$7:$DA$126,0),""),"")</f>
        <v/>
      </c>
      <c r="CU65" s="93" t="str">
        <f t="array" ref="CU65">IFERROR(IF(AND(COUNTIF($CO$7:$CO65,"")+1=CU$6,LEN($CO65)&gt;0,$AY65&gt;0),MATCH(INDEX($Y$7:$Y$16,$AY65)&amp;"-"&amp;$AZ65,$DA$7:$DA$126,0),""),"")</f>
        <v/>
      </c>
      <c r="CV65" s="93" t="str">
        <f t="array" ref="CV65">IFERROR(IF(AND(COUNTIF($CO$7:$CO65,"")+1=CV$6,LEN($CO65)&gt;0,$AY65&gt;0),MATCH(INDEX($Y$7:$Y$16,$AY65)&amp;"-"&amp;$AZ65,$DA$7:$DA$126,0),""),"")</f>
        <v/>
      </c>
      <c r="CW65" s="93" t="str">
        <f t="array" ref="CW65">IFERROR(IF(AND(COUNTIF($CO$7:$CO65,"")+1=CW$6,LEN($CO65)&gt;0,$AY65&gt;0),MATCH(INDEX($Y$7:$Y$16,$AY65)&amp;"-"&amp;$AZ65,$DA$7:$DA$126,0),""),"")</f>
        <v/>
      </c>
      <c r="CX65" s="93" t="str">
        <f t="array" ref="CX65">IFERROR(IF(AND(COUNTIF($CO$7:$CO65,"")+1=CX$6,LEN($CO65)&gt;0,$AY65&gt;0),MATCH(INDEX($Y$7:$Y$16,$AY65)&amp;"-"&amp;$AZ65,$DA$7:$DA$126,0),""),"")</f>
        <v/>
      </c>
      <c r="CY65" s="93" t="str">
        <f t="array" ref="CY65">IFERROR(IF(AND(COUNTIF($CO$7:$CO65,"")+1=CY$6,LEN($CO65)&gt;0,$AY65&gt;0),MATCH(INDEX($Y$7:$Y$16,$AY65)&amp;"-"&amp;$AZ65,$DA$7:$DA$126,0),""),"")</f>
        <v/>
      </c>
      <c r="CZ65" s="93" t="str">
        <f t="array" ref="CZ65">IFERROR(IF(AND(COUNTIF($CO$7:$CO65,"")+1=CZ$6,LEN($CO65)&gt;0,$AY65&gt;0),MATCH(INDEX($Y$7:$Y$16,$AY65)&amp;"-"&amp;$AZ65,$DA$7:$DA$126,0),""),"")</f>
        <v/>
      </c>
      <c r="DA65" s="93" t="str">
        <f t="shared" si="15"/>
        <v/>
      </c>
      <c r="DC65" s="93" t="str">
        <f t="array" ref="DC65">IFERROR(IF(LEN(BQ65)=0,"",SUM((BF$7:BO$126=$BD65)*(BF$6:BO$6))),"")</f>
        <v/>
      </c>
      <c r="DD65" s="93" t="str">
        <f t="array" ref="DD65">IFERROR(IF(LEN(CC65)=0,"",SUM((BR$7:CA$126=$BD65)*(BR$6:CA$6))),"")</f>
        <v/>
      </c>
      <c r="DE65" s="93" t="str">
        <f t="array" ref="DE65">IFERROR(IF(LEN(CO65)=0,"",SUM((CD$7:CM$126=$BD65)*(CD$6:CM$6))),"")</f>
        <v/>
      </c>
      <c r="DF65" s="93" t="str">
        <f t="array" ref="DF65">IFERROR(IF(LEN(DA65)=0,"",SUM((CP$7:CY$126=$BD65)*(CP$6:CY$6))),"")</f>
        <v/>
      </c>
    </row>
    <row r="66" spans="2:110" x14ac:dyDescent="0.25">
      <c r="B66" s="112" t="s">
        <v>3</v>
      </c>
      <c r="C66" s="125">
        <v>1</v>
      </c>
      <c r="D66" s="125">
        <v>2</v>
      </c>
      <c r="E66" s="125">
        <v>3</v>
      </c>
      <c r="F66" s="125">
        <v>4</v>
      </c>
      <c r="G66" s="125">
        <v>5</v>
      </c>
      <c r="H66" s="125">
        <v>6</v>
      </c>
      <c r="I66" s="125">
        <v>7</v>
      </c>
      <c r="J66" s="125">
        <v>8</v>
      </c>
      <c r="K66" s="125">
        <v>9</v>
      </c>
      <c r="L66" s="125">
        <v>10</v>
      </c>
      <c r="O66" s="112">
        <v>10</v>
      </c>
      <c r="P66" s="112">
        <v>6</v>
      </c>
      <c r="Q66" s="93" t="str">
        <f t="shared" si="2"/>
        <v/>
      </c>
      <c r="R66" s="93" t="str">
        <f t="shared" si="3"/>
        <v/>
      </c>
      <c r="AJ66" s="112">
        <v>60</v>
      </c>
      <c r="AK66" s="93" t="str">
        <f t="array" ref="AK66">IFERROR(IF(MAX(($AJ66&gt;=$AF$7:$AF$16)*($AJ66&lt;=$AG$7:$AG$16)*$AA$7:$AA$16)=0,"",INDEX($AB$7:$AB$16,MAX(($AJ66&gt;=$AF$7:$AF$16)*($AJ66&lt;=$AG$7:$AG$16)*$AA$7:$AA$16))),"")</f>
        <v/>
      </c>
      <c r="AL66" s="93" t="str">
        <f>IFERROR(IF(LEN(AK66)=0,"",COUNTIF(AK$7:AK66,AK66)),"")</f>
        <v/>
      </c>
      <c r="AM66" s="93" t="str">
        <f t="array" ref="AM66">IFERROR(IF(LEN(AK66)=0,"",LARGE((AK66=$R$7:$R$126)*($P$7:$P$126),COUNTIF(AK66:AK$126,AK66)-1)),"")</f>
        <v/>
      </c>
      <c r="AN66" s="93" t="str">
        <f>IFERROR(IF(LEN(AK66)=0,"",COUNTIF(AM$7:AM66,AM66)),"")</f>
        <v/>
      </c>
      <c r="AO66" s="93" t="str">
        <f t="array" ref="AO66">IFERROR(IF(MAX(($AJ66&gt;=$AF$19:$AF$28)*($AJ66&lt;=$AG$19:$AG$28)*$AA$19:$AA$28)=0,"",INDEX($AB$19:$AB$28,MAX(($AJ66&gt;=$AF$19:$AF$28)*($AJ66&lt;=$AG$19:$AG$28)*$AA$19:$AA$28))),"")</f>
        <v/>
      </c>
      <c r="AP66" s="93" t="str">
        <f>IFERROR(IF(LEN(AO66)=0,"",COUNTIF(AO$7:AO66,AO66)),"")</f>
        <v/>
      </c>
      <c r="AQ66" s="93" t="str">
        <f t="array" ref="AQ66">IFERROR(IF(LEN(AO66)=0,"",LARGE((AO66=$Q$7:$Q$126)*($P$7:$P$126),COUNTIF(AO66:AO$126,AO66)-1)),"")</f>
        <v/>
      </c>
      <c r="AR66" s="93" t="str">
        <f>IFERROR(IF(LEN(AO66)=0,"",COUNTIF(AQ$7:AQ66,AQ66)),"")</f>
        <v/>
      </c>
      <c r="AS66" s="93" t="str">
        <f t="array" ref="AS66">IFERROR(IF(MAX(($AJ66&gt;=$AF$31:$AF$40)*($AJ66&lt;=$AG$31:$AG$40)*$AA$31:$AA$40)=0,"",INDEX($AB$31:$AB$40,MAX(($AJ66&gt;=$AF$31:$AF$40)*($AJ66&lt;=$AG$31:$AG$40)*$AA$31:$AA$40))),"")</f>
        <v/>
      </c>
      <c r="AT66" s="93" t="str">
        <f>IFERROR(IF(LEN(AS66)=0,"",COUNTIF(AS$7:AS66,AS66)),"")</f>
        <v/>
      </c>
      <c r="AU66" s="93" t="str">
        <f t="shared" si="9"/>
        <v/>
      </c>
      <c r="AV66" s="93" t="str">
        <f>IFERROR(IF(LEN(AU66)=0,"",COUNTIF(AU$7:AU66,AU66)),"")</f>
        <v/>
      </c>
      <c r="AW66" s="93" t="str">
        <f t="array" ref="AW66">IFERROR(IF(MAX(($AJ66&gt;=$AF$43:$AF$52)*($AJ66&lt;=$AG$43:$AG$52)*$AA$43:$AA$52)=0,"",INDEX($AB$43:$AB$52,MAX(($AJ66&gt;=$AF$43:$AF$52)*($AJ66&lt;=$AG$43:$AG$52)*$AA$43:$AA$52))),"")</f>
        <v/>
      </c>
      <c r="AX66" s="93" t="str">
        <f>IFERROR(IF(LEN(AW66)=0,"",COUNTIF(AW$7:AW66,AW66)),"")</f>
        <v/>
      </c>
      <c r="AY66" s="93" t="str">
        <f t="shared" si="10"/>
        <v/>
      </c>
      <c r="AZ66" s="93" t="str">
        <f>IFERROR(IF(LEN(AY66)=0,"",COUNTIF(AY$7:AY66,AY66)),"")</f>
        <v/>
      </c>
      <c r="BA66" s="93" t="str">
        <f t="array" ref="BA66">IFERROR(IF(MAX(($AJ66&gt;=$AF$55:$AF$64)*($AJ66&lt;=$AG$55:$AG$64)*$AA$55:$AA$64)=0,"",INDEX($AB$55:$AB$64,MAX(($AJ66&gt;=$AF$55:$AF$64)*($AJ66&lt;=$AG$55:$AG$64)*$AA$55:$AA$64))),"")</f>
        <v/>
      </c>
      <c r="BB66" s="93" t="str">
        <f>IFERROR(IF(LEN(BA66)=0,"",COUNTIF(BA$7:BA66,BA66)),"")</f>
        <v/>
      </c>
      <c r="BD66" s="112">
        <v>60</v>
      </c>
      <c r="BE66" s="93" t="str">
        <f t="shared" si="11"/>
        <v/>
      </c>
      <c r="BF66" s="93" t="str">
        <f t="array" ref="BF66">IFERROR(IF(AND(COUNTIF($BE$7:$BE66,"")+1=BF$6,LEN($BE66)&gt;0,$AM66&gt;0),MATCH(INDEX($V$7:$V$16,$AM66)&amp;"-"&amp;$AN66,$BQ$7:$BQ$126,0),""),"")</f>
        <v/>
      </c>
      <c r="BG66" s="93" t="str">
        <f t="array" ref="BG66">IFERROR(IF(AND(COUNTIF($BE$7:$BE66,"")+1=BG$6,LEN($BE66)&gt;0,$AM66&gt;0),MATCH(INDEX($V$7:$V$16,$AM66)&amp;"-"&amp;$AN66,$BQ$7:$BQ$126,0),""),"")</f>
        <v/>
      </c>
      <c r="BH66" s="93" t="str">
        <f t="array" ref="BH66">IFERROR(IF(AND(COUNTIF($BE$7:$BE66,"")+1=BH$6,LEN($BE66)&gt;0,$AM66&gt;0),MATCH(INDEX($V$7:$V$16,$AM66)&amp;"-"&amp;$AN66,$BQ$7:$BQ$126,0),""),"")</f>
        <v/>
      </c>
      <c r="BI66" s="93" t="str">
        <f t="array" ref="BI66">IFERROR(IF(AND(COUNTIF($BE$7:$BE66,"")+1=BI$6,LEN($BE66)&gt;0,$AM66&gt;0),MATCH(INDEX($V$7:$V$16,$AM66)&amp;"-"&amp;$AN66,$BQ$7:$BQ$126,0),""),"")</f>
        <v/>
      </c>
      <c r="BJ66" s="93" t="str">
        <f t="array" ref="BJ66">IFERROR(IF(AND(COUNTIF($BE$7:$BE66,"")+1=BJ$6,LEN($BE66)&gt;0,$AM66&gt;0),MATCH(INDEX($V$7:$V$16,$AM66)&amp;"-"&amp;$AN66,$BQ$7:$BQ$126,0),""),"")</f>
        <v/>
      </c>
      <c r="BK66" s="93" t="str">
        <f t="array" ref="BK66">IFERROR(IF(AND(COUNTIF($BE$7:$BE66,"")+1=BK$6,LEN($BE66)&gt;0,$AM66&gt;0),MATCH(INDEX($V$7:$V$16,$AM66)&amp;"-"&amp;$AN66,$BQ$7:$BQ$126,0),""),"")</f>
        <v/>
      </c>
      <c r="BL66" s="93" t="str">
        <f t="array" ref="BL66">IFERROR(IF(AND(COUNTIF($BE$7:$BE66,"")+1=BL$6,LEN($BE66)&gt;0,$AM66&gt;0),MATCH(INDEX($V$7:$V$16,$AM66)&amp;"-"&amp;$AN66,$BQ$7:$BQ$126,0),""),"")</f>
        <v/>
      </c>
      <c r="BM66" s="93" t="str">
        <f t="array" ref="BM66">IFERROR(IF(AND(COUNTIF($BE$7:$BE66,"")+1=BM$6,LEN($BE66)&gt;0,$AM66&gt;0),MATCH(INDEX($V$7:$V$16,$AM66)&amp;"-"&amp;$AN66,$BQ$7:$BQ$126,0),""),"")</f>
        <v/>
      </c>
      <c r="BN66" s="93" t="str">
        <f t="array" ref="BN66">IFERROR(IF(AND(COUNTIF($BE$7:$BE66,"")+1=BN$6,LEN($BE66)&gt;0,$AM66&gt;0),MATCH(INDEX($V$7:$V$16,$AM66)&amp;"-"&amp;$AN66,$BQ$7:$BQ$126,0),""),"")</f>
        <v/>
      </c>
      <c r="BO66" s="93" t="str">
        <f t="array" ref="BO66">IFERROR(IF(AND(COUNTIF($BE$7:$BE66,"")+1=BO$6,LEN($BE66)&gt;0,$AM66&gt;0),MATCH(INDEX($V$7:$V$16,$AM66)&amp;"-"&amp;$AN66,$BQ$7:$BQ$126,0),""),"")</f>
        <v/>
      </c>
      <c r="BP66" s="93" t="str">
        <f t="array" ref="BP66">IFERROR(IF(AND(COUNTIF($BE$7:$BE66,"")+1=BP$6,LEN($BE66)&gt;0,$AM66&gt;0),MATCH(INDEX($V$7:$V$16,$AM66)&amp;"-"&amp;$AN66,$BQ$7:$BQ$126,0),""),"")</f>
        <v/>
      </c>
      <c r="BQ66" s="93" t="str">
        <f t="shared" si="12"/>
        <v/>
      </c>
      <c r="BR66" s="93" t="str">
        <f t="array" ref="BR66">IFERROR(IF(AND(COUNTIF($BQ$7:$BQ66,"")+1=BR$6,LEN($BQ66)&gt;0,$AQ66&gt;0),MATCH(INDEX($W$7:$W$16,$AQ66)&amp;"-"&amp;$AR66,$CC$7:$CC$126,0),""),"")</f>
        <v/>
      </c>
      <c r="BS66" s="93" t="str">
        <f t="array" ref="BS66">IFERROR(IF(AND(COUNTIF($BQ$7:$BQ66,"")+1=BS$6,LEN($BQ66)&gt;0,$AQ66&gt;0),MATCH(INDEX($W$7:$W$16,$AQ66)&amp;"-"&amp;$AR66,$CC$7:$CC$126,0),""),"")</f>
        <v/>
      </c>
      <c r="BT66" s="93" t="str">
        <f t="array" ref="BT66">IFERROR(IF(AND(COUNTIF($BQ$7:$BQ66,"")+1=BT$6,LEN($BQ66)&gt;0,$AQ66&gt;0),MATCH(INDEX($W$7:$W$16,$AQ66)&amp;"-"&amp;$AR66,$CC$7:$CC$126,0),""),"")</f>
        <v/>
      </c>
      <c r="BU66" s="93" t="str">
        <f t="array" ref="BU66">IFERROR(IF(AND(COUNTIF($BQ$7:$BQ66,"")+1=BU$6,LEN($BQ66)&gt;0,$AQ66&gt;0),MATCH(INDEX($W$7:$W$16,$AQ66)&amp;"-"&amp;$AR66,$CC$7:$CC$126,0),""),"")</f>
        <v/>
      </c>
      <c r="BV66" s="93" t="str">
        <f t="array" ref="BV66">IFERROR(IF(AND(COUNTIF($BQ$7:$BQ66,"")+1=BV$6,LEN($BQ66)&gt;0,$AQ66&gt;0),MATCH(INDEX($W$7:$W$16,$AQ66)&amp;"-"&amp;$AR66,$CC$7:$CC$126,0),""),"")</f>
        <v/>
      </c>
      <c r="BW66" s="93" t="str">
        <f t="array" ref="BW66">IFERROR(IF(AND(COUNTIF($BQ$7:$BQ66,"")+1=BW$6,LEN($BQ66)&gt;0,$AQ66&gt;0),MATCH(INDEX($W$7:$W$16,$AQ66)&amp;"-"&amp;$AR66,$CC$7:$CC$126,0),""),"")</f>
        <v/>
      </c>
      <c r="BX66" s="93" t="str">
        <f t="array" ref="BX66">IFERROR(IF(AND(COUNTIF($BQ$7:$BQ66,"")+1=BX$6,LEN($BQ66)&gt;0,$AQ66&gt;0),MATCH(INDEX($W$7:$W$16,$AQ66)&amp;"-"&amp;$AR66,$CC$7:$CC$126,0),""),"")</f>
        <v/>
      </c>
      <c r="BY66" s="93" t="str">
        <f t="array" ref="BY66">IFERROR(IF(AND(COUNTIF($BQ$7:$BQ66,"")+1=BY$6,LEN($BQ66)&gt;0,$AQ66&gt;0),MATCH(INDEX($W$7:$W$16,$AQ66)&amp;"-"&amp;$AR66,$CC$7:$CC$126,0),""),"")</f>
        <v/>
      </c>
      <c r="BZ66" s="93" t="str">
        <f t="array" ref="BZ66">IFERROR(IF(AND(COUNTIF($BQ$7:$BQ66,"")+1=BZ$6,LEN($BQ66)&gt;0,$AQ66&gt;0),MATCH(INDEX($W$7:$W$16,$AQ66)&amp;"-"&amp;$AR66,$CC$7:$CC$126,0),""),"")</f>
        <v/>
      </c>
      <c r="CA66" s="93" t="str">
        <f t="array" ref="CA66">IFERROR(IF(AND(COUNTIF($BQ$7:$BQ66,"")+1=CA$6,LEN($BQ66)&gt;0,$AQ66&gt;0),MATCH(INDEX($W$7:$W$16,$AQ66)&amp;"-"&amp;$AR66,$CC$7:$CC$126,0),""),"")</f>
        <v/>
      </c>
      <c r="CB66" s="93" t="str">
        <f t="array" ref="CB66">IFERROR(IF(AND(COUNTIF($BQ$7:$BQ66,"")+1=CB$6,LEN($BQ66)&gt;0,$AQ66&gt;0),MATCH(INDEX($W$7:$W$16,$AQ66)&amp;"-"&amp;$AR66,$CC$7:$CC$126,0),""),"")</f>
        <v/>
      </c>
      <c r="CC66" s="93" t="str">
        <f t="shared" si="13"/>
        <v/>
      </c>
      <c r="CD66" s="93" t="str">
        <f t="array" ref="CD66">IFERROR(IF(AND(COUNTIF($CC$7:$CC66,"")+1=CD$6,LEN($CC66)&gt;0,$AU66&gt;0),MATCH(INDEX($X$7:$X$16,$AU66)&amp;"-"&amp;$AV66,$CO$7:$CO$126,0),""),"")</f>
        <v/>
      </c>
      <c r="CE66" s="93" t="str">
        <f t="array" ref="CE66">IFERROR(IF(AND(COUNTIF($CC$7:$CC66,"")+1=CE$6,LEN($CC66)&gt;0,$AU66&gt;0),MATCH(INDEX($X$7:$X$16,$AU66)&amp;"-"&amp;$AV66,$CO$7:$CO$126,0),""),"")</f>
        <v/>
      </c>
      <c r="CF66" s="93" t="str">
        <f t="array" ref="CF66">IFERROR(IF(AND(COUNTIF($CC$7:$CC66,"")+1=CF$6,LEN($CC66)&gt;0,$AU66&gt;0),MATCH(INDEX($X$7:$X$16,$AU66)&amp;"-"&amp;$AV66,$CO$7:$CO$126,0),""),"")</f>
        <v/>
      </c>
      <c r="CG66" s="93" t="str">
        <f t="array" ref="CG66">IFERROR(IF(AND(COUNTIF($CC$7:$CC66,"")+1=CG$6,LEN($CC66)&gt;0,$AU66&gt;0),MATCH(INDEX($X$7:$X$16,$AU66)&amp;"-"&amp;$AV66,$CO$7:$CO$126,0),""),"")</f>
        <v/>
      </c>
      <c r="CH66" s="93" t="str">
        <f t="array" ref="CH66">IFERROR(IF(AND(COUNTIF($CC$7:$CC66,"")+1=CH$6,LEN($CC66)&gt;0,$AU66&gt;0),MATCH(INDEX($X$7:$X$16,$AU66)&amp;"-"&amp;$AV66,$CO$7:$CO$126,0),""),"")</f>
        <v/>
      </c>
      <c r="CI66" s="93" t="str">
        <f t="array" ref="CI66">IFERROR(IF(AND(COUNTIF($CC$7:$CC66,"")+1=CI$6,LEN($CC66)&gt;0,$AU66&gt;0),MATCH(INDEX($X$7:$X$16,$AU66)&amp;"-"&amp;$AV66,$CO$7:$CO$126,0),""),"")</f>
        <v/>
      </c>
      <c r="CJ66" s="93" t="str">
        <f t="array" ref="CJ66">IFERROR(IF(AND(COUNTIF($CC$7:$CC66,"")+1=CJ$6,LEN($CC66)&gt;0,$AU66&gt;0),MATCH(INDEX($X$7:$X$16,$AU66)&amp;"-"&amp;$AV66,$CO$7:$CO$126,0),""),"")</f>
        <v/>
      </c>
      <c r="CK66" s="93" t="str">
        <f t="array" ref="CK66">IFERROR(IF(AND(COUNTIF($CC$7:$CC66,"")+1=CK$6,LEN($CC66)&gt;0,$AU66&gt;0),MATCH(INDEX($X$7:$X$16,$AU66)&amp;"-"&amp;$AV66,$CO$7:$CO$126,0),""),"")</f>
        <v/>
      </c>
      <c r="CL66" s="93" t="str">
        <f t="array" ref="CL66">IFERROR(IF(AND(COUNTIF($CC$7:$CC66,"")+1=CL$6,LEN($CC66)&gt;0,$AU66&gt;0),MATCH(INDEX($X$7:$X$16,$AU66)&amp;"-"&amp;$AV66,$CO$7:$CO$126,0),""),"")</f>
        <v/>
      </c>
      <c r="CM66" s="93" t="str">
        <f t="array" ref="CM66">IFERROR(IF(AND(COUNTIF($CC$7:$CC66,"")+1=CM$6,LEN($CC66)&gt;0,$AU66&gt;0),MATCH(INDEX($X$7:$X$16,$AU66)&amp;"-"&amp;$AV66,$CO$7:$CO$126,0),""),"")</f>
        <v/>
      </c>
      <c r="CN66" s="93" t="str">
        <f t="array" ref="CN66">IFERROR(IF(AND(COUNTIF($CC$7:$CC66,"")+1=CN$6,LEN($CC66)&gt;0,$AU66&gt;0),MATCH(INDEX($X$7:$X$16,$AU66)&amp;"-"&amp;$AV66,$CO$7:$CO$126,0),""),"")</f>
        <v/>
      </c>
      <c r="CO66" s="93" t="str">
        <f t="shared" si="14"/>
        <v/>
      </c>
      <c r="CP66" s="93" t="str">
        <f t="array" ref="CP66">IFERROR(IF(AND(COUNTIF($CO$7:$CO66,"")+1=CP$6,LEN($CO66)&gt;0,$AY66&gt;0),MATCH(INDEX($Y$7:$Y$16,$AY66)&amp;"-"&amp;$AZ66,$DA$7:$DA$126,0),""),"")</f>
        <v/>
      </c>
      <c r="CQ66" s="93" t="str">
        <f t="array" ref="CQ66">IFERROR(IF(AND(COUNTIF($CO$7:$CO66,"")+1=CQ$6,LEN($CO66)&gt;0,$AY66&gt;0),MATCH(INDEX($Y$7:$Y$16,$AY66)&amp;"-"&amp;$AZ66,$DA$7:$DA$126,0),""),"")</f>
        <v/>
      </c>
      <c r="CR66" s="93" t="str">
        <f t="array" ref="CR66">IFERROR(IF(AND(COUNTIF($CO$7:$CO66,"")+1=CR$6,LEN($CO66)&gt;0,$AY66&gt;0),MATCH(INDEX($Y$7:$Y$16,$AY66)&amp;"-"&amp;$AZ66,$DA$7:$DA$126,0),""),"")</f>
        <v/>
      </c>
      <c r="CS66" s="93" t="str">
        <f t="array" ref="CS66">IFERROR(IF(AND(COUNTIF($CO$7:$CO66,"")+1=CS$6,LEN($CO66)&gt;0,$AY66&gt;0),MATCH(INDEX($Y$7:$Y$16,$AY66)&amp;"-"&amp;$AZ66,$DA$7:$DA$126,0),""),"")</f>
        <v/>
      </c>
      <c r="CT66" s="93" t="str">
        <f t="array" ref="CT66">IFERROR(IF(AND(COUNTIF($CO$7:$CO66,"")+1=CT$6,LEN($CO66)&gt;0,$AY66&gt;0),MATCH(INDEX($Y$7:$Y$16,$AY66)&amp;"-"&amp;$AZ66,$DA$7:$DA$126,0),""),"")</f>
        <v/>
      </c>
      <c r="CU66" s="93" t="str">
        <f t="array" ref="CU66">IFERROR(IF(AND(COUNTIF($CO$7:$CO66,"")+1=CU$6,LEN($CO66)&gt;0,$AY66&gt;0),MATCH(INDEX($Y$7:$Y$16,$AY66)&amp;"-"&amp;$AZ66,$DA$7:$DA$126,0),""),"")</f>
        <v/>
      </c>
      <c r="CV66" s="93" t="str">
        <f t="array" ref="CV66">IFERROR(IF(AND(COUNTIF($CO$7:$CO66,"")+1=CV$6,LEN($CO66)&gt;0,$AY66&gt;0),MATCH(INDEX($Y$7:$Y$16,$AY66)&amp;"-"&amp;$AZ66,$DA$7:$DA$126,0),""),"")</f>
        <v/>
      </c>
      <c r="CW66" s="93" t="str">
        <f t="array" ref="CW66">IFERROR(IF(AND(COUNTIF($CO$7:$CO66,"")+1=CW$6,LEN($CO66)&gt;0,$AY66&gt;0),MATCH(INDEX($Y$7:$Y$16,$AY66)&amp;"-"&amp;$AZ66,$DA$7:$DA$126,0),""),"")</f>
        <v/>
      </c>
      <c r="CX66" s="93" t="str">
        <f t="array" ref="CX66">IFERROR(IF(AND(COUNTIF($CO$7:$CO66,"")+1=CX$6,LEN($CO66)&gt;0,$AY66&gt;0),MATCH(INDEX($Y$7:$Y$16,$AY66)&amp;"-"&amp;$AZ66,$DA$7:$DA$126,0),""),"")</f>
        <v/>
      </c>
      <c r="CY66" s="93" t="str">
        <f t="array" ref="CY66">IFERROR(IF(AND(COUNTIF($CO$7:$CO66,"")+1=CY$6,LEN($CO66)&gt;0,$AY66&gt;0),MATCH(INDEX($Y$7:$Y$16,$AY66)&amp;"-"&amp;$AZ66,$DA$7:$DA$126,0),""),"")</f>
        <v/>
      </c>
      <c r="CZ66" s="93" t="str">
        <f t="array" ref="CZ66">IFERROR(IF(AND(COUNTIF($CO$7:$CO66,"")+1=CZ$6,LEN($CO66)&gt;0,$AY66&gt;0),MATCH(INDEX($Y$7:$Y$16,$AY66)&amp;"-"&amp;$AZ66,$DA$7:$DA$126,0),""),"")</f>
        <v/>
      </c>
      <c r="DA66" s="93" t="str">
        <f t="shared" si="15"/>
        <v/>
      </c>
      <c r="DC66" s="93" t="str">
        <f t="array" ref="DC66">IFERROR(IF(LEN(BQ66)=0,"",SUM((BF$7:BO$126=$BD66)*(BF$6:BO$6))),"")</f>
        <v/>
      </c>
      <c r="DD66" s="93" t="str">
        <f t="array" ref="DD66">IFERROR(IF(LEN(CC66)=0,"",SUM((BR$7:CA$126=$BD66)*(BR$6:CA$6))),"")</f>
        <v/>
      </c>
      <c r="DE66" s="93" t="str">
        <f t="array" ref="DE66">IFERROR(IF(LEN(CO66)=0,"",SUM((CD$7:CM$126=$BD66)*(CD$6:CM$6))),"")</f>
        <v/>
      </c>
      <c r="DF66" s="93" t="str">
        <f t="array" ref="DF66">IFERROR(IF(LEN(DA66)=0,"",SUM((CP$7:CY$126=$BD66)*(CP$6:CY$6))),"")</f>
        <v/>
      </c>
    </row>
    <row r="67" spans="2:110" x14ac:dyDescent="0.25">
      <c r="B67" s="16"/>
      <c r="C67" s="93" t="str">
        <f>IF(LEN(INDEX($W$7:$W$16,C66))=0,"",INDEX($W$7:$W$16,C66))</f>
        <v>Customer goes to the queue</v>
      </c>
      <c r="D67" s="93" t="str">
        <f t="shared" ref="D67:L67" si="78">IF(LEN(INDEX($W$7:$W$16,D66))=0,"",INDEX($W$7:$W$16,D66))</f>
        <v>Customer orders the coffee</v>
      </c>
      <c r="E67" s="93" t="str">
        <f t="shared" si="78"/>
        <v>Preparation of coffee</v>
      </c>
      <c r="F67" s="93" t="str">
        <f t="shared" si="78"/>
        <v>Serving the order</v>
      </c>
      <c r="G67" s="93" t="str">
        <f t="shared" si="78"/>
        <v/>
      </c>
      <c r="H67" s="93" t="str">
        <f t="shared" si="78"/>
        <v/>
      </c>
      <c r="I67" s="93" t="str">
        <f t="shared" si="78"/>
        <v/>
      </c>
      <c r="J67" s="93" t="str">
        <f t="shared" si="78"/>
        <v/>
      </c>
      <c r="K67" s="93" t="str">
        <f t="shared" si="78"/>
        <v/>
      </c>
      <c r="L67" s="93" t="str">
        <f t="shared" si="78"/>
        <v/>
      </c>
      <c r="O67" s="112">
        <v>1</v>
      </c>
      <c r="P67" s="112">
        <v>7</v>
      </c>
      <c r="Q67" s="93" t="str">
        <f t="shared" si="2"/>
        <v/>
      </c>
      <c r="R67" s="93" t="str">
        <f t="shared" si="3"/>
        <v/>
      </c>
      <c r="AJ67" s="112">
        <v>61</v>
      </c>
      <c r="AK67" s="93" t="str">
        <f t="array" ref="AK67">IFERROR(IF(MAX(($AJ67&gt;=$AF$7:$AF$16)*($AJ67&lt;=$AG$7:$AG$16)*$AA$7:$AA$16)=0,"",INDEX($AB$7:$AB$16,MAX(($AJ67&gt;=$AF$7:$AF$16)*($AJ67&lt;=$AG$7:$AG$16)*$AA$7:$AA$16))),"")</f>
        <v/>
      </c>
      <c r="AL67" s="93" t="str">
        <f>IFERROR(IF(LEN(AK67)=0,"",COUNTIF(AK$7:AK67,AK67)),"")</f>
        <v/>
      </c>
      <c r="AM67" s="93" t="str">
        <f t="array" ref="AM67">IFERROR(IF(LEN(AK67)=0,"",LARGE((AK67=$R$7:$R$126)*($P$7:$P$126),COUNTIF(AK67:AK$126,AK67)-1)),"")</f>
        <v/>
      </c>
      <c r="AN67" s="93" t="str">
        <f>IFERROR(IF(LEN(AK67)=0,"",COUNTIF(AM$7:AM67,AM67)),"")</f>
        <v/>
      </c>
      <c r="AO67" s="93" t="str">
        <f t="array" ref="AO67">IFERROR(IF(MAX(($AJ67&gt;=$AF$19:$AF$28)*($AJ67&lt;=$AG$19:$AG$28)*$AA$19:$AA$28)=0,"",INDEX($AB$19:$AB$28,MAX(($AJ67&gt;=$AF$19:$AF$28)*($AJ67&lt;=$AG$19:$AG$28)*$AA$19:$AA$28))),"")</f>
        <v/>
      </c>
      <c r="AP67" s="93" t="str">
        <f>IFERROR(IF(LEN(AO67)=0,"",COUNTIF(AO$7:AO67,AO67)),"")</f>
        <v/>
      </c>
      <c r="AQ67" s="93" t="str">
        <f t="array" ref="AQ67">IFERROR(IF(LEN(AO67)=0,"",LARGE((AO67=$Q$7:$Q$126)*($P$7:$P$126),COUNTIF(AO67:AO$126,AO67)-1)),"")</f>
        <v/>
      </c>
      <c r="AR67" s="93" t="str">
        <f>IFERROR(IF(LEN(AO67)=0,"",COUNTIF(AQ$7:AQ67,AQ67)),"")</f>
        <v/>
      </c>
      <c r="AS67" s="93" t="str">
        <f t="array" ref="AS67">IFERROR(IF(MAX(($AJ67&gt;=$AF$31:$AF$40)*($AJ67&lt;=$AG$31:$AG$40)*$AA$31:$AA$40)=0,"",INDEX($AB$31:$AB$40,MAX(($AJ67&gt;=$AF$31:$AF$40)*($AJ67&lt;=$AG$31:$AG$40)*$AA$31:$AA$40))),"")</f>
        <v/>
      </c>
      <c r="AT67" s="93" t="str">
        <f>IFERROR(IF(LEN(AS67)=0,"",COUNTIF(AS$7:AS67,AS67)),"")</f>
        <v/>
      </c>
      <c r="AU67" s="93" t="str">
        <f t="shared" si="9"/>
        <v/>
      </c>
      <c r="AV67" s="93" t="str">
        <f>IFERROR(IF(LEN(AU67)=0,"",COUNTIF(AU$7:AU67,AU67)),"")</f>
        <v/>
      </c>
      <c r="AW67" s="93" t="str">
        <f t="array" ref="AW67">IFERROR(IF(MAX(($AJ67&gt;=$AF$43:$AF$52)*($AJ67&lt;=$AG$43:$AG$52)*$AA$43:$AA$52)=0,"",INDEX($AB$43:$AB$52,MAX(($AJ67&gt;=$AF$43:$AF$52)*($AJ67&lt;=$AG$43:$AG$52)*$AA$43:$AA$52))),"")</f>
        <v/>
      </c>
      <c r="AX67" s="93" t="str">
        <f>IFERROR(IF(LEN(AW67)=0,"",COUNTIF(AW$7:AW67,AW67)),"")</f>
        <v/>
      </c>
      <c r="AY67" s="93" t="str">
        <f t="shared" si="10"/>
        <v/>
      </c>
      <c r="AZ67" s="93" t="str">
        <f>IFERROR(IF(LEN(AY67)=0,"",COUNTIF(AY$7:AY67,AY67)),"")</f>
        <v/>
      </c>
      <c r="BA67" s="93" t="str">
        <f t="array" ref="BA67">IFERROR(IF(MAX(($AJ67&gt;=$AF$55:$AF$64)*($AJ67&lt;=$AG$55:$AG$64)*$AA$55:$AA$64)=0,"",INDEX($AB$55:$AB$64,MAX(($AJ67&gt;=$AF$55:$AF$64)*($AJ67&lt;=$AG$55:$AG$64)*$AA$55:$AA$64))),"")</f>
        <v/>
      </c>
      <c r="BB67" s="93" t="str">
        <f>IFERROR(IF(LEN(BA67)=0,"",COUNTIF(BA$7:BA67,BA67)),"")</f>
        <v/>
      </c>
      <c r="BD67" s="112">
        <v>61</v>
      </c>
      <c r="BE67" s="93" t="str">
        <f t="shared" si="11"/>
        <v/>
      </c>
      <c r="BF67" s="93" t="str">
        <f t="array" ref="BF67">IFERROR(IF(AND(COUNTIF($BE$7:$BE67,"")+1=BF$6,LEN($BE67)&gt;0,$AM67&gt;0),MATCH(INDEX($V$7:$V$16,$AM67)&amp;"-"&amp;$AN67,$BQ$7:$BQ$126,0),""),"")</f>
        <v/>
      </c>
      <c r="BG67" s="93" t="str">
        <f t="array" ref="BG67">IFERROR(IF(AND(COUNTIF($BE$7:$BE67,"")+1=BG$6,LEN($BE67)&gt;0,$AM67&gt;0),MATCH(INDEX($V$7:$V$16,$AM67)&amp;"-"&amp;$AN67,$BQ$7:$BQ$126,0),""),"")</f>
        <v/>
      </c>
      <c r="BH67" s="93" t="str">
        <f t="array" ref="BH67">IFERROR(IF(AND(COUNTIF($BE$7:$BE67,"")+1=BH$6,LEN($BE67)&gt;0,$AM67&gt;0),MATCH(INDEX($V$7:$V$16,$AM67)&amp;"-"&amp;$AN67,$BQ$7:$BQ$126,0),""),"")</f>
        <v/>
      </c>
      <c r="BI67" s="93" t="str">
        <f t="array" ref="BI67">IFERROR(IF(AND(COUNTIF($BE$7:$BE67,"")+1=BI$6,LEN($BE67)&gt;0,$AM67&gt;0),MATCH(INDEX($V$7:$V$16,$AM67)&amp;"-"&amp;$AN67,$BQ$7:$BQ$126,0),""),"")</f>
        <v/>
      </c>
      <c r="BJ67" s="93" t="str">
        <f t="array" ref="BJ67">IFERROR(IF(AND(COUNTIF($BE$7:$BE67,"")+1=BJ$6,LEN($BE67)&gt;0,$AM67&gt;0),MATCH(INDEX($V$7:$V$16,$AM67)&amp;"-"&amp;$AN67,$BQ$7:$BQ$126,0),""),"")</f>
        <v/>
      </c>
      <c r="BK67" s="93" t="str">
        <f t="array" ref="BK67">IFERROR(IF(AND(COUNTIF($BE$7:$BE67,"")+1=BK$6,LEN($BE67)&gt;0,$AM67&gt;0),MATCH(INDEX($V$7:$V$16,$AM67)&amp;"-"&amp;$AN67,$BQ$7:$BQ$126,0),""),"")</f>
        <v/>
      </c>
      <c r="BL67" s="93" t="str">
        <f t="array" ref="BL67">IFERROR(IF(AND(COUNTIF($BE$7:$BE67,"")+1=BL$6,LEN($BE67)&gt;0,$AM67&gt;0),MATCH(INDEX($V$7:$V$16,$AM67)&amp;"-"&amp;$AN67,$BQ$7:$BQ$126,0),""),"")</f>
        <v/>
      </c>
      <c r="BM67" s="93" t="str">
        <f t="array" ref="BM67">IFERROR(IF(AND(COUNTIF($BE$7:$BE67,"")+1=BM$6,LEN($BE67)&gt;0,$AM67&gt;0),MATCH(INDEX($V$7:$V$16,$AM67)&amp;"-"&amp;$AN67,$BQ$7:$BQ$126,0),""),"")</f>
        <v/>
      </c>
      <c r="BN67" s="93" t="str">
        <f t="array" ref="BN67">IFERROR(IF(AND(COUNTIF($BE$7:$BE67,"")+1=BN$6,LEN($BE67)&gt;0,$AM67&gt;0),MATCH(INDEX($V$7:$V$16,$AM67)&amp;"-"&amp;$AN67,$BQ$7:$BQ$126,0),""),"")</f>
        <v/>
      </c>
      <c r="BO67" s="93" t="str">
        <f t="array" ref="BO67">IFERROR(IF(AND(COUNTIF($BE$7:$BE67,"")+1=BO$6,LEN($BE67)&gt;0,$AM67&gt;0),MATCH(INDEX($V$7:$V$16,$AM67)&amp;"-"&amp;$AN67,$BQ$7:$BQ$126,0),""),"")</f>
        <v/>
      </c>
      <c r="BP67" s="93" t="str">
        <f t="array" ref="BP67">IFERROR(IF(AND(COUNTIF($BE$7:$BE67,"")+1=BP$6,LEN($BE67)&gt;0,$AM67&gt;0),MATCH(INDEX($V$7:$V$16,$AM67)&amp;"-"&amp;$AN67,$BQ$7:$BQ$126,0),""),"")</f>
        <v/>
      </c>
      <c r="BQ67" s="93" t="str">
        <f t="shared" si="12"/>
        <v/>
      </c>
      <c r="BR67" s="93" t="str">
        <f t="array" ref="BR67">IFERROR(IF(AND(COUNTIF($BQ$7:$BQ67,"")+1=BR$6,LEN($BQ67)&gt;0,$AQ67&gt;0),MATCH(INDEX($W$7:$W$16,$AQ67)&amp;"-"&amp;$AR67,$CC$7:$CC$126,0),""),"")</f>
        <v/>
      </c>
      <c r="BS67" s="93" t="str">
        <f t="array" ref="BS67">IFERROR(IF(AND(COUNTIF($BQ$7:$BQ67,"")+1=BS$6,LEN($BQ67)&gt;0,$AQ67&gt;0),MATCH(INDEX($W$7:$W$16,$AQ67)&amp;"-"&amp;$AR67,$CC$7:$CC$126,0),""),"")</f>
        <v/>
      </c>
      <c r="BT67" s="93" t="str">
        <f t="array" ref="BT67">IFERROR(IF(AND(COUNTIF($BQ$7:$BQ67,"")+1=BT$6,LEN($BQ67)&gt;0,$AQ67&gt;0),MATCH(INDEX($W$7:$W$16,$AQ67)&amp;"-"&amp;$AR67,$CC$7:$CC$126,0),""),"")</f>
        <v/>
      </c>
      <c r="BU67" s="93" t="str">
        <f t="array" ref="BU67">IFERROR(IF(AND(COUNTIF($BQ$7:$BQ67,"")+1=BU$6,LEN($BQ67)&gt;0,$AQ67&gt;0),MATCH(INDEX($W$7:$W$16,$AQ67)&amp;"-"&amp;$AR67,$CC$7:$CC$126,0),""),"")</f>
        <v/>
      </c>
      <c r="BV67" s="93" t="str">
        <f t="array" ref="BV67">IFERROR(IF(AND(COUNTIF($BQ$7:$BQ67,"")+1=BV$6,LEN($BQ67)&gt;0,$AQ67&gt;0),MATCH(INDEX($W$7:$W$16,$AQ67)&amp;"-"&amp;$AR67,$CC$7:$CC$126,0),""),"")</f>
        <v/>
      </c>
      <c r="BW67" s="93" t="str">
        <f t="array" ref="BW67">IFERROR(IF(AND(COUNTIF($BQ$7:$BQ67,"")+1=BW$6,LEN($BQ67)&gt;0,$AQ67&gt;0),MATCH(INDEX($W$7:$W$16,$AQ67)&amp;"-"&amp;$AR67,$CC$7:$CC$126,0),""),"")</f>
        <v/>
      </c>
      <c r="BX67" s="93" t="str">
        <f t="array" ref="BX67">IFERROR(IF(AND(COUNTIF($BQ$7:$BQ67,"")+1=BX$6,LEN($BQ67)&gt;0,$AQ67&gt;0),MATCH(INDEX($W$7:$W$16,$AQ67)&amp;"-"&amp;$AR67,$CC$7:$CC$126,0),""),"")</f>
        <v/>
      </c>
      <c r="BY67" s="93" t="str">
        <f t="array" ref="BY67">IFERROR(IF(AND(COUNTIF($BQ$7:$BQ67,"")+1=BY$6,LEN($BQ67)&gt;0,$AQ67&gt;0),MATCH(INDEX($W$7:$W$16,$AQ67)&amp;"-"&amp;$AR67,$CC$7:$CC$126,0),""),"")</f>
        <v/>
      </c>
      <c r="BZ67" s="93" t="str">
        <f t="array" ref="BZ67">IFERROR(IF(AND(COUNTIF($BQ$7:$BQ67,"")+1=BZ$6,LEN($BQ67)&gt;0,$AQ67&gt;0),MATCH(INDEX($W$7:$W$16,$AQ67)&amp;"-"&amp;$AR67,$CC$7:$CC$126,0),""),"")</f>
        <v/>
      </c>
      <c r="CA67" s="93" t="str">
        <f t="array" ref="CA67">IFERROR(IF(AND(COUNTIF($BQ$7:$BQ67,"")+1=CA$6,LEN($BQ67)&gt;0,$AQ67&gt;0),MATCH(INDEX($W$7:$W$16,$AQ67)&amp;"-"&amp;$AR67,$CC$7:$CC$126,0),""),"")</f>
        <v/>
      </c>
      <c r="CB67" s="93" t="str">
        <f t="array" ref="CB67">IFERROR(IF(AND(COUNTIF($BQ$7:$BQ67,"")+1=CB$6,LEN($BQ67)&gt;0,$AQ67&gt;0),MATCH(INDEX($W$7:$W$16,$AQ67)&amp;"-"&amp;$AR67,$CC$7:$CC$126,0),""),"")</f>
        <v/>
      </c>
      <c r="CC67" s="93" t="str">
        <f t="shared" si="13"/>
        <v/>
      </c>
      <c r="CD67" s="93" t="str">
        <f t="array" ref="CD67">IFERROR(IF(AND(COUNTIF($CC$7:$CC67,"")+1=CD$6,LEN($CC67)&gt;0,$AU67&gt;0),MATCH(INDEX($X$7:$X$16,$AU67)&amp;"-"&amp;$AV67,$CO$7:$CO$126,0),""),"")</f>
        <v/>
      </c>
      <c r="CE67" s="93" t="str">
        <f t="array" ref="CE67">IFERROR(IF(AND(COUNTIF($CC$7:$CC67,"")+1=CE$6,LEN($CC67)&gt;0,$AU67&gt;0),MATCH(INDEX($X$7:$X$16,$AU67)&amp;"-"&amp;$AV67,$CO$7:$CO$126,0),""),"")</f>
        <v/>
      </c>
      <c r="CF67" s="93" t="str">
        <f t="array" ref="CF67">IFERROR(IF(AND(COUNTIF($CC$7:$CC67,"")+1=CF$6,LEN($CC67)&gt;0,$AU67&gt;0),MATCH(INDEX($X$7:$X$16,$AU67)&amp;"-"&amp;$AV67,$CO$7:$CO$126,0),""),"")</f>
        <v/>
      </c>
      <c r="CG67" s="93" t="str">
        <f t="array" ref="CG67">IFERROR(IF(AND(COUNTIF($CC$7:$CC67,"")+1=CG$6,LEN($CC67)&gt;0,$AU67&gt;0),MATCH(INDEX($X$7:$X$16,$AU67)&amp;"-"&amp;$AV67,$CO$7:$CO$126,0),""),"")</f>
        <v/>
      </c>
      <c r="CH67" s="93" t="str">
        <f t="array" ref="CH67">IFERROR(IF(AND(COUNTIF($CC$7:$CC67,"")+1=CH$6,LEN($CC67)&gt;0,$AU67&gt;0),MATCH(INDEX($X$7:$X$16,$AU67)&amp;"-"&amp;$AV67,$CO$7:$CO$126,0),""),"")</f>
        <v/>
      </c>
      <c r="CI67" s="93" t="str">
        <f t="array" ref="CI67">IFERROR(IF(AND(COUNTIF($CC$7:$CC67,"")+1=CI$6,LEN($CC67)&gt;0,$AU67&gt;0),MATCH(INDEX($X$7:$X$16,$AU67)&amp;"-"&amp;$AV67,$CO$7:$CO$126,0),""),"")</f>
        <v/>
      </c>
      <c r="CJ67" s="93" t="str">
        <f t="array" ref="CJ67">IFERROR(IF(AND(COUNTIF($CC$7:$CC67,"")+1=CJ$6,LEN($CC67)&gt;0,$AU67&gt;0),MATCH(INDEX($X$7:$X$16,$AU67)&amp;"-"&amp;$AV67,$CO$7:$CO$126,0),""),"")</f>
        <v/>
      </c>
      <c r="CK67" s="93" t="str">
        <f t="array" ref="CK67">IFERROR(IF(AND(COUNTIF($CC$7:$CC67,"")+1=CK$6,LEN($CC67)&gt;0,$AU67&gt;0),MATCH(INDEX($X$7:$X$16,$AU67)&amp;"-"&amp;$AV67,$CO$7:$CO$126,0),""),"")</f>
        <v/>
      </c>
      <c r="CL67" s="93" t="str">
        <f t="array" ref="CL67">IFERROR(IF(AND(COUNTIF($CC$7:$CC67,"")+1=CL$6,LEN($CC67)&gt;0,$AU67&gt;0),MATCH(INDEX($X$7:$X$16,$AU67)&amp;"-"&amp;$AV67,$CO$7:$CO$126,0),""),"")</f>
        <v/>
      </c>
      <c r="CM67" s="93" t="str">
        <f t="array" ref="CM67">IFERROR(IF(AND(COUNTIF($CC$7:$CC67,"")+1=CM$6,LEN($CC67)&gt;0,$AU67&gt;0),MATCH(INDEX($X$7:$X$16,$AU67)&amp;"-"&amp;$AV67,$CO$7:$CO$126,0),""),"")</f>
        <v/>
      </c>
      <c r="CN67" s="93" t="str">
        <f t="array" ref="CN67">IFERROR(IF(AND(COUNTIF($CC$7:$CC67,"")+1=CN$6,LEN($CC67)&gt;0,$AU67&gt;0),MATCH(INDEX($X$7:$X$16,$AU67)&amp;"-"&amp;$AV67,$CO$7:$CO$126,0),""),"")</f>
        <v/>
      </c>
      <c r="CO67" s="93" t="str">
        <f t="shared" si="14"/>
        <v/>
      </c>
      <c r="CP67" s="93" t="str">
        <f t="array" ref="CP67">IFERROR(IF(AND(COUNTIF($CO$7:$CO67,"")+1=CP$6,LEN($CO67)&gt;0,$AY67&gt;0),MATCH(INDEX($Y$7:$Y$16,$AY67)&amp;"-"&amp;$AZ67,$DA$7:$DA$126,0),""),"")</f>
        <v/>
      </c>
      <c r="CQ67" s="93" t="str">
        <f t="array" ref="CQ67">IFERROR(IF(AND(COUNTIF($CO$7:$CO67,"")+1=CQ$6,LEN($CO67)&gt;0,$AY67&gt;0),MATCH(INDEX($Y$7:$Y$16,$AY67)&amp;"-"&amp;$AZ67,$DA$7:$DA$126,0),""),"")</f>
        <v/>
      </c>
      <c r="CR67" s="93" t="str">
        <f t="array" ref="CR67">IFERROR(IF(AND(COUNTIF($CO$7:$CO67,"")+1=CR$6,LEN($CO67)&gt;0,$AY67&gt;0),MATCH(INDEX($Y$7:$Y$16,$AY67)&amp;"-"&amp;$AZ67,$DA$7:$DA$126,0),""),"")</f>
        <v/>
      </c>
      <c r="CS67" s="93" t="str">
        <f t="array" ref="CS67">IFERROR(IF(AND(COUNTIF($CO$7:$CO67,"")+1=CS$6,LEN($CO67)&gt;0,$AY67&gt;0),MATCH(INDEX($Y$7:$Y$16,$AY67)&amp;"-"&amp;$AZ67,$DA$7:$DA$126,0),""),"")</f>
        <v/>
      </c>
      <c r="CT67" s="93" t="str">
        <f t="array" ref="CT67">IFERROR(IF(AND(COUNTIF($CO$7:$CO67,"")+1=CT$6,LEN($CO67)&gt;0,$AY67&gt;0),MATCH(INDEX($Y$7:$Y$16,$AY67)&amp;"-"&amp;$AZ67,$DA$7:$DA$126,0),""),"")</f>
        <v/>
      </c>
      <c r="CU67" s="93" t="str">
        <f t="array" ref="CU67">IFERROR(IF(AND(COUNTIF($CO$7:$CO67,"")+1=CU$6,LEN($CO67)&gt;0,$AY67&gt;0),MATCH(INDEX($Y$7:$Y$16,$AY67)&amp;"-"&amp;$AZ67,$DA$7:$DA$126,0),""),"")</f>
        <v/>
      </c>
      <c r="CV67" s="93" t="str">
        <f t="array" ref="CV67">IFERROR(IF(AND(COUNTIF($CO$7:$CO67,"")+1=CV$6,LEN($CO67)&gt;0,$AY67&gt;0),MATCH(INDEX($Y$7:$Y$16,$AY67)&amp;"-"&amp;$AZ67,$DA$7:$DA$126,0),""),"")</f>
        <v/>
      </c>
      <c r="CW67" s="93" t="str">
        <f t="array" ref="CW67">IFERROR(IF(AND(COUNTIF($CO$7:$CO67,"")+1=CW$6,LEN($CO67)&gt;0,$AY67&gt;0),MATCH(INDEX($Y$7:$Y$16,$AY67)&amp;"-"&amp;$AZ67,$DA$7:$DA$126,0),""),"")</f>
        <v/>
      </c>
      <c r="CX67" s="93" t="str">
        <f t="array" ref="CX67">IFERROR(IF(AND(COUNTIF($CO$7:$CO67,"")+1=CX$6,LEN($CO67)&gt;0,$AY67&gt;0),MATCH(INDEX($Y$7:$Y$16,$AY67)&amp;"-"&amp;$AZ67,$DA$7:$DA$126,0),""),"")</f>
        <v/>
      </c>
      <c r="CY67" s="93" t="str">
        <f t="array" ref="CY67">IFERROR(IF(AND(COUNTIF($CO$7:$CO67,"")+1=CY$6,LEN($CO67)&gt;0,$AY67&gt;0),MATCH(INDEX($Y$7:$Y$16,$AY67)&amp;"-"&amp;$AZ67,$DA$7:$DA$126,0),""),"")</f>
        <v/>
      </c>
      <c r="CZ67" s="93" t="str">
        <f t="array" ref="CZ67">IFERROR(IF(AND(COUNTIF($CO$7:$CO67,"")+1=CZ$6,LEN($CO67)&gt;0,$AY67&gt;0),MATCH(INDEX($Y$7:$Y$16,$AY67)&amp;"-"&amp;$AZ67,$DA$7:$DA$126,0),""),"")</f>
        <v/>
      </c>
      <c r="DA67" s="93" t="str">
        <f t="shared" si="15"/>
        <v/>
      </c>
      <c r="DC67" s="93" t="str">
        <f t="array" ref="DC67">IFERROR(IF(LEN(BQ67)=0,"",SUM((BF$7:BO$126=$BD67)*(BF$6:BO$6))),"")</f>
        <v/>
      </c>
      <c r="DD67" s="93" t="str">
        <f t="array" ref="DD67">IFERROR(IF(LEN(CC67)=0,"",SUM((BR$7:CA$126=$BD67)*(BR$6:CA$6))),"")</f>
        <v/>
      </c>
      <c r="DE67" s="93" t="str">
        <f t="array" ref="DE67">IFERROR(IF(LEN(CO67)=0,"",SUM((CD$7:CM$126=$BD67)*(CD$6:CM$6))),"")</f>
        <v/>
      </c>
      <c r="DF67" s="93" t="str">
        <f t="array" ref="DF67">IFERROR(IF(LEN(DA67)=0,"",SUM((CP$7:CY$126=$BD67)*(CP$6:CY$6))),"")</f>
        <v/>
      </c>
    </row>
    <row r="68" spans="2:110" x14ac:dyDescent="0.25">
      <c r="B68" s="112">
        <v>1</v>
      </c>
      <c r="C68" s="93">
        <f t="array" ref="C68">IFERROR(SMALL(IF((LEN(C$38:C$47)&gt;0),$B$38:$B$47,""),$B68),"")</f>
        <v>1</v>
      </c>
      <c r="D68" s="93">
        <f t="array" ref="D68">IFERROR(SMALL(IF((LEN(D$38:D$47)&gt;0),$B$38:$B$47,""),$B68),"")</f>
        <v>2</v>
      </c>
      <c r="E68" s="93">
        <f t="array" ref="E68">IFERROR(SMALL(IF((LEN(E$38:E$47)&gt;0),$B$38:$B$47,""),$B68),"")</f>
        <v>4</v>
      </c>
      <c r="F68" s="93">
        <f t="array" ref="F68">IFERROR(SMALL(IF((LEN(F$38:F$47)&gt;0),$B$38:$B$47,""),$B68),"")</f>
        <v>5</v>
      </c>
      <c r="G68" s="93" t="str">
        <f t="array" ref="G68">IFERROR(SMALL(IF((LEN(G$38:G$47)&gt;0),$B$38:$B$47,""),$B68),"")</f>
        <v/>
      </c>
      <c r="H68" s="93" t="str">
        <f t="array" ref="H68">IFERROR(SMALL(IF((LEN(H$38:H$47)&gt;0),$B$38:$B$47,""),$B68),"")</f>
        <v/>
      </c>
      <c r="I68" s="93" t="str">
        <f t="array" ref="I68">IFERROR(SMALL(IF((LEN(I$38:I$47)&gt;0),$B$38:$B$47,""),$B68),"")</f>
        <v/>
      </c>
      <c r="J68" s="93" t="str">
        <f t="array" ref="J68">IFERROR(SMALL(IF((LEN(J$38:J$47)&gt;0),$B$38:$B$47,""),$B68),"")</f>
        <v/>
      </c>
      <c r="K68" s="93" t="str">
        <f t="array" ref="K68">IFERROR(SMALL(IF((LEN(K$38:K$47)&gt;0),$B$38:$B$47,""),$B68),"")</f>
        <v/>
      </c>
      <c r="L68" s="93" t="str">
        <f t="array" ref="L68">IFERROR(SMALL(IF((LEN(L$38:L$47)&gt;0),$B$38:$B$47,""),$B68),"")</f>
        <v/>
      </c>
      <c r="O68" s="112">
        <v>2</v>
      </c>
      <c r="P68" s="112">
        <v>7</v>
      </c>
      <c r="Q68" s="93" t="str">
        <f t="shared" si="2"/>
        <v/>
      </c>
      <c r="R68" s="93" t="str">
        <f t="shared" si="3"/>
        <v/>
      </c>
      <c r="AJ68" s="112">
        <v>62</v>
      </c>
      <c r="AK68" s="93" t="str">
        <f t="array" ref="AK68">IFERROR(IF(MAX(($AJ68&gt;=$AF$7:$AF$16)*($AJ68&lt;=$AG$7:$AG$16)*$AA$7:$AA$16)=0,"",INDEX($AB$7:$AB$16,MAX(($AJ68&gt;=$AF$7:$AF$16)*($AJ68&lt;=$AG$7:$AG$16)*$AA$7:$AA$16))),"")</f>
        <v/>
      </c>
      <c r="AL68" s="93" t="str">
        <f>IFERROR(IF(LEN(AK68)=0,"",COUNTIF(AK$7:AK68,AK68)),"")</f>
        <v/>
      </c>
      <c r="AM68" s="93" t="str">
        <f t="array" ref="AM68">IFERROR(IF(LEN(AK68)=0,"",LARGE((AK68=$R$7:$R$126)*($P$7:$P$126),COUNTIF(AK68:AK$126,AK68)-1)),"")</f>
        <v/>
      </c>
      <c r="AN68" s="93" t="str">
        <f>IFERROR(IF(LEN(AK68)=0,"",COUNTIF(AM$7:AM68,AM68)),"")</f>
        <v/>
      </c>
      <c r="AO68" s="93" t="str">
        <f t="array" ref="AO68">IFERROR(IF(MAX(($AJ68&gt;=$AF$19:$AF$28)*($AJ68&lt;=$AG$19:$AG$28)*$AA$19:$AA$28)=0,"",INDEX($AB$19:$AB$28,MAX(($AJ68&gt;=$AF$19:$AF$28)*($AJ68&lt;=$AG$19:$AG$28)*$AA$19:$AA$28))),"")</f>
        <v/>
      </c>
      <c r="AP68" s="93" t="str">
        <f>IFERROR(IF(LEN(AO68)=0,"",COUNTIF(AO$7:AO68,AO68)),"")</f>
        <v/>
      </c>
      <c r="AQ68" s="93" t="str">
        <f t="array" ref="AQ68">IFERROR(IF(LEN(AO68)=0,"",LARGE((AO68=$Q$7:$Q$126)*($P$7:$P$126),COUNTIF(AO68:AO$126,AO68)-1)),"")</f>
        <v/>
      </c>
      <c r="AR68" s="93" t="str">
        <f>IFERROR(IF(LEN(AO68)=0,"",COUNTIF(AQ$7:AQ68,AQ68)),"")</f>
        <v/>
      </c>
      <c r="AS68" s="93" t="str">
        <f t="array" ref="AS68">IFERROR(IF(MAX(($AJ68&gt;=$AF$31:$AF$40)*($AJ68&lt;=$AG$31:$AG$40)*$AA$31:$AA$40)=0,"",INDEX($AB$31:$AB$40,MAX(($AJ68&gt;=$AF$31:$AF$40)*($AJ68&lt;=$AG$31:$AG$40)*$AA$31:$AA$40))),"")</f>
        <v/>
      </c>
      <c r="AT68" s="93" t="str">
        <f>IFERROR(IF(LEN(AS68)=0,"",COUNTIF(AS$7:AS68,AS68)),"")</f>
        <v/>
      </c>
      <c r="AU68" s="93" t="str">
        <f t="shared" si="9"/>
        <v/>
      </c>
      <c r="AV68" s="93" t="str">
        <f>IFERROR(IF(LEN(AU68)=0,"",COUNTIF(AU$7:AU68,AU68)),"")</f>
        <v/>
      </c>
      <c r="AW68" s="93" t="str">
        <f t="array" ref="AW68">IFERROR(IF(MAX(($AJ68&gt;=$AF$43:$AF$52)*($AJ68&lt;=$AG$43:$AG$52)*$AA$43:$AA$52)=0,"",INDEX($AB$43:$AB$52,MAX(($AJ68&gt;=$AF$43:$AF$52)*($AJ68&lt;=$AG$43:$AG$52)*$AA$43:$AA$52))),"")</f>
        <v/>
      </c>
      <c r="AX68" s="93" t="str">
        <f>IFERROR(IF(LEN(AW68)=0,"",COUNTIF(AW$7:AW68,AW68)),"")</f>
        <v/>
      </c>
      <c r="AY68" s="93" t="str">
        <f t="shared" si="10"/>
        <v/>
      </c>
      <c r="AZ68" s="93" t="str">
        <f>IFERROR(IF(LEN(AY68)=0,"",COUNTIF(AY$7:AY68,AY68)),"")</f>
        <v/>
      </c>
      <c r="BA68" s="93" t="str">
        <f t="array" ref="BA68">IFERROR(IF(MAX(($AJ68&gt;=$AF$55:$AF$64)*($AJ68&lt;=$AG$55:$AG$64)*$AA$55:$AA$64)=0,"",INDEX($AB$55:$AB$64,MAX(($AJ68&gt;=$AF$55:$AF$64)*($AJ68&lt;=$AG$55:$AG$64)*$AA$55:$AA$64))),"")</f>
        <v/>
      </c>
      <c r="BB68" s="93" t="str">
        <f>IFERROR(IF(LEN(BA68)=0,"",COUNTIF(BA$7:BA68,BA68)),"")</f>
        <v/>
      </c>
      <c r="BD68" s="112">
        <v>62</v>
      </c>
      <c r="BE68" s="93" t="str">
        <f t="shared" si="11"/>
        <v/>
      </c>
      <c r="BF68" s="93" t="str">
        <f t="array" ref="BF68">IFERROR(IF(AND(COUNTIF($BE$7:$BE68,"")+1=BF$6,LEN($BE68)&gt;0,$AM68&gt;0),MATCH(INDEX($V$7:$V$16,$AM68)&amp;"-"&amp;$AN68,$BQ$7:$BQ$126,0),""),"")</f>
        <v/>
      </c>
      <c r="BG68" s="93" t="str">
        <f t="array" ref="BG68">IFERROR(IF(AND(COUNTIF($BE$7:$BE68,"")+1=BG$6,LEN($BE68)&gt;0,$AM68&gt;0),MATCH(INDEX($V$7:$V$16,$AM68)&amp;"-"&amp;$AN68,$BQ$7:$BQ$126,0),""),"")</f>
        <v/>
      </c>
      <c r="BH68" s="93" t="str">
        <f t="array" ref="BH68">IFERROR(IF(AND(COUNTIF($BE$7:$BE68,"")+1=BH$6,LEN($BE68)&gt;0,$AM68&gt;0),MATCH(INDEX($V$7:$V$16,$AM68)&amp;"-"&amp;$AN68,$BQ$7:$BQ$126,0),""),"")</f>
        <v/>
      </c>
      <c r="BI68" s="93" t="str">
        <f t="array" ref="BI68">IFERROR(IF(AND(COUNTIF($BE$7:$BE68,"")+1=BI$6,LEN($BE68)&gt;0,$AM68&gt;0),MATCH(INDEX($V$7:$V$16,$AM68)&amp;"-"&amp;$AN68,$BQ$7:$BQ$126,0),""),"")</f>
        <v/>
      </c>
      <c r="BJ68" s="93" t="str">
        <f t="array" ref="BJ68">IFERROR(IF(AND(COUNTIF($BE$7:$BE68,"")+1=BJ$6,LEN($BE68)&gt;0,$AM68&gt;0),MATCH(INDEX($V$7:$V$16,$AM68)&amp;"-"&amp;$AN68,$BQ$7:$BQ$126,0),""),"")</f>
        <v/>
      </c>
      <c r="BK68" s="93" t="str">
        <f t="array" ref="BK68">IFERROR(IF(AND(COUNTIF($BE$7:$BE68,"")+1=BK$6,LEN($BE68)&gt;0,$AM68&gt;0),MATCH(INDEX($V$7:$V$16,$AM68)&amp;"-"&amp;$AN68,$BQ$7:$BQ$126,0),""),"")</f>
        <v/>
      </c>
      <c r="BL68" s="93" t="str">
        <f t="array" ref="BL68">IFERROR(IF(AND(COUNTIF($BE$7:$BE68,"")+1=BL$6,LEN($BE68)&gt;0,$AM68&gt;0),MATCH(INDEX($V$7:$V$16,$AM68)&amp;"-"&amp;$AN68,$BQ$7:$BQ$126,0),""),"")</f>
        <v/>
      </c>
      <c r="BM68" s="93" t="str">
        <f t="array" ref="BM68">IFERROR(IF(AND(COUNTIF($BE$7:$BE68,"")+1=BM$6,LEN($BE68)&gt;0,$AM68&gt;0),MATCH(INDEX($V$7:$V$16,$AM68)&amp;"-"&amp;$AN68,$BQ$7:$BQ$126,0),""),"")</f>
        <v/>
      </c>
      <c r="BN68" s="93" t="str">
        <f t="array" ref="BN68">IFERROR(IF(AND(COUNTIF($BE$7:$BE68,"")+1=BN$6,LEN($BE68)&gt;0,$AM68&gt;0),MATCH(INDEX($V$7:$V$16,$AM68)&amp;"-"&amp;$AN68,$BQ$7:$BQ$126,0),""),"")</f>
        <v/>
      </c>
      <c r="BO68" s="93" t="str">
        <f t="array" ref="BO68">IFERROR(IF(AND(COUNTIF($BE$7:$BE68,"")+1=BO$6,LEN($BE68)&gt;0,$AM68&gt;0),MATCH(INDEX($V$7:$V$16,$AM68)&amp;"-"&amp;$AN68,$BQ$7:$BQ$126,0),""),"")</f>
        <v/>
      </c>
      <c r="BP68" s="93" t="str">
        <f t="array" ref="BP68">IFERROR(IF(AND(COUNTIF($BE$7:$BE68,"")+1=BP$6,LEN($BE68)&gt;0,$AM68&gt;0),MATCH(INDEX($V$7:$V$16,$AM68)&amp;"-"&amp;$AN68,$BQ$7:$BQ$126,0),""),"")</f>
        <v/>
      </c>
      <c r="BQ68" s="93" t="str">
        <f t="shared" si="12"/>
        <v/>
      </c>
      <c r="BR68" s="93" t="str">
        <f t="array" ref="BR68">IFERROR(IF(AND(COUNTIF($BQ$7:$BQ68,"")+1=BR$6,LEN($BQ68)&gt;0,$AQ68&gt;0),MATCH(INDEX($W$7:$W$16,$AQ68)&amp;"-"&amp;$AR68,$CC$7:$CC$126,0),""),"")</f>
        <v/>
      </c>
      <c r="BS68" s="93" t="str">
        <f t="array" ref="BS68">IFERROR(IF(AND(COUNTIF($BQ$7:$BQ68,"")+1=BS$6,LEN($BQ68)&gt;0,$AQ68&gt;0),MATCH(INDEX($W$7:$W$16,$AQ68)&amp;"-"&amp;$AR68,$CC$7:$CC$126,0),""),"")</f>
        <v/>
      </c>
      <c r="BT68" s="93" t="str">
        <f t="array" ref="BT68">IFERROR(IF(AND(COUNTIF($BQ$7:$BQ68,"")+1=BT$6,LEN($BQ68)&gt;0,$AQ68&gt;0),MATCH(INDEX($W$7:$W$16,$AQ68)&amp;"-"&amp;$AR68,$CC$7:$CC$126,0),""),"")</f>
        <v/>
      </c>
      <c r="BU68" s="93" t="str">
        <f t="array" ref="BU68">IFERROR(IF(AND(COUNTIF($BQ$7:$BQ68,"")+1=BU$6,LEN($BQ68)&gt;0,$AQ68&gt;0),MATCH(INDEX($W$7:$W$16,$AQ68)&amp;"-"&amp;$AR68,$CC$7:$CC$126,0),""),"")</f>
        <v/>
      </c>
      <c r="BV68" s="93" t="str">
        <f t="array" ref="BV68">IFERROR(IF(AND(COUNTIF($BQ$7:$BQ68,"")+1=BV$6,LEN($BQ68)&gt;0,$AQ68&gt;0),MATCH(INDEX($W$7:$W$16,$AQ68)&amp;"-"&amp;$AR68,$CC$7:$CC$126,0),""),"")</f>
        <v/>
      </c>
      <c r="BW68" s="93" t="str">
        <f t="array" ref="BW68">IFERROR(IF(AND(COUNTIF($BQ$7:$BQ68,"")+1=BW$6,LEN($BQ68)&gt;0,$AQ68&gt;0),MATCH(INDEX($W$7:$W$16,$AQ68)&amp;"-"&amp;$AR68,$CC$7:$CC$126,0),""),"")</f>
        <v/>
      </c>
      <c r="BX68" s="93" t="str">
        <f t="array" ref="BX68">IFERROR(IF(AND(COUNTIF($BQ$7:$BQ68,"")+1=BX$6,LEN($BQ68)&gt;0,$AQ68&gt;0),MATCH(INDEX($W$7:$W$16,$AQ68)&amp;"-"&amp;$AR68,$CC$7:$CC$126,0),""),"")</f>
        <v/>
      </c>
      <c r="BY68" s="93" t="str">
        <f t="array" ref="BY68">IFERROR(IF(AND(COUNTIF($BQ$7:$BQ68,"")+1=BY$6,LEN($BQ68)&gt;0,$AQ68&gt;0),MATCH(INDEX($W$7:$W$16,$AQ68)&amp;"-"&amp;$AR68,$CC$7:$CC$126,0),""),"")</f>
        <v/>
      </c>
      <c r="BZ68" s="93" t="str">
        <f t="array" ref="BZ68">IFERROR(IF(AND(COUNTIF($BQ$7:$BQ68,"")+1=BZ$6,LEN($BQ68)&gt;0,$AQ68&gt;0),MATCH(INDEX($W$7:$W$16,$AQ68)&amp;"-"&amp;$AR68,$CC$7:$CC$126,0),""),"")</f>
        <v/>
      </c>
      <c r="CA68" s="93" t="str">
        <f t="array" ref="CA68">IFERROR(IF(AND(COUNTIF($BQ$7:$BQ68,"")+1=CA$6,LEN($BQ68)&gt;0,$AQ68&gt;0),MATCH(INDEX($W$7:$W$16,$AQ68)&amp;"-"&amp;$AR68,$CC$7:$CC$126,0),""),"")</f>
        <v/>
      </c>
      <c r="CB68" s="93" t="str">
        <f t="array" ref="CB68">IFERROR(IF(AND(COUNTIF($BQ$7:$BQ68,"")+1=CB$6,LEN($BQ68)&gt;0,$AQ68&gt;0),MATCH(INDEX($W$7:$W$16,$AQ68)&amp;"-"&amp;$AR68,$CC$7:$CC$126,0),""),"")</f>
        <v/>
      </c>
      <c r="CC68" s="93" t="str">
        <f t="shared" si="13"/>
        <v/>
      </c>
      <c r="CD68" s="93" t="str">
        <f t="array" ref="CD68">IFERROR(IF(AND(COUNTIF($CC$7:$CC68,"")+1=CD$6,LEN($CC68)&gt;0,$AU68&gt;0),MATCH(INDEX($X$7:$X$16,$AU68)&amp;"-"&amp;$AV68,$CO$7:$CO$126,0),""),"")</f>
        <v/>
      </c>
      <c r="CE68" s="93" t="str">
        <f t="array" ref="CE68">IFERROR(IF(AND(COUNTIF($CC$7:$CC68,"")+1=CE$6,LEN($CC68)&gt;0,$AU68&gt;0),MATCH(INDEX($X$7:$X$16,$AU68)&amp;"-"&amp;$AV68,$CO$7:$CO$126,0),""),"")</f>
        <v/>
      </c>
      <c r="CF68" s="93" t="str">
        <f t="array" ref="CF68">IFERROR(IF(AND(COUNTIF($CC$7:$CC68,"")+1=CF$6,LEN($CC68)&gt;0,$AU68&gt;0),MATCH(INDEX($X$7:$X$16,$AU68)&amp;"-"&amp;$AV68,$CO$7:$CO$126,0),""),"")</f>
        <v/>
      </c>
      <c r="CG68" s="93" t="str">
        <f t="array" ref="CG68">IFERROR(IF(AND(COUNTIF($CC$7:$CC68,"")+1=CG$6,LEN($CC68)&gt;0,$AU68&gt;0),MATCH(INDEX($X$7:$X$16,$AU68)&amp;"-"&amp;$AV68,$CO$7:$CO$126,0),""),"")</f>
        <v/>
      </c>
      <c r="CH68" s="93" t="str">
        <f t="array" ref="CH68">IFERROR(IF(AND(COUNTIF($CC$7:$CC68,"")+1=CH$6,LEN($CC68)&gt;0,$AU68&gt;0),MATCH(INDEX($X$7:$X$16,$AU68)&amp;"-"&amp;$AV68,$CO$7:$CO$126,0),""),"")</f>
        <v/>
      </c>
      <c r="CI68" s="93" t="str">
        <f t="array" ref="CI68">IFERROR(IF(AND(COUNTIF($CC$7:$CC68,"")+1=CI$6,LEN($CC68)&gt;0,$AU68&gt;0),MATCH(INDEX($X$7:$X$16,$AU68)&amp;"-"&amp;$AV68,$CO$7:$CO$126,0),""),"")</f>
        <v/>
      </c>
      <c r="CJ68" s="93" t="str">
        <f t="array" ref="CJ68">IFERROR(IF(AND(COUNTIF($CC$7:$CC68,"")+1=CJ$6,LEN($CC68)&gt;0,$AU68&gt;0),MATCH(INDEX($X$7:$X$16,$AU68)&amp;"-"&amp;$AV68,$CO$7:$CO$126,0),""),"")</f>
        <v/>
      </c>
      <c r="CK68" s="93" t="str">
        <f t="array" ref="CK68">IFERROR(IF(AND(COUNTIF($CC$7:$CC68,"")+1=CK$6,LEN($CC68)&gt;0,$AU68&gt;0),MATCH(INDEX($X$7:$X$16,$AU68)&amp;"-"&amp;$AV68,$CO$7:$CO$126,0),""),"")</f>
        <v/>
      </c>
      <c r="CL68" s="93" t="str">
        <f t="array" ref="CL68">IFERROR(IF(AND(COUNTIF($CC$7:$CC68,"")+1=CL$6,LEN($CC68)&gt;0,$AU68&gt;0),MATCH(INDEX($X$7:$X$16,$AU68)&amp;"-"&amp;$AV68,$CO$7:$CO$126,0),""),"")</f>
        <v/>
      </c>
      <c r="CM68" s="93" t="str">
        <f t="array" ref="CM68">IFERROR(IF(AND(COUNTIF($CC$7:$CC68,"")+1=CM$6,LEN($CC68)&gt;0,$AU68&gt;0),MATCH(INDEX($X$7:$X$16,$AU68)&amp;"-"&amp;$AV68,$CO$7:$CO$126,0),""),"")</f>
        <v/>
      </c>
      <c r="CN68" s="93" t="str">
        <f t="array" ref="CN68">IFERROR(IF(AND(COUNTIF($CC$7:$CC68,"")+1=CN$6,LEN($CC68)&gt;0,$AU68&gt;0),MATCH(INDEX($X$7:$X$16,$AU68)&amp;"-"&amp;$AV68,$CO$7:$CO$126,0),""),"")</f>
        <v/>
      </c>
      <c r="CO68" s="93" t="str">
        <f t="shared" si="14"/>
        <v/>
      </c>
      <c r="CP68" s="93" t="str">
        <f t="array" ref="CP68">IFERROR(IF(AND(COUNTIF($CO$7:$CO68,"")+1=CP$6,LEN($CO68)&gt;0,$AY68&gt;0),MATCH(INDEX($Y$7:$Y$16,$AY68)&amp;"-"&amp;$AZ68,$DA$7:$DA$126,0),""),"")</f>
        <v/>
      </c>
      <c r="CQ68" s="93" t="str">
        <f t="array" ref="CQ68">IFERROR(IF(AND(COUNTIF($CO$7:$CO68,"")+1=CQ$6,LEN($CO68)&gt;0,$AY68&gt;0),MATCH(INDEX($Y$7:$Y$16,$AY68)&amp;"-"&amp;$AZ68,$DA$7:$DA$126,0),""),"")</f>
        <v/>
      </c>
      <c r="CR68" s="93" t="str">
        <f t="array" ref="CR68">IFERROR(IF(AND(COUNTIF($CO$7:$CO68,"")+1=CR$6,LEN($CO68)&gt;0,$AY68&gt;0),MATCH(INDEX($Y$7:$Y$16,$AY68)&amp;"-"&amp;$AZ68,$DA$7:$DA$126,0),""),"")</f>
        <v/>
      </c>
      <c r="CS68" s="93" t="str">
        <f t="array" ref="CS68">IFERROR(IF(AND(COUNTIF($CO$7:$CO68,"")+1=CS$6,LEN($CO68)&gt;0,$AY68&gt;0),MATCH(INDEX($Y$7:$Y$16,$AY68)&amp;"-"&amp;$AZ68,$DA$7:$DA$126,0),""),"")</f>
        <v/>
      </c>
      <c r="CT68" s="93" t="str">
        <f t="array" ref="CT68">IFERROR(IF(AND(COUNTIF($CO$7:$CO68,"")+1=CT$6,LEN($CO68)&gt;0,$AY68&gt;0),MATCH(INDEX($Y$7:$Y$16,$AY68)&amp;"-"&amp;$AZ68,$DA$7:$DA$126,0),""),"")</f>
        <v/>
      </c>
      <c r="CU68" s="93" t="str">
        <f t="array" ref="CU68">IFERROR(IF(AND(COUNTIF($CO$7:$CO68,"")+1=CU$6,LEN($CO68)&gt;0,$AY68&gt;0),MATCH(INDEX($Y$7:$Y$16,$AY68)&amp;"-"&amp;$AZ68,$DA$7:$DA$126,0),""),"")</f>
        <v/>
      </c>
      <c r="CV68" s="93" t="str">
        <f t="array" ref="CV68">IFERROR(IF(AND(COUNTIF($CO$7:$CO68,"")+1=CV$6,LEN($CO68)&gt;0,$AY68&gt;0),MATCH(INDEX($Y$7:$Y$16,$AY68)&amp;"-"&amp;$AZ68,$DA$7:$DA$126,0),""),"")</f>
        <v/>
      </c>
      <c r="CW68" s="93" t="str">
        <f t="array" ref="CW68">IFERROR(IF(AND(COUNTIF($CO$7:$CO68,"")+1=CW$6,LEN($CO68)&gt;0,$AY68&gt;0),MATCH(INDEX($Y$7:$Y$16,$AY68)&amp;"-"&amp;$AZ68,$DA$7:$DA$126,0),""),"")</f>
        <v/>
      </c>
      <c r="CX68" s="93" t="str">
        <f t="array" ref="CX68">IFERROR(IF(AND(COUNTIF($CO$7:$CO68,"")+1=CX$6,LEN($CO68)&gt;0,$AY68&gt;0),MATCH(INDEX($Y$7:$Y$16,$AY68)&amp;"-"&amp;$AZ68,$DA$7:$DA$126,0),""),"")</f>
        <v/>
      </c>
      <c r="CY68" s="93" t="str">
        <f t="array" ref="CY68">IFERROR(IF(AND(COUNTIF($CO$7:$CO68,"")+1=CY$6,LEN($CO68)&gt;0,$AY68&gt;0),MATCH(INDEX($Y$7:$Y$16,$AY68)&amp;"-"&amp;$AZ68,$DA$7:$DA$126,0),""),"")</f>
        <v/>
      </c>
      <c r="CZ68" s="93" t="str">
        <f t="array" ref="CZ68">IFERROR(IF(AND(COUNTIF($CO$7:$CO68,"")+1=CZ$6,LEN($CO68)&gt;0,$AY68&gt;0),MATCH(INDEX($Y$7:$Y$16,$AY68)&amp;"-"&amp;$AZ68,$DA$7:$DA$126,0),""),"")</f>
        <v/>
      </c>
      <c r="DA68" s="93" t="str">
        <f t="shared" si="15"/>
        <v/>
      </c>
      <c r="DC68" s="93" t="str">
        <f t="array" ref="DC68">IFERROR(IF(LEN(BQ68)=0,"",SUM((BF$7:BO$126=$BD68)*(BF$6:BO$6))),"")</f>
        <v/>
      </c>
      <c r="DD68" s="93" t="str">
        <f t="array" ref="DD68">IFERROR(IF(LEN(CC68)=0,"",SUM((BR$7:CA$126=$BD68)*(BR$6:CA$6))),"")</f>
        <v/>
      </c>
      <c r="DE68" s="93" t="str">
        <f t="array" ref="DE68">IFERROR(IF(LEN(CO68)=0,"",SUM((CD$7:CM$126=$BD68)*(CD$6:CM$6))),"")</f>
        <v/>
      </c>
      <c r="DF68" s="93" t="str">
        <f t="array" ref="DF68">IFERROR(IF(LEN(DA68)=0,"",SUM((CP$7:CY$126=$BD68)*(CP$6:CY$6))),"")</f>
        <v/>
      </c>
    </row>
    <row r="69" spans="2:110" x14ac:dyDescent="0.25">
      <c r="B69" s="112">
        <v>2</v>
      </c>
      <c r="C69" s="93" t="str">
        <f t="array" ref="C69">IFERROR(SMALL(IF((LEN(C$38:C$47)&gt;0),$B$38:$B$47,""),$B69),"")</f>
        <v/>
      </c>
      <c r="D69" s="93">
        <f t="array" ref="D69">IFERROR(SMALL(IF((LEN(D$38:D$47)&gt;0),$B$38:$B$47,""),$B69),"")</f>
        <v>3</v>
      </c>
      <c r="E69" s="93" t="str">
        <f t="array" ref="E69">IFERROR(SMALL(IF((LEN(E$38:E$47)&gt;0),$B$38:$B$47,""),$B69),"")</f>
        <v/>
      </c>
      <c r="F69" s="93" t="str">
        <f t="array" ref="F69">IFERROR(SMALL(IF((LEN(F$38:F$47)&gt;0),$B$38:$B$47,""),$B69),"")</f>
        <v/>
      </c>
      <c r="G69" s="93" t="str">
        <f t="array" ref="G69">IFERROR(SMALL(IF((LEN(G$38:G$47)&gt;0),$B$38:$B$47,""),$B69),"")</f>
        <v/>
      </c>
      <c r="H69" s="93" t="str">
        <f t="array" ref="H69">IFERROR(SMALL(IF((LEN(H$38:H$47)&gt;0),$B$38:$B$47,""),$B69),"")</f>
        <v/>
      </c>
      <c r="I69" s="93" t="str">
        <f t="array" ref="I69">IFERROR(SMALL(IF((LEN(I$38:I$47)&gt;0),$B$38:$B$47,""),$B69),"")</f>
        <v/>
      </c>
      <c r="J69" s="93" t="str">
        <f t="array" ref="J69">IFERROR(SMALL(IF((LEN(J$38:J$47)&gt;0),$B$38:$B$47,""),$B69),"")</f>
        <v/>
      </c>
      <c r="K69" s="93" t="str">
        <f t="array" ref="K69">IFERROR(SMALL(IF((LEN(K$38:K$47)&gt;0),$B$38:$B$47,""),$B69),"")</f>
        <v/>
      </c>
      <c r="L69" s="93" t="str">
        <f t="array" ref="L69">IFERROR(SMALL(IF((LEN(L$38:L$47)&gt;0),$B$38:$B$47,""),$B69),"")</f>
        <v/>
      </c>
      <c r="O69" s="112">
        <v>3</v>
      </c>
      <c r="P69" s="112">
        <v>7</v>
      </c>
      <c r="Q69" s="93" t="str">
        <f t="shared" si="2"/>
        <v/>
      </c>
      <c r="R69" s="93" t="str">
        <f t="shared" si="3"/>
        <v/>
      </c>
      <c r="AJ69" s="112">
        <v>63</v>
      </c>
      <c r="AK69" s="93" t="str">
        <f t="array" ref="AK69">IFERROR(IF(MAX(($AJ69&gt;=$AF$7:$AF$16)*($AJ69&lt;=$AG$7:$AG$16)*$AA$7:$AA$16)=0,"",INDEX($AB$7:$AB$16,MAX(($AJ69&gt;=$AF$7:$AF$16)*($AJ69&lt;=$AG$7:$AG$16)*$AA$7:$AA$16))),"")</f>
        <v/>
      </c>
      <c r="AL69" s="93" t="str">
        <f>IFERROR(IF(LEN(AK69)=0,"",COUNTIF(AK$7:AK69,AK69)),"")</f>
        <v/>
      </c>
      <c r="AM69" s="93" t="str">
        <f t="array" ref="AM69">IFERROR(IF(LEN(AK69)=0,"",LARGE((AK69=$R$7:$R$126)*($P$7:$P$126),COUNTIF(AK69:AK$126,AK69)-1)),"")</f>
        <v/>
      </c>
      <c r="AN69" s="93" t="str">
        <f>IFERROR(IF(LEN(AK69)=0,"",COUNTIF(AM$7:AM69,AM69)),"")</f>
        <v/>
      </c>
      <c r="AO69" s="93" t="str">
        <f t="array" ref="AO69">IFERROR(IF(MAX(($AJ69&gt;=$AF$19:$AF$28)*($AJ69&lt;=$AG$19:$AG$28)*$AA$19:$AA$28)=0,"",INDEX($AB$19:$AB$28,MAX(($AJ69&gt;=$AF$19:$AF$28)*($AJ69&lt;=$AG$19:$AG$28)*$AA$19:$AA$28))),"")</f>
        <v/>
      </c>
      <c r="AP69" s="93" t="str">
        <f>IFERROR(IF(LEN(AO69)=0,"",COUNTIF(AO$7:AO69,AO69)),"")</f>
        <v/>
      </c>
      <c r="AQ69" s="93" t="str">
        <f t="array" ref="AQ69">IFERROR(IF(LEN(AO69)=0,"",LARGE((AO69=$Q$7:$Q$126)*($P$7:$P$126),COUNTIF(AO69:AO$126,AO69)-1)),"")</f>
        <v/>
      </c>
      <c r="AR69" s="93" t="str">
        <f>IFERROR(IF(LEN(AO69)=0,"",COUNTIF(AQ$7:AQ69,AQ69)),"")</f>
        <v/>
      </c>
      <c r="AS69" s="93" t="str">
        <f t="array" ref="AS69">IFERROR(IF(MAX(($AJ69&gt;=$AF$31:$AF$40)*($AJ69&lt;=$AG$31:$AG$40)*$AA$31:$AA$40)=0,"",INDEX($AB$31:$AB$40,MAX(($AJ69&gt;=$AF$31:$AF$40)*($AJ69&lt;=$AG$31:$AG$40)*$AA$31:$AA$40))),"")</f>
        <v/>
      </c>
      <c r="AT69" s="93" t="str">
        <f>IFERROR(IF(LEN(AS69)=0,"",COUNTIF(AS$7:AS69,AS69)),"")</f>
        <v/>
      </c>
      <c r="AU69" s="93" t="str">
        <f t="shared" si="9"/>
        <v/>
      </c>
      <c r="AV69" s="93" t="str">
        <f>IFERROR(IF(LEN(AU69)=0,"",COUNTIF(AU$7:AU69,AU69)),"")</f>
        <v/>
      </c>
      <c r="AW69" s="93" t="str">
        <f t="array" ref="AW69">IFERROR(IF(MAX(($AJ69&gt;=$AF$43:$AF$52)*($AJ69&lt;=$AG$43:$AG$52)*$AA$43:$AA$52)=0,"",INDEX($AB$43:$AB$52,MAX(($AJ69&gt;=$AF$43:$AF$52)*($AJ69&lt;=$AG$43:$AG$52)*$AA$43:$AA$52))),"")</f>
        <v/>
      </c>
      <c r="AX69" s="93" t="str">
        <f>IFERROR(IF(LEN(AW69)=0,"",COUNTIF(AW$7:AW69,AW69)),"")</f>
        <v/>
      </c>
      <c r="AY69" s="93" t="str">
        <f t="shared" si="10"/>
        <v/>
      </c>
      <c r="AZ69" s="93" t="str">
        <f>IFERROR(IF(LEN(AY69)=0,"",COUNTIF(AY$7:AY69,AY69)),"")</f>
        <v/>
      </c>
      <c r="BA69" s="93" t="str">
        <f t="array" ref="BA69">IFERROR(IF(MAX(($AJ69&gt;=$AF$55:$AF$64)*($AJ69&lt;=$AG$55:$AG$64)*$AA$55:$AA$64)=0,"",INDEX($AB$55:$AB$64,MAX(($AJ69&gt;=$AF$55:$AF$64)*($AJ69&lt;=$AG$55:$AG$64)*$AA$55:$AA$64))),"")</f>
        <v/>
      </c>
      <c r="BB69" s="93" t="str">
        <f>IFERROR(IF(LEN(BA69)=0,"",COUNTIF(BA$7:BA69,BA69)),"")</f>
        <v/>
      </c>
      <c r="BD69" s="112">
        <v>63</v>
      </c>
      <c r="BE69" s="93" t="str">
        <f t="shared" si="11"/>
        <v/>
      </c>
      <c r="BF69" s="93" t="str">
        <f t="array" ref="BF69">IFERROR(IF(AND(COUNTIF($BE$7:$BE69,"")+1=BF$6,LEN($BE69)&gt;0,$AM69&gt;0),MATCH(INDEX($V$7:$V$16,$AM69)&amp;"-"&amp;$AN69,$BQ$7:$BQ$126,0),""),"")</f>
        <v/>
      </c>
      <c r="BG69" s="93" t="str">
        <f t="array" ref="BG69">IFERROR(IF(AND(COUNTIF($BE$7:$BE69,"")+1=BG$6,LEN($BE69)&gt;0,$AM69&gt;0),MATCH(INDEX($V$7:$V$16,$AM69)&amp;"-"&amp;$AN69,$BQ$7:$BQ$126,0),""),"")</f>
        <v/>
      </c>
      <c r="BH69" s="93" t="str">
        <f t="array" ref="BH69">IFERROR(IF(AND(COUNTIF($BE$7:$BE69,"")+1=BH$6,LEN($BE69)&gt;0,$AM69&gt;0),MATCH(INDEX($V$7:$V$16,$AM69)&amp;"-"&amp;$AN69,$BQ$7:$BQ$126,0),""),"")</f>
        <v/>
      </c>
      <c r="BI69" s="93" t="str">
        <f t="array" ref="BI69">IFERROR(IF(AND(COUNTIF($BE$7:$BE69,"")+1=BI$6,LEN($BE69)&gt;0,$AM69&gt;0),MATCH(INDEX($V$7:$V$16,$AM69)&amp;"-"&amp;$AN69,$BQ$7:$BQ$126,0),""),"")</f>
        <v/>
      </c>
      <c r="BJ69" s="93" t="str">
        <f t="array" ref="BJ69">IFERROR(IF(AND(COUNTIF($BE$7:$BE69,"")+1=BJ$6,LEN($BE69)&gt;0,$AM69&gt;0),MATCH(INDEX($V$7:$V$16,$AM69)&amp;"-"&amp;$AN69,$BQ$7:$BQ$126,0),""),"")</f>
        <v/>
      </c>
      <c r="BK69" s="93" t="str">
        <f t="array" ref="BK69">IFERROR(IF(AND(COUNTIF($BE$7:$BE69,"")+1=BK$6,LEN($BE69)&gt;0,$AM69&gt;0),MATCH(INDEX($V$7:$V$16,$AM69)&amp;"-"&amp;$AN69,$BQ$7:$BQ$126,0),""),"")</f>
        <v/>
      </c>
      <c r="BL69" s="93" t="str">
        <f t="array" ref="BL69">IFERROR(IF(AND(COUNTIF($BE$7:$BE69,"")+1=BL$6,LEN($BE69)&gt;0,$AM69&gt;0),MATCH(INDEX($V$7:$V$16,$AM69)&amp;"-"&amp;$AN69,$BQ$7:$BQ$126,0),""),"")</f>
        <v/>
      </c>
      <c r="BM69" s="93" t="str">
        <f t="array" ref="BM69">IFERROR(IF(AND(COUNTIF($BE$7:$BE69,"")+1=BM$6,LEN($BE69)&gt;0,$AM69&gt;0),MATCH(INDEX($V$7:$V$16,$AM69)&amp;"-"&amp;$AN69,$BQ$7:$BQ$126,0),""),"")</f>
        <v/>
      </c>
      <c r="BN69" s="93" t="str">
        <f t="array" ref="BN69">IFERROR(IF(AND(COUNTIF($BE$7:$BE69,"")+1=BN$6,LEN($BE69)&gt;0,$AM69&gt;0),MATCH(INDEX($V$7:$V$16,$AM69)&amp;"-"&amp;$AN69,$BQ$7:$BQ$126,0),""),"")</f>
        <v/>
      </c>
      <c r="BO69" s="93" t="str">
        <f t="array" ref="BO69">IFERROR(IF(AND(COUNTIF($BE$7:$BE69,"")+1=BO$6,LEN($BE69)&gt;0,$AM69&gt;0),MATCH(INDEX($V$7:$V$16,$AM69)&amp;"-"&amp;$AN69,$BQ$7:$BQ$126,0),""),"")</f>
        <v/>
      </c>
      <c r="BP69" s="93" t="str">
        <f t="array" ref="BP69">IFERROR(IF(AND(COUNTIF($BE$7:$BE69,"")+1=BP$6,LEN($BE69)&gt;0,$AM69&gt;0),MATCH(INDEX($V$7:$V$16,$AM69)&amp;"-"&amp;$AN69,$BQ$7:$BQ$126,0),""),"")</f>
        <v/>
      </c>
      <c r="BQ69" s="93" t="str">
        <f t="shared" si="12"/>
        <v/>
      </c>
      <c r="BR69" s="93" t="str">
        <f t="array" ref="BR69">IFERROR(IF(AND(COUNTIF($BQ$7:$BQ69,"")+1=BR$6,LEN($BQ69)&gt;0,$AQ69&gt;0),MATCH(INDEX($W$7:$W$16,$AQ69)&amp;"-"&amp;$AR69,$CC$7:$CC$126,0),""),"")</f>
        <v/>
      </c>
      <c r="BS69" s="93" t="str">
        <f t="array" ref="BS69">IFERROR(IF(AND(COUNTIF($BQ$7:$BQ69,"")+1=BS$6,LEN($BQ69)&gt;0,$AQ69&gt;0),MATCH(INDEX($W$7:$W$16,$AQ69)&amp;"-"&amp;$AR69,$CC$7:$CC$126,0),""),"")</f>
        <v/>
      </c>
      <c r="BT69" s="93" t="str">
        <f t="array" ref="BT69">IFERROR(IF(AND(COUNTIF($BQ$7:$BQ69,"")+1=BT$6,LEN($BQ69)&gt;0,$AQ69&gt;0),MATCH(INDEX($W$7:$W$16,$AQ69)&amp;"-"&amp;$AR69,$CC$7:$CC$126,0),""),"")</f>
        <v/>
      </c>
      <c r="BU69" s="93" t="str">
        <f t="array" ref="BU69">IFERROR(IF(AND(COUNTIF($BQ$7:$BQ69,"")+1=BU$6,LEN($BQ69)&gt;0,$AQ69&gt;0),MATCH(INDEX($W$7:$W$16,$AQ69)&amp;"-"&amp;$AR69,$CC$7:$CC$126,0),""),"")</f>
        <v/>
      </c>
      <c r="BV69" s="93" t="str">
        <f t="array" ref="BV69">IFERROR(IF(AND(COUNTIF($BQ$7:$BQ69,"")+1=BV$6,LEN($BQ69)&gt;0,$AQ69&gt;0),MATCH(INDEX($W$7:$W$16,$AQ69)&amp;"-"&amp;$AR69,$CC$7:$CC$126,0),""),"")</f>
        <v/>
      </c>
      <c r="BW69" s="93" t="str">
        <f t="array" ref="BW69">IFERROR(IF(AND(COUNTIF($BQ$7:$BQ69,"")+1=BW$6,LEN($BQ69)&gt;0,$AQ69&gt;0),MATCH(INDEX($W$7:$W$16,$AQ69)&amp;"-"&amp;$AR69,$CC$7:$CC$126,0),""),"")</f>
        <v/>
      </c>
      <c r="BX69" s="93" t="str">
        <f t="array" ref="BX69">IFERROR(IF(AND(COUNTIF($BQ$7:$BQ69,"")+1=BX$6,LEN($BQ69)&gt;0,$AQ69&gt;0),MATCH(INDEX($W$7:$W$16,$AQ69)&amp;"-"&amp;$AR69,$CC$7:$CC$126,0),""),"")</f>
        <v/>
      </c>
      <c r="BY69" s="93" t="str">
        <f t="array" ref="BY69">IFERROR(IF(AND(COUNTIF($BQ$7:$BQ69,"")+1=BY$6,LEN($BQ69)&gt;0,$AQ69&gt;0),MATCH(INDEX($W$7:$W$16,$AQ69)&amp;"-"&amp;$AR69,$CC$7:$CC$126,0),""),"")</f>
        <v/>
      </c>
      <c r="BZ69" s="93" t="str">
        <f t="array" ref="BZ69">IFERROR(IF(AND(COUNTIF($BQ$7:$BQ69,"")+1=BZ$6,LEN($BQ69)&gt;0,$AQ69&gt;0),MATCH(INDEX($W$7:$W$16,$AQ69)&amp;"-"&amp;$AR69,$CC$7:$CC$126,0),""),"")</f>
        <v/>
      </c>
      <c r="CA69" s="93" t="str">
        <f t="array" ref="CA69">IFERROR(IF(AND(COUNTIF($BQ$7:$BQ69,"")+1=CA$6,LEN($BQ69)&gt;0,$AQ69&gt;0),MATCH(INDEX($W$7:$W$16,$AQ69)&amp;"-"&amp;$AR69,$CC$7:$CC$126,0),""),"")</f>
        <v/>
      </c>
      <c r="CB69" s="93" t="str">
        <f t="array" ref="CB69">IFERROR(IF(AND(COUNTIF($BQ$7:$BQ69,"")+1=CB$6,LEN($BQ69)&gt;0,$AQ69&gt;0),MATCH(INDEX($W$7:$W$16,$AQ69)&amp;"-"&amp;$AR69,$CC$7:$CC$126,0),""),"")</f>
        <v/>
      </c>
      <c r="CC69" s="93" t="str">
        <f t="shared" si="13"/>
        <v/>
      </c>
      <c r="CD69" s="93" t="str">
        <f t="array" ref="CD69">IFERROR(IF(AND(COUNTIF($CC$7:$CC69,"")+1=CD$6,LEN($CC69)&gt;0,$AU69&gt;0),MATCH(INDEX($X$7:$X$16,$AU69)&amp;"-"&amp;$AV69,$CO$7:$CO$126,0),""),"")</f>
        <v/>
      </c>
      <c r="CE69" s="93" t="str">
        <f t="array" ref="CE69">IFERROR(IF(AND(COUNTIF($CC$7:$CC69,"")+1=CE$6,LEN($CC69)&gt;0,$AU69&gt;0),MATCH(INDEX($X$7:$X$16,$AU69)&amp;"-"&amp;$AV69,$CO$7:$CO$126,0),""),"")</f>
        <v/>
      </c>
      <c r="CF69" s="93" t="str">
        <f t="array" ref="CF69">IFERROR(IF(AND(COUNTIF($CC$7:$CC69,"")+1=CF$6,LEN($CC69)&gt;0,$AU69&gt;0),MATCH(INDEX($X$7:$X$16,$AU69)&amp;"-"&amp;$AV69,$CO$7:$CO$126,0),""),"")</f>
        <v/>
      </c>
      <c r="CG69" s="93" t="str">
        <f t="array" ref="CG69">IFERROR(IF(AND(COUNTIF($CC$7:$CC69,"")+1=CG$6,LEN($CC69)&gt;0,$AU69&gt;0),MATCH(INDEX($X$7:$X$16,$AU69)&amp;"-"&amp;$AV69,$CO$7:$CO$126,0),""),"")</f>
        <v/>
      </c>
      <c r="CH69" s="93" t="str">
        <f t="array" ref="CH69">IFERROR(IF(AND(COUNTIF($CC$7:$CC69,"")+1=CH$6,LEN($CC69)&gt;0,$AU69&gt;0),MATCH(INDEX($X$7:$X$16,$AU69)&amp;"-"&amp;$AV69,$CO$7:$CO$126,0),""),"")</f>
        <v/>
      </c>
      <c r="CI69" s="93" t="str">
        <f t="array" ref="CI69">IFERROR(IF(AND(COUNTIF($CC$7:$CC69,"")+1=CI$6,LEN($CC69)&gt;0,$AU69&gt;0),MATCH(INDEX($X$7:$X$16,$AU69)&amp;"-"&amp;$AV69,$CO$7:$CO$126,0),""),"")</f>
        <v/>
      </c>
      <c r="CJ69" s="93" t="str">
        <f t="array" ref="CJ69">IFERROR(IF(AND(COUNTIF($CC$7:$CC69,"")+1=CJ$6,LEN($CC69)&gt;0,$AU69&gt;0),MATCH(INDEX($X$7:$X$16,$AU69)&amp;"-"&amp;$AV69,$CO$7:$CO$126,0),""),"")</f>
        <v/>
      </c>
      <c r="CK69" s="93" t="str">
        <f t="array" ref="CK69">IFERROR(IF(AND(COUNTIF($CC$7:$CC69,"")+1=CK$6,LEN($CC69)&gt;0,$AU69&gt;0),MATCH(INDEX($X$7:$X$16,$AU69)&amp;"-"&amp;$AV69,$CO$7:$CO$126,0),""),"")</f>
        <v/>
      </c>
      <c r="CL69" s="93" t="str">
        <f t="array" ref="CL69">IFERROR(IF(AND(COUNTIF($CC$7:$CC69,"")+1=CL$6,LEN($CC69)&gt;0,$AU69&gt;0),MATCH(INDEX($X$7:$X$16,$AU69)&amp;"-"&amp;$AV69,$CO$7:$CO$126,0),""),"")</f>
        <v/>
      </c>
      <c r="CM69" s="93" t="str">
        <f t="array" ref="CM69">IFERROR(IF(AND(COUNTIF($CC$7:$CC69,"")+1=CM$6,LEN($CC69)&gt;0,$AU69&gt;0),MATCH(INDEX($X$7:$X$16,$AU69)&amp;"-"&amp;$AV69,$CO$7:$CO$126,0),""),"")</f>
        <v/>
      </c>
      <c r="CN69" s="93" t="str">
        <f t="array" ref="CN69">IFERROR(IF(AND(COUNTIF($CC$7:$CC69,"")+1=CN$6,LEN($CC69)&gt;0,$AU69&gt;0),MATCH(INDEX($X$7:$X$16,$AU69)&amp;"-"&amp;$AV69,$CO$7:$CO$126,0),""),"")</f>
        <v/>
      </c>
      <c r="CO69" s="93" t="str">
        <f t="shared" si="14"/>
        <v/>
      </c>
      <c r="CP69" s="93" t="str">
        <f t="array" ref="CP69">IFERROR(IF(AND(COUNTIF($CO$7:$CO69,"")+1=CP$6,LEN($CO69)&gt;0,$AY69&gt;0),MATCH(INDEX($Y$7:$Y$16,$AY69)&amp;"-"&amp;$AZ69,$DA$7:$DA$126,0),""),"")</f>
        <v/>
      </c>
      <c r="CQ69" s="93" t="str">
        <f t="array" ref="CQ69">IFERROR(IF(AND(COUNTIF($CO$7:$CO69,"")+1=CQ$6,LEN($CO69)&gt;0,$AY69&gt;0),MATCH(INDEX($Y$7:$Y$16,$AY69)&amp;"-"&amp;$AZ69,$DA$7:$DA$126,0),""),"")</f>
        <v/>
      </c>
      <c r="CR69" s="93" t="str">
        <f t="array" ref="CR69">IFERROR(IF(AND(COUNTIF($CO$7:$CO69,"")+1=CR$6,LEN($CO69)&gt;0,$AY69&gt;0),MATCH(INDEX($Y$7:$Y$16,$AY69)&amp;"-"&amp;$AZ69,$DA$7:$DA$126,0),""),"")</f>
        <v/>
      </c>
      <c r="CS69" s="93" t="str">
        <f t="array" ref="CS69">IFERROR(IF(AND(COUNTIF($CO$7:$CO69,"")+1=CS$6,LEN($CO69)&gt;0,$AY69&gt;0),MATCH(INDEX($Y$7:$Y$16,$AY69)&amp;"-"&amp;$AZ69,$DA$7:$DA$126,0),""),"")</f>
        <v/>
      </c>
      <c r="CT69" s="93" t="str">
        <f t="array" ref="CT69">IFERROR(IF(AND(COUNTIF($CO$7:$CO69,"")+1=CT$6,LEN($CO69)&gt;0,$AY69&gt;0),MATCH(INDEX($Y$7:$Y$16,$AY69)&amp;"-"&amp;$AZ69,$DA$7:$DA$126,0),""),"")</f>
        <v/>
      </c>
      <c r="CU69" s="93" t="str">
        <f t="array" ref="CU69">IFERROR(IF(AND(COUNTIF($CO$7:$CO69,"")+1=CU$6,LEN($CO69)&gt;0,$AY69&gt;0),MATCH(INDEX($Y$7:$Y$16,$AY69)&amp;"-"&amp;$AZ69,$DA$7:$DA$126,0),""),"")</f>
        <v/>
      </c>
      <c r="CV69" s="93" t="str">
        <f t="array" ref="CV69">IFERROR(IF(AND(COUNTIF($CO$7:$CO69,"")+1=CV$6,LEN($CO69)&gt;0,$AY69&gt;0),MATCH(INDEX($Y$7:$Y$16,$AY69)&amp;"-"&amp;$AZ69,$DA$7:$DA$126,0),""),"")</f>
        <v/>
      </c>
      <c r="CW69" s="93" t="str">
        <f t="array" ref="CW69">IFERROR(IF(AND(COUNTIF($CO$7:$CO69,"")+1=CW$6,LEN($CO69)&gt;0,$AY69&gt;0),MATCH(INDEX($Y$7:$Y$16,$AY69)&amp;"-"&amp;$AZ69,$DA$7:$DA$126,0),""),"")</f>
        <v/>
      </c>
      <c r="CX69" s="93" t="str">
        <f t="array" ref="CX69">IFERROR(IF(AND(COUNTIF($CO$7:$CO69,"")+1=CX$6,LEN($CO69)&gt;0,$AY69&gt;0),MATCH(INDEX($Y$7:$Y$16,$AY69)&amp;"-"&amp;$AZ69,$DA$7:$DA$126,0),""),"")</f>
        <v/>
      </c>
      <c r="CY69" s="93" t="str">
        <f t="array" ref="CY69">IFERROR(IF(AND(COUNTIF($CO$7:$CO69,"")+1=CY$6,LEN($CO69)&gt;0,$AY69&gt;0),MATCH(INDEX($Y$7:$Y$16,$AY69)&amp;"-"&amp;$AZ69,$DA$7:$DA$126,0),""),"")</f>
        <v/>
      </c>
      <c r="CZ69" s="93" t="str">
        <f t="array" ref="CZ69">IFERROR(IF(AND(COUNTIF($CO$7:$CO69,"")+1=CZ$6,LEN($CO69)&gt;0,$AY69&gt;0),MATCH(INDEX($Y$7:$Y$16,$AY69)&amp;"-"&amp;$AZ69,$DA$7:$DA$126,0),""),"")</f>
        <v/>
      </c>
      <c r="DA69" s="93" t="str">
        <f t="shared" si="15"/>
        <v/>
      </c>
      <c r="DC69" s="93" t="str">
        <f t="array" ref="DC69">IFERROR(IF(LEN(BQ69)=0,"",SUM((BF$7:BO$126=$BD69)*(BF$6:BO$6))),"")</f>
        <v/>
      </c>
      <c r="DD69" s="93" t="str">
        <f t="array" ref="DD69">IFERROR(IF(LEN(CC69)=0,"",SUM((BR$7:CA$126=$BD69)*(BR$6:CA$6))),"")</f>
        <v/>
      </c>
      <c r="DE69" s="93" t="str">
        <f t="array" ref="DE69">IFERROR(IF(LEN(CO69)=0,"",SUM((CD$7:CM$126=$BD69)*(CD$6:CM$6))),"")</f>
        <v/>
      </c>
      <c r="DF69" s="93" t="str">
        <f t="array" ref="DF69">IFERROR(IF(LEN(DA69)=0,"",SUM((CP$7:CY$126=$BD69)*(CP$6:CY$6))),"")</f>
        <v/>
      </c>
    </row>
    <row r="70" spans="2:110" x14ac:dyDescent="0.25">
      <c r="B70" s="112">
        <v>3</v>
      </c>
      <c r="C70" s="93" t="str">
        <f t="array" ref="C70">IFERROR(SMALL(IF((LEN(C$38:C$47)&gt;0),$B$38:$B$47,""),$B70),"")</f>
        <v/>
      </c>
      <c r="D70" s="93" t="str">
        <f t="array" ref="D70">IFERROR(SMALL(IF((LEN(D$38:D$47)&gt;0),$B$38:$B$47,""),$B70),"")</f>
        <v/>
      </c>
      <c r="E70" s="93" t="str">
        <f t="array" ref="E70">IFERROR(SMALL(IF((LEN(E$38:E$47)&gt;0),$B$38:$B$47,""),$B70),"")</f>
        <v/>
      </c>
      <c r="F70" s="93" t="str">
        <f t="array" ref="F70">IFERROR(SMALL(IF((LEN(F$38:F$47)&gt;0),$B$38:$B$47,""),$B70),"")</f>
        <v/>
      </c>
      <c r="G70" s="93" t="str">
        <f t="array" ref="G70">IFERROR(SMALL(IF((LEN(G$38:G$47)&gt;0),$B$38:$B$47,""),$B70),"")</f>
        <v/>
      </c>
      <c r="H70" s="93" t="str">
        <f t="array" ref="H70">IFERROR(SMALL(IF((LEN(H$38:H$47)&gt;0),$B$38:$B$47,""),$B70),"")</f>
        <v/>
      </c>
      <c r="I70" s="93" t="str">
        <f t="array" ref="I70">IFERROR(SMALL(IF((LEN(I$38:I$47)&gt;0),$B$38:$B$47,""),$B70),"")</f>
        <v/>
      </c>
      <c r="J70" s="93" t="str">
        <f t="array" ref="J70">IFERROR(SMALL(IF((LEN(J$38:J$47)&gt;0),$B$38:$B$47,""),$B70),"")</f>
        <v/>
      </c>
      <c r="K70" s="93" t="str">
        <f t="array" ref="K70">IFERROR(SMALL(IF((LEN(K$38:K$47)&gt;0),$B$38:$B$47,""),$B70),"")</f>
        <v/>
      </c>
      <c r="L70" s="93" t="str">
        <f t="array" ref="L70">IFERROR(SMALL(IF((LEN(L$38:L$47)&gt;0),$B$38:$B$47,""),$B70),"")</f>
        <v/>
      </c>
      <c r="O70" s="112">
        <v>4</v>
      </c>
      <c r="P70" s="112">
        <v>7</v>
      </c>
      <c r="Q70" s="93" t="str">
        <f t="shared" si="2"/>
        <v/>
      </c>
      <c r="R70" s="93" t="str">
        <f t="shared" si="3"/>
        <v/>
      </c>
      <c r="AJ70" s="112">
        <v>64</v>
      </c>
      <c r="AK70" s="93" t="str">
        <f t="array" ref="AK70">IFERROR(IF(MAX(($AJ70&gt;=$AF$7:$AF$16)*($AJ70&lt;=$AG$7:$AG$16)*$AA$7:$AA$16)=0,"",INDEX($AB$7:$AB$16,MAX(($AJ70&gt;=$AF$7:$AF$16)*($AJ70&lt;=$AG$7:$AG$16)*$AA$7:$AA$16))),"")</f>
        <v/>
      </c>
      <c r="AL70" s="93" t="str">
        <f>IFERROR(IF(LEN(AK70)=0,"",COUNTIF(AK$7:AK70,AK70)),"")</f>
        <v/>
      </c>
      <c r="AM70" s="93" t="str">
        <f t="array" ref="AM70">IFERROR(IF(LEN(AK70)=0,"",LARGE((AK70=$R$7:$R$126)*($P$7:$P$126),COUNTIF(AK70:AK$126,AK70)-1)),"")</f>
        <v/>
      </c>
      <c r="AN70" s="93" t="str">
        <f>IFERROR(IF(LEN(AK70)=0,"",COUNTIF(AM$7:AM70,AM70)),"")</f>
        <v/>
      </c>
      <c r="AO70" s="93" t="str">
        <f t="array" ref="AO70">IFERROR(IF(MAX(($AJ70&gt;=$AF$19:$AF$28)*($AJ70&lt;=$AG$19:$AG$28)*$AA$19:$AA$28)=0,"",INDEX($AB$19:$AB$28,MAX(($AJ70&gt;=$AF$19:$AF$28)*($AJ70&lt;=$AG$19:$AG$28)*$AA$19:$AA$28))),"")</f>
        <v/>
      </c>
      <c r="AP70" s="93" t="str">
        <f>IFERROR(IF(LEN(AO70)=0,"",COUNTIF(AO$7:AO70,AO70)),"")</f>
        <v/>
      </c>
      <c r="AQ70" s="93" t="str">
        <f t="array" ref="AQ70">IFERROR(IF(LEN(AO70)=0,"",LARGE((AO70=$Q$7:$Q$126)*($P$7:$P$126),COUNTIF(AO70:AO$126,AO70)-1)),"")</f>
        <v/>
      </c>
      <c r="AR70" s="93" t="str">
        <f>IFERROR(IF(LEN(AO70)=0,"",COUNTIF(AQ$7:AQ70,AQ70)),"")</f>
        <v/>
      </c>
      <c r="AS70" s="93" t="str">
        <f t="array" ref="AS70">IFERROR(IF(MAX(($AJ70&gt;=$AF$31:$AF$40)*($AJ70&lt;=$AG$31:$AG$40)*$AA$31:$AA$40)=0,"",INDEX($AB$31:$AB$40,MAX(($AJ70&gt;=$AF$31:$AF$40)*($AJ70&lt;=$AG$31:$AG$40)*$AA$31:$AA$40))),"")</f>
        <v/>
      </c>
      <c r="AT70" s="93" t="str">
        <f>IFERROR(IF(LEN(AS70)=0,"",COUNTIF(AS$7:AS70,AS70)),"")</f>
        <v/>
      </c>
      <c r="AU70" s="93" t="str">
        <f t="shared" si="9"/>
        <v/>
      </c>
      <c r="AV70" s="93" t="str">
        <f>IFERROR(IF(LEN(AU70)=0,"",COUNTIF(AU$7:AU70,AU70)),"")</f>
        <v/>
      </c>
      <c r="AW70" s="93" t="str">
        <f t="array" ref="AW70">IFERROR(IF(MAX(($AJ70&gt;=$AF$43:$AF$52)*($AJ70&lt;=$AG$43:$AG$52)*$AA$43:$AA$52)=0,"",INDEX($AB$43:$AB$52,MAX(($AJ70&gt;=$AF$43:$AF$52)*($AJ70&lt;=$AG$43:$AG$52)*$AA$43:$AA$52))),"")</f>
        <v/>
      </c>
      <c r="AX70" s="93" t="str">
        <f>IFERROR(IF(LEN(AW70)=0,"",COUNTIF(AW$7:AW70,AW70)),"")</f>
        <v/>
      </c>
      <c r="AY70" s="93" t="str">
        <f t="shared" si="10"/>
        <v/>
      </c>
      <c r="AZ70" s="93" t="str">
        <f>IFERROR(IF(LEN(AY70)=0,"",COUNTIF(AY$7:AY70,AY70)),"")</f>
        <v/>
      </c>
      <c r="BA70" s="93" t="str">
        <f t="array" ref="BA70">IFERROR(IF(MAX(($AJ70&gt;=$AF$55:$AF$64)*($AJ70&lt;=$AG$55:$AG$64)*$AA$55:$AA$64)=0,"",INDEX($AB$55:$AB$64,MAX(($AJ70&gt;=$AF$55:$AF$64)*($AJ70&lt;=$AG$55:$AG$64)*$AA$55:$AA$64))),"")</f>
        <v/>
      </c>
      <c r="BB70" s="93" t="str">
        <f>IFERROR(IF(LEN(BA70)=0,"",COUNTIF(BA$7:BA70,BA70)),"")</f>
        <v/>
      </c>
      <c r="BD70" s="112">
        <v>64</v>
      </c>
      <c r="BE70" s="93" t="str">
        <f t="shared" si="11"/>
        <v/>
      </c>
      <c r="BF70" s="93" t="str">
        <f t="array" ref="BF70">IFERROR(IF(AND(COUNTIF($BE$7:$BE70,"")+1=BF$6,LEN($BE70)&gt;0,$AM70&gt;0),MATCH(INDEX($V$7:$V$16,$AM70)&amp;"-"&amp;$AN70,$BQ$7:$BQ$126,0),""),"")</f>
        <v/>
      </c>
      <c r="BG70" s="93" t="str">
        <f t="array" ref="BG70">IFERROR(IF(AND(COUNTIF($BE$7:$BE70,"")+1=BG$6,LEN($BE70)&gt;0,$AM70&gt;0),MATCH(INDEX($V$7:$V$16,$AM70)&amp;"-"&amp;$AN70,$BQ$7:$BQ$126,0),""),"")</f>
        <v/>
      </c>
      <c r="BH70" s="93" t="str">
        <f t="array" ref="BH70">IFERROR(IF(AND(COUNTIF($BE$7:$BE70,"")+1=BH$6,LEN($BE70)&gt;0,$AM70&gt;0),MATCH(INDEX($V$7:$V$16,$AM70)&amp;"-"&amp;$AN70,$BQ$7:$BQ$126,0),""),"")</f>
        <v/>
      </c>
      <c r="BI70" s="93" t="str">
        <f t="array" ref="BI70">IFERROR(IF(AND(COUNTIF($BE$7:$BE70,"")+1=BI$6,LEN($BE70)&gt;0,$AM70&gt;0),MATCH(INDEX($V$7:$V$16,$AM70)&amp;"-"&amp;$AN70,$BQ$7:$BQ$126,0),""),"")</f>
        <v/>
      </c>
      <c r="BJ70" s="93" t="str">
        <f t="array" ref="BJ70">IFERROR(IF(AND(COUNTIF($BE$7:$BE70,"")+1=BJ$6,LEN($BE70)&gt;0,$AM70&gt;0),MATCH(INDEX($V$7:$V$16,$AM70)&amp;"-"&amp;$AN70,$BQ$7:$BQ$126,0),""),"")</f>
        <v/>
      </c>
      <c r="BK70" s="93" t="str">
        <f t="array" ref="BK70">IFERROR(IF(AND(COUNTIF($BE$7:$BE70,"")+1=BK$6,LEN($BE70)&gt;0,$AM70&gt;0),MATCH(INDEX($V$7:$V$16,$AM70)&amp;"-"&amp;$AN70,$BQ$7:$BQ$126,0),""),"")</f>
        <v/>
      </c>
      <c r="BL70" s="93" t="str">
        <f t="array" ref="BL70">IFERROR(IF(AND(COUNTIF($BE$7:$BE70,"")+1=BL$6,LEN($BE70)&gt;0,$AM70&gt;0),MATCH(INDEX($V$7:$V$16,$AM70)&amp;"-"&amp;$AN70,$BQ$7:$BQ$126,0),""),"")</f>
        <v/>
      </c>
      <c r="BM70" s="93" t="str">
        <f t="array" ref="BM70">IFERROR(IF(AND(COUNTIF($BE$7:$BE70,"")+1=BM$6,LEN($BE70)&gt;0,$AM70&gt;0),MATCH(INDEX($V$7:$V$16,$AM70)&amp;"-"&amp;$AN70,$BQ$7:$BQ$126,0),""),"")</f>
        <v/>
      </c>
      <c r="BN70" s="93" t="str">
        <f t="array" ref="BN70">IFERROR(IF(AND(COUNTIF($BE$7:$BE70,"")+1=BN$6,LEN($BE70)&gt;0,$AM70&gt;0),MATCH(INDEX($V$7:$V$16,$AM70)&amp;"-"&amp;$AN70,$BQ$7:$BQ$126,0),""),"")</f>
        <v/>
      </c>
      <c r="BO70" s="93" t="str">
        <f t="array" ref="BO70">IFERROR(IF(AND(COUNTIF($BE$7:$BE70,"")+1=BO$6,LEN($BE70)&gt;0,$AM70&gt;0),MATCH(INDEX($V$7:$V$16,$AM70)&amp;"-"&amp;$AN70,$BQ$7:$BQ$126,0),""),"")</f>
        <v/>
      </c>
      <c r="BP70" s="93" t="str">
        <f t="array" ref="BP70">IFERROR(IF(AND(COUNTIF($BE$7:$BE70,"")+1=BP$6,LEN($BE70)&gt;0,$AM70&gt;0),MATCH(INDEX($V$7:$V$16,$AM70)&amp;"-"&amp;$AN70,$BQ$7:$BQ$126,0),""),"")</f>
        <v/>
      </c>
      <c r="BQ70" s="93" t="str">
        <f t="shared" si="12"/>
        <v/>
      </c>
      <c r="BR70" s="93" t="str">
        <f t="array" ref="BR70">IFERROR(IF(AND(COUNTIF($BQ$7:$BQ70,"")+1=BR$6,LEN($BQ70)&gt;0,$AQ70&gt;0),MATCH(INDEX($W$7:$W$16,$AQ70)&amp;"-"&amp;$AR70,$CC$7:$CC$126,0),""),"")</f>
        <v/>
      </c>
      <c r="BS70" s="93" t="str">
        <f t="array" ref="BS70">IFERROR(IF(AND(COUNTIF($BQ$7:$BQ70,"")+1=BS$6,LEN($BQ70)&gt;0,$AQ70&gt;0),MATCH(INDEX($W$7:$W$16,$AQ70)&amp;"-"&amp;$AR70,$CC$7:$CC$126,0),""),"")</f>
        <v/>
      </c>
      <c r="BT70" s="93" t="str">
        <f t="array" ref="BT70">IFERROR(IF(AND(COUNTIF($BQ$7:$BQ70,"")+1=BT$6,LEN($BQ70)&gt;0,$AQ70&gt;0),MATCH(INDEX($W$7:$W$16,$AQ70)&amp;"-"&amp;$AR70,$CC$7:$CC$126,0),""),"")</f>
        <v/>
      </c>
      <c r="BU70" s="93" t="str">
        <f t="array" ref="BU70">IFERROR(IF(AND(COUNTIF($BQ$7:$BQ70,"")+1=BU$6,LEN($BQ70)&gt;0,$AQ70&gt;0),MATCH(INDEX($W$7:$W$16,$AQ70)&amp;"-"&amp;$AR70,$CC$7:$CC$126,0),""),"")</f>
        <v/>
      </c>
      <c r="BV70" s="93" t="str">
        <f t="array" ref="BV70">IFERROR(IF(AND(COUNTIF($BQ$7:$BQ70,"")+1=BV$6,LEN($BQ70)&gt;0,$AQ70&gt;0),MATCH(INDEX($W$7:$W$16,$AQ70)&amp;"-"&amp;$AR70,$CC$7:$CC$126,0),""),"")</f>
        <v/>
      </c>
      <c r="BW70" s="93" t="str">
        <f t="array" ref="BW70">IFERROR(IF(AND(COUNTIF($BQ$7:$BQ70,"")+1=BW$6,LEN($BQ70)&gt;0,$AQ70&gt;0),MATCH(INDEX($W$7:$W$16,$AQ70)&amp;"-"&amp;$AR70,$CC$7:$CC$126,0),""),"")</f>
        <v/>
      </c>
      <c r="BX70" s="93" t="str">
        <f t="array" ref="BX70">IFERROR(IF(AND(COUNTIF($BQ$7:$BQ70,"")+1=BX$6,LEN($BQ70)&gt;0,$AQ70&gt;0),MATCH(INDEX($W$7:$W$16,$AQ70)&amp;"-"&amp;$AR70,$CC$7:$CC$126,0),""),"")</f>
        <v/>
      </c>
      <c r="BY70" s="93" t="str">
        <f t="array" ref="BY70">IFERROR(IF(AND(COUNTIF($BQ$7:$BQ70,"")+1=BY$6,LEN($BQ70)&gt;0,$AQ70&gt;0),MATCH(INDEX($W$7:$W$16,$AQ70)&amp;"-"&amp;$AR70,$CC$7:$CC$126,0),""),"")</f>
        <v/>
      </c>
      <c r="BZ70" s="93" t="str">
        <f t="array" ref="BZ70">IFERROR(IF(AND(COUNTIF($BQ$7:$BQ70,"")+1=BZ$6,LEN($BQ70)&gt;0,$AQ70&gt;0),MATCH(INDEX($W$7:$W$16,$AQ70)&amp;"-"&amp;$AR70,$CC$7:$CC$126,0),""),"")</f>
        <v/>
      </c>
      <c r="CA70" s="93" t="str">
        <f t="array" ref="CA70">IFERROR(IF(AND(COUNTIF($BQ$7:$BQ70,"")+1=CA$6,LEN($BQ70)&gt;0,$AQ70&gt;0),MATCH(INDEX($W$7:$W$16,$AQ70)&amp;"-"&amp;$AR70,$CC$7:$CC$126,0),""),"")</f>
        <v/>
      </c>
      <c r="CB70" s="93" t="str">
        <f t="array" ref="CB70">IFERROR(IF(AND(COUNTIF($BQ$7:$BQ70,"")+1=CB$6,LEN($BQ70)&gt;0,$AQ70&gt;0),MATCH(INDEX($W$7:$W$16,$AQ70)&amp;"-"&amp;$AR70,$CC$7:$CC$126,0),""),"")</f>
        <v/>
      </c>
      <c r="CC70" s="93" t="str">
        <f t="shared" si="13"/>
        <v/>
      </c>
      <c r="CD70" s="93" t="str">
        <f t="array" ref="CD70">IFERROR(IF(AND(COUNTIF($CC$7:$CC70,"")+1=CD$6,LEN($CC70)&gt;0,$AU70&gt;0),MATCH(INDEX($X$7:$X$16,$AU70)&amp;"-"&amp;$AV70,$CO$7:$CO$126,0),""),"")</f>
        <v/>
      </c>
      <c r="CE70" s="93" t="str">
        <f t="array" ref="CE70">IFERROR(IF(AND(COUNTIF($CC$7:$CC70,"")+1=CE$6,LEN($CC70)&gt;0,$AU70&gt;0),MATCH(INDEX($X$7:$X$16,$AU70)&amp;"-"&amp;$AV70,$CO$7:$CO$126,0),""),"")</f>
        <v/>
      </c>
      <c r="CF70" s="93" t="str">
        <f t="array" ref="CF70">IFERROR(IF(AND(COUNTIF($CC$7:$CC70,"")+1=CF$6,LEN($CC70)&gt;0,$AU70&gt;0),MATCH(INDEX($X$7:$X$16,$AU70)&amp;"-"&amp;$AV70,$CO$7:$CO$126,0),""),"")</f>
        <v/>
      </c>
      <c r="CG70" s="93" t="str">
        <f t="array" ref="CG70">IFERROR(IF(AND(COUNTIF($CC$7:$CC70,"")+1=CG$6,LEN($CC70)&gt;0,$AU70&gt;0),MATCH(INDEX($X$7:$X$16,$AU70)&amp;"-"&amp;$AV70,$CO$7:$CO$126,0),""),"")</f>
        <v/>
      </c>
      <c r="CH70" s="93" t="str">
        <f t="array" ref="CH70">IFERROR(IF(AND(COUNTIF($CC$7:$CC70,"")+1=CH$6,LEN($CC70)&gt;0,$AU70&gt;0),MATCH(INDEX($X$7:$X$16,$AU70)&amp;"-"&amp;$AV70,$CO$7:$CO$126,0),""),"")</f>
        <v/>
      </c>
      <c r="CI70" s="93" t="str">
        <f t="array" ref="CI70">IFERROR(IF(AND(COUNTIF($CC$7:$CC70,"")+1=CI$6,LEN($CC70)&gt;0,$AU70&gt;0),MATCH(INDEX($X$7:$X$16,$AU70)&amp;"-"&amp;$AV70,$CO$7:$CO$126,0),""),"")</f>
        <v/>
      </c>
      <c r="CJ70" s="93" t="str">
        <f t="array" ref="CJ70">IFERROR(IF(AND(COUNTIF($CC$7:$CC70,"")+1=CJ$6,LEN($CC70)&gt;0,$AU70&gt;0),MATCH(INDEX($X$7:$X$16,$AU70)&amp;"-"&amp;$AV70,$CO$7:$CO$126,0),""),"")</f>
        <v/>
      </c>
      <c r="CK70" s="93" t="str">
        <f t="array" ref="CK70">IFERROR(IF(AND(COUNTIF($CC$7:$CC70,"")+1=CK$6,LEN($CC70)&gt;0,$AU70&gt;0),MATCH(INDEX($X$7:$X$16,$AU70)&amp;"-"&amp;$AV70,$CO$7:$CO$126,0),""),"")</f>
        <v/>
      </c>
      <c r="CL70" s="93" t="str">
        <f t="array" ref="CL70">IFERROR(IF(AND(COUNTIF($CC$7:$CC70,"")+1=CL$6,LEN($CC70)&gt;0,$AU70&gt;0),MATCH(INDEX($X$7:$X$16,$AU70)&amp;"-"&amp;$AV70,$CO$7:$CO$126,0),""),"")</f>
        <v/>
      </c>
      <c r="CM70" s="93" t="str">
        <f t="array" ref="CM70">IFERROR(IF(AND(COUNTIF($CC$7:$CC70,"")+1=CM$6,LEN($CC70)&gt;0,$AU70&gt;0),MATCH(INDEX($X$7:$X$16,$AU70)&amp;"-"&amp;$AV70,$CO$7:$CO$126,0),""),"")</f>
        <v/>
      </c>
      <c r="CN70" s="93" t="str">
        <f t="array" ref="CN70">IFERROR(IF(AND(COUNTIF($CC$7:$CC70,"")+1=CN$6,LEN($CC70)&gt;0,$AU70&gt;0),MATCH(INDEX($X$7:$X$16,$AU70)&amp;"-"&amp;$AV70,$CO$7:$CO$126,0),""),"")</f>
        <v/>
      </c>
      <c r="CO70" s="93" t="str">
        <f t="shared" si="14"/>
        <v/>
      </c>
      <c r="CP70" s="93" t="str">
        <f t="array" ref="CP70">IFERROR(IF(AND(COUNTIF($CO$7:$CO70,"")+1=CP$6,LEN($CO70)&gt;0,$AY70&gt;0),MATCH(INDEX($Y$7:$Y$16,$AY70)&amp;"-"&amp;$AZ70,$DA$7:$DA$126,0),""),"")</f>
        <v/>
      </c>
      <c r="CQ70" s="93" t="str">
        <f t="array" ref="CQ70">IFERROR(IF(AND(COUNTIF($CO$7:$CO70,"")+1=CQ$6,LEN($CO70)&gt;0,$AY70&gt;0),MATCH(INDEX($Y$7:$Y$16,$AY70)&amp;"-"&amp;$AZ70,$DA$7:$DA$126,0),""),"")</f>
        <v/>
      </c>
      <c r="CR70" s="93" t="str">
        <f t="array" ref="CR70">IFERROR(IF(AND(COUNTIF($CO$7:$CO70,"")+1=CR$6,LEN($CO70)&gt;0,$AY70&gt;0),MATCH(INDEX($Y$7:$Y$16,$AY70)&amp;"-"&amp;$AZ70,$DA$7:$DA$126,0),""),"")</f>
        <v/>
      </c>
      <c r="CS70" s="93" t="str">
        <f t="array" ref="CS70">IFERROR(IF(AND(COUNTIF($CO$7:$CO70,"")+1=CS$6,LEN($CO70)&gt;0,$AY70&gt;0),MATCH(INDEX($Y$7:$Y$16,$AY70)&amp;"-"&amp;$AZ70,$DA$7:$DA$126,0),""),"")</f>
        <v/>
      </c>
      <c r="CT70" s="93" t="str">
        <f t="array" ref="CT70">IFERROR(IF(AND(COUNTIF($CO$7:$CO70,"")+1=CT$6,LEN($CO70)&gt;0,$AY70&gt;0),MATCH(INDEX($Y$7:$Y$16,$AY70)&amp;"-"&amp;$AZ70,$DA$7:$DA$126,0),""),"")</f>
        <v/>
      </c>
      <c r="CU70" s="93" t="str">
        <f t="array" ref="CU70">IFERROR(IF(AND(COUNTIF($CO$7:$CO70,"")+1=CU$6,LEN($CO70)&gt;0,$AY70&gt;0),MATCH(INDEX($Y$7:$Y$16,$AY70)&amp;"-"&amp;$AZ70,$DA$7:$DA$126,0),""),"")</f>
        <v/>
      </c>
      <c r="CV70" s="93" t="str">
        <f t="array" ref="CV70">IFERROR(IF(AND(COUNTIF($CO$7:$CO70,"")+1=CV$6,LEN($CO70)&gt;0,$AY70&gt;0),MATCH(INDEX($Y$7:$Y$16,$AY70)&amp;"-"&amp;$AZ70,$DA$7:$DA$126,0),""),"")</f>
        <v/>
      </c>
      <c r="CW70" s="93" t="str">
        <f t="array" ref="CW70">IFERROR(IF(AND(COUNTIF($CO$7:$CO70,"")+1=CW$6,LEN($CO70)&gt;0,$AY70&gt;0),MATCH(INDEX($Y$7:$Y$16,$AY70)&amp;"-"&amp;$AZ70,$DA$7:$DA$126,0),""),"")</f>
        <v/>
      </c>
      <c r="CX70" s="93" t="str">
        <f t="array" ref="CX70">IFERROR(IF(AND(COUNTIF($CO$7:$CO70,"")+1=CX$6,LEN($CO70)&gt;0,$AY70&gt;0),MATCH(INDEX($Y$7:$Y$16,$AY70)&amp;"-"&amp;$AZ70,$DA$7:$DA$126,0),""),"")</f>
        <v/>
      </c>
      <c r="CY70" s="93" t="str">
        <f t="array" ref="CY70">IFERROR(IF(AND(COUNTIF($CO$7:$CO70,"")+1=CY$6,LEN($CO70)&gt;0,$AY70&gt;0),MATCH(INDEX($Y$7:$Y$16,$AY70)&amp;"-"&amp;$AZ70,$DA$7:$DA$126,0),""),"")</f>
        <v/>
      </c>
      <c r="CZ70" s="93" t="str">
        <f t="array" ref="CZ70">IFERROR(IF(AND(COUNTIF($CO$7:$CO70,"")+1=CZ$6,LEN($CO70)&gt;0,$AY70&gt;0),MATCH(INDEX($Y$7:$Y$16,$AY70)&amp;"-"&amp;$AZ70,$DA$7:$DA$126,0),""),"")</f>
        <v/>
      </c>
      <c r="DA70" s="93" t="str">
        <f t="shared" si="15"/>
        <v/>
      </c>
      <c r="DC70" s="93" t="str">
        <f t="array" ref="DC70">IFERROR(IF(LEN(BQ70)=0,"",SUM((BF$7:BO$126=$BD70)*(BF$6:BO$6))),"")</f>
        <v/>
      </c>
      <c r="DD70" s="93" t="str">
        <f t="array" ref="DD70">IFERROR(IF(LEN(CC70)=0,"",SUM((BR$7:CA$126=$BD70)*(BR$6:CA$6))),"")</f>
        <v/>
      </c>
      <c r="DE70" s="93" t="str">
        <f t="array" ref="DE70">IFERROR(IF(LEN(CO70)=0,"",SUM((CD$7:CM$126=$BD70)*(CD$6:CM$6))),"")</f>
        <v/>
      </c>
      <c r="DF70" s="93" t="str">
        <f t="array" ref="DF70">IFERROR(IF(LEN(DA70)=0,"",SUM((CP$7:CY$126=$BD70)*(CP$6:CY$6))),"")</f>
        <v/>
      </c>
    </row>
    <row r="71" spans="2:110" x14ac:dyDescent="0.25">
      <c r="B71" s="112">
        <v>4</v>
      </c>
      <c r="C71" s="93" t="str">
        <f t="array" ref="C71">IFERROR(SMALL(IF((LEN(C$38:C$47)&gt;0),$B$38:$B$47,""),$B71),"")</f>
        <v/>
      </c>
      <c r="D71" s="93" t="str">
        <f t="array" ref="D71">IFERROR(SMALL(IF((LEN(D$38:D$47)&gt;0),$B$38:$B$47,""),$B71),"")</f>
        <v/>
      </c>
      <c r="E71" s="93" t="str">
        <f t="array" ref="E71">IFERROR(SMALL(IF((LEN(E$38:E$47)&gt;0),$B$38:$B$47,""),$B71),"")</f>
        <v/>
      </c>
      <c r="F71" s="93" t="str">
        <f t="array" ref="F71">IFERROR(SMALL(IF((LEN(F$38:F$47)&gt;0),$B$38:$B$47,""),$B71),"")</f>
        <v/>
      </c>
      <c r="G71" s="93" t="str">
        <f t="array" ref="G71">IFERROR(SMALL(IF((LEN(G$38:G$47)&gt;0),$B$38:$B$47,""),$B71),"")</f>
        <v/>
      </c>
      <c r="H71" s="93" t="str">
        <f t="array" ref="H71">IFERROR(SMALL(IF((LEN(H$38:H$47)&gt;0),$B$38:$B$47,""),$B71),"")</f>
        <v/>
      </c>
      <c r="I71" s="93" t="str">
        <f t="array" ref="I71">IFERROR(SMALL(IF((LEN(I$38:I$47)&gt;0),$B$38:$B$47,""),$B71),"")</f>
        <v/>
      </c>
      <c r="J71" s="93" t="str">
        <f t="array" ref="J71">IFERROR(SMALL(IF((LEN(J$38:J$47)&gt;0),$B$38:$B$47,""),$B71),"")</f>
        <v/>
      </c>
      <c r="K71" s="93" t="str">
        <f t="array" ref="K71">IFERROR(SMALL(IF((LEN(K$38:K$47)&gt;0),$B$38:$B$47,""),$B71),"")</f>
        <v/>
      </c>
      <c r="L71" s="93" t="str">
        <f t="array" ref="L71">IFERROR(SMALL(IF((LEN(L$38:L$47)&gt;0),$B$38:$B$47,""),$B71),"")</f>
        <v/>
      </c>
      <c r="O71" s="112">
        <v>5</v>
      </c>
      <c r="P71" s="112">
        <v>7</v>
      </c>
      <c r="Q71" s="93" t="str">
        <f t="shared" si="2"/>
        <v/>
      </c>
      <c r="R71" s="93" t="str">
        <f t="shared" si="3"/>
        <v/>
      </c>
      <c r="AJ71" s="112">
        <v>65</v>
      </c>
      <c r="AK71" s="93" t="str">
        <f t="array" ref="AK71">IFERROR(IF(MAX(($AJ71&gt;=$AF$7:$AF$16)*($AJ71&lt;=$AG$7:$AG$16)*$AA$7:$AA$16)=0,"",INDEX($AB$7:$AB$16,MAX(($AJ71&gt;=$AF$7:$AF$16)*($AJ71&lt;=$AG$7:$AG$16)*$AA$7:$AA$16))),"")</f>
        <v/>
      </c>
      <c r="AL71" s="93" t="str">
        <f>IFERROR(IF(LEN(AK71)=0,"",COUNTIF(AK$7:AK71,AK71)),"")</f>
        <v/>
      </c>
      <c r="AM71" s="93" t="str">
        <f t="array" ref="AM71">IFERROR(IF(LEN(AK71)=0,"",LARGE((AK71=$R$7:$R$126)*($P$7:$P$126),COUNTIF(AK71:AK$126,AK71)-1)),"")</f>
        <v/>
      </c>
      <c r="AN71" s="93" t="str">
        <f>IFERROR(IF(LEN(AK71)=0,"",COUNTIF(AM$7:AM71,AM71)),"")</f>
        <v/>
      </c>
      <c r="AO71" s="93" t="str">
        <f t="array" ref="AO71">IFERROR(IF(MAX(($AJ71&gt;=$AF$19:$AF$28)*($AJ71&lt;=$AG$19:$AG$28)*$AA$19:$AA$28)=0,"",INDEX($AB$19:$AB$28,MAX(($AJ71&gt;=$AF$19:$AF$28)*($AJ71&lt;=$AG$19:$AG$28)*$AA$19:$AA$28))),"")</f>
        <v/>
      </c>
      <c r="AP71" s="93" t="str">
        <f>IFERROR(IF(LEN(AO71)=0,"",COUNTIF(AO$7:AO71,AO71)),"")</f>
        <v/>
      </c>
      <c r="AQ71" s="93" t="str">
        <f t="array" ref="AQ71">IFERROR(IF(LEN(AO71)=0,"",LARGE((AO71=$Q$7:$Q$126)*($P$7:$P$126),COUNTIF(AO71:AO$126,AO71)-1)),"")</f>
        <v/>
      </c>
      <c r="AR71" s="93" t="str">
        <f>IFERROR(IF(LEN(AO71)=0,"",COUNTIF(AQ$7:AQ71,AQ71)),"")</f>
        <v/>
      </c>
      <c r="AS71" s="93" t="str">
        <f t="array" ref="AS71">IFERROR(IF(MAX(($AJ71&gt;=$AF$31:$AF$40)*($AJ71&lt;=$AG$31:$AG$40)*$AA$31:$AA$40)=0,"",INDEX($AB$31:$AB$40,MAX(($AJ71&gt;=$AF$31:$AF$40)*($AJ71&lt;=$AG$31:$AG$40)*$AA$31:$AA$40))),"")</f>
        <v/>
      </c>
      <c r="AT71" s="93" t="str">
        <f>IFERROR(IF(LEN(AS71)=0,"",COUNTIF(AS$7:AS71,AS71)),"")</f>
        <v/>
      </c>
      <c r="AU71" s="93" t="str">
        <f t="shared" si="9"/>
        <v/>
      </c>
      <c r="AV71" s="93" t="str">
        <f>IFERROR(IF(LEN(AU71)=0,"",COUNTIF(AU$7:AU71,AU71)),"")</f>
        <v/>
      </c>
      <c r="AW71" s="93" t="str">
        <f t="array" ref="AW71">IFERROR(IF(MAX(($AJ71&gt;=$AF$43:$AF$52)*($AJ71&lt;=$AG$43:$AG$52)*$AA$43:$AA$52)=0,"",INDEX($AB$43:$AB$52,MAX(($AJ71&gt;=$AF$43:$AF$52)*($AJ71&lt;=$AG$43:$AG$52)*$AA$43:$AA$52))),"")</f>
        <v/>
      </c>
      <c r="AX71" s="93" t="str">
        <f>IFERROR(IF(LEN(AW71)=0,"",COUNTIF(AW$7:AW71,AW71)),"")</f>
        <v/>
      </c>
      <c r="AY71" s="93" t="str">
        <f t="shared" si="10"/>
        <v/>
      </c>
      <c r="AZ71" s="93" t="str">
        <f>IFERROR(IF(LEN(AY71)=0,"",COUNTIF(AY$7:AY71,AY71)),"")</f>
        <v/>
      </c>
      <c r="BA71" s="93" t="str">
        <f t="array" ref="BA71">IFERROR(IF(MAX(($AJ71&gt;=$AF$55:$AF$64)*($AJ71&lt;=$AG$55:$AG$64)*$AA$55:$AA$64)=0,"",INDEX($AB$55:$AB$64,MAX(($AJ71&gt;=$AF$55:$AF$64)*($AJ71&lt;=$AG$55:$AG$64)*$AA$55:$AA$64))),"")</f>
        <v/>
      </c>
      <c r="BB71" s="93" t="str">
        <f>IFERROR(IF(LEN(BA71)=0,"",COUNTIF(BA$7:BA71,BA71)),"")</f>
        <v/>
      </c>
      <c r="BD71" s="112">
        <v>65</v>
      </c>
      <c r="BE71" s="93" t="str">
        <f t="shared" si="11"/>
        <v/>
      </c>
      <c r="BF71" s="93" t="str">
        <f t="array" ref="BF71">IFERROR(IF(AND(COUNTIF($BE$7:$BE71,"")+1=BF$6,LEN($BE71)&gt;0,$AM71&gt;0),MATCH(INDEX($V$7:$V$16,$AM71)&amp;"-"&amp;$AN71,$BQ$7:$BQ$126,0),""),"")</f>
        <v/>
      </c>
      <c r="BG71" s="93" t="str">
        <f t="array" ref="BG71">IFERROR(IF(AND(COUNTIF($BE$7:$BE71,"")+1=BG$6,LEN($BE71)&gt;0,$AM71&gt;0),MATCH(INDEX($V$7:$V$16,$AM71)&amp;"-"&amp;$AN71,$BQ$7:$BQ$126,0),""),"")</f>
        <v/>
      </c>
      <c r="BH71" s="93" t="str">
        <f t="array" ref="BH71">IFERROR(IF(AND(COUNTIF($BE$7:$BE71,"")+1=BH$6,LEN($BE71)&gt;0,$AM71&gt;0),MATCH(INDEX($V$7:$V$16,$AM71)&amp;"-"&amp;$AN71,$BQ$7:$BQ$126,0),""),"")</f>
        <v/>
      </c>
      <c r="BI71" s="93" t="str">
        <f t="array" ref="BI71">IFERROR(IF(AND(COUNTIF($BE$7:$BE71,"")+1=BI$6,LEN($BE71)&gt;0,$AM71&gt;0),MATCH(INDEX($V$7:$V$16,$AM71)&amp;"-"&amp;$AN71,$BQ$7:$BQ$126,0),""),"")</f>
        <v/>
      </c>
      <c r="BJ71" s="93" t="str">
        <f t="array" ref="BJ71">IFERROR(IF(AND(COUNTIF($BE$7:$BE71,"")+1=BJ$6,LEN($BE71)&gt;0,$AM71&gt;0),MATCH(INDEX($V$7:$V$16,$AM71)&amp;"-"&amp;$AN71,$BQ$7:$BQ$126,0),""),"")</f>
        <v/>
      </c>
      <c r="BK71" s="93" t="str">
        <f t="array" ref="BK71">IFERROR(IF(AND(COUNTIF($BE$7:$BE71,"")+1=BK$6,LEN($BE71)&gt;0,$AM71&gt;0),MATCH(INDEX($V$7:$V$16,$AM71)&amp;"-"&amp;$AN71,$BQ$7:$BQ$126,0),""),"")</f>
        <v/>
      </c>
      <c r="BL71" s="93" t="str">
        <f t="array" ref="BL71">IFERROR(IF(AND(COUNTIF($BE$7:$BE71,"")+1=BL$6,LEN($BE71)&gt;0,$AM71&gt;0),MATCH(INDEX($V$7:$V$16,$AM71)&amp;"-"&amp;$AN71,$BQ$7:$BQ$126,0),""),"")</f>
        <v/>
      </c>
      <c r="BM71" s="93" t="str">
        <f t="array" ref="BM71">IFERROR(IF(AND(COUNTIF($BE$7:$BE71,"")+1=BM$6,LEN($BE71)&gt;0,$AM71&gt;0),MATCH(INDEX($V$7:$V$16,$AM71)&amp;"-"&amp;$AN71,$BQ$7:$BQ$126,0),""),"")</f>
        <v/>
      </c>
      <c r="BN71" s="93" t="str">
        <f t="array" ref="BN71">IFERROR(IF(AND(COUNTIF($BE$7:$BE71,"")+1=BN$6,LEN($BE71)&gt;0,$AM71&gt;0),MATCH(INDEX($V$7:$V$16,$AM71)&amp;"-"&amp;$AN71,$BQ$7:$BQ$126,0),""),"")</f>
        <v/>
      </c>
      <c r="BO71" s="93" t="str">
        <f t="array" ref="BO71">IFERROR(IF(AND(COUNTIF($BE$7:$BE71,"")+1=BO$6,LEN($BE71)&gt;0,$AM71&gt;0),MATCH(INDEX($V$7:$V$16,$AM71)&amp;"-"&amp;$AN71,$BQ$7:$BQ$126,0),""),"")</f>
        <v/>
      </c>
      <c r="BP71" s="93" t="str">
        <f t="array" ref="BP71">IFERROR(IF(AND(COUNTIF($BE$7:$BE71,"")+1=BP$6,LEN($BE71)&gt;0,$AM71&gt;0),MATCH(INDEX($V$7:$V$16,$AM71)&amp;"-"&amp;$AN71,$BQ$7:$BQ$126,0),""),"")</f>
        <v/>
      </c>
      <c r="BQ71" s="93" t="str">
        <f t="shared" si="12"/>
        <v/>
      </c>
      <c r="BR71" s="93" t="str">
        <f t="array" ref="BR71">IFERROR(IF(AND(COUNTIF($BQ$7:$BQ71,"")+1=BR$6,LEN($BQ71)&gt;0,$AQ71&gt;0),MATCH(INDEX($W$7:$W$16,$AQ71)&amp;"-"&amp;$AR71,$CC$7:$CC$126,0),""),"")</f>
        <v/>
      </c>
      <c r="BS71" s="93" t="str">
        <f t="array" ref="BS71">IFERROR(IF(AND(COUNTIF($BQ$7:$BQ71,"")+1=BS$6,LEN($BQ71)&gt;0,$AQ71&gt;0),MATCH(INDEX($W$7:$W$16,$AQ71)&amp;"-"&amp;$AR71,$CC$7:$CC$126,0),""),"")</f>
        <v/>
      </c>
      <c r="BT71" s="93" t="str">
        <f t="array" ref="BT71">IFERROR(IF(AND(COUNTIF($BQ$7:$BQ71,"")+1=BT$6,LEN($BQ71)&gt;0,$AQ71&gt;0),MATCH(INDEX($W$7:$W$16,$AQ71)&amp;"-"&amp;$AR71,$CC$7:$CC$126,0),""),"")</f>
        <v/>
      </c>
      <c r="BU71" s="93" t="str">
        <f t="array" ref="BU71">IFERROR(IF(AND(COUNTIF($BQ$7:$BQ71,"")+1=BU$6,LEN($BQ71)&gt;0,$AQ71&gt;0),MATCH(INDEX($W$7:$W$16,$AQ71)&amp;"-"&amp;$AR71,$CC$7:$CC$126,0),""),"")</f>
        <v/>
      </c>
      <c r="BV71" s="93" t="str">
        <f t="array" ref="BV71">IFERROR(IF(AND(COUNTIF($BQ$7:$BQ71,"")+1=BV$6,LEN($BQ71)&gt;0,$AQ71&gt;0),MATCH(INDEX($W$7:$W$16,$AQ71)&amp;"-"&amp;$AR71,$CC$7:$CC$126,0),""),"")</f>
        <v/>
      </c>
      <c r="BW71" s="93" t="str">
        <f t="array" ref="BW71">IFERROR(IF(AND(COUNTIF($BQ$7:$BQ71,"")+1=BW$6,LEN($BQ71)&gt;0,$AQ71&gt;0),MATCH(INDEX($W$7:$W$16,$AQ71)&amp;"-"&amp;$AR71,$CC$7:$CC$126,0),""),"")</f>
        <v/>
      </c>
      <c r="BX71" s="93" t="str">
        <f t="array" ref="BX71">IFERROR(IF(AND(COUNTIF($BQ$7:$BQ71,"")+1=BX$6,LEN($BQ71)&gt;0,$AQ71&gt;0),MATCH(INDEX($W$7:$W$16,$AQ71)&amp;"-"&amp;$AR71,$CC$7:$CC$126,0),""),"")</f>
        <v/>
      </c>
      <c r="BY71" s="93" t="str">
        <f t="array" ref="BY71">IFERROR(IF(AND(COUNTIF($BQ$7:$BQ71,"")+1=BY$6,LEN($BQ71)&gt;0,$AQ71&gt;0),MATCH(INDEX($W$7:$W$16,$AQ71)&amp;"-"&amp;$AR71,$CC$7:$CC$126,0),""),"")</f>
        <v/>
      </c>
      <c r="BZ71" s="93" t="str">
        <f t="array" ref="BZ71">IFERROR(IF(AND(COUNTIF($BQ$7:$BQ71,"")+1=BZ$6,LEN($BQ71)&gt;0,$AQ71&gt;0),MATCH(INDEX($W$7:$W$16,$AQ71)&amp;"-"&amp;$AR71,$CC$7:$CC$126,0),""),"")</f>
        <v/>
      </c>
      <c r="CA71" s="93" t="str">
        <f t="array" ref="CA71">IFERROR(IF(AND(COUNTIF($BQ$7:$BQ71,"")+1=CA$6,LEN($BQ71)&gt;0,$AQ71&gt;0),MATCH(INDEX($W$7:$W$16,$AQ71)&amp;"-"&amp;$AR71,$CC$7:$CC$126,0),""),"")</f>
        <v/>
      </c>
      <c r="CB71" s="93" t="str">
        <f t="array" ref="CB71">IFERROR(IF(AND(COUNTIF($BQ$7:$BQ71,"")+1=CB$6,LEN($BQ71)&gt;0,$AQ71&gt;0),MATCH(INDEX($W$7:$W$16,$AQ71)&amp;"-"&amp;$AR71,$CC$7:$CC$126,0),""),"")</f>
        <v/>
      </c>
      <c r="CC71" s="93" t="str">
        <f t="shared" si="13"/>
        <v/>
      </c>
      <c r="CD71" s="93" t="str">
        <f t="array" ref="CD71">IFERROR(IF(AND(COUNTIF($CC$7:$CC71,"")+1=CD$6,LEN($CC71)&gt;0,$AU71&gt;0),MATCH(INDEX($X$7:$X$16,$AU71)&amp;"-"&amp;$AV71,$CO$7:$CO$126,0),""),"")</f>
        <v/>
      </c>
      <c r="CE71" s="93" t="str">
        <f t="array" ref="CE71">IFERROR(IF(AND(COUNTIF($CC$7:$CC71,"")+1=CE$6,LEN($CC71)&gt;0,$AU71&gt;0),MATCH(INDEX($X$7:$X$16,$AU71)&amp;"-"&amp;$AV71,$CO$7:$CO$126,0),""),"")</f>
        <v/>
      </c>
      <c r="CF71" s="93" t="str">
        <f t="array" ref="CF71">IFERROR(IF(AND(COUNTIF($CC$7:$CC71,"")+1=CF$6,LEN($CC71)&gt;0,$AU71&gt;0),MATCH(INDEX($X$7:$X$16,$AU71)&amp;"-"&amp;$AV71,$CO$7:$CO$126,0),""),"")</f>
        <v/>
      </c>
      <c r="CG71" s="93" t="str">
        <f t="array" ref="CG71">IFERROR(IF(AND(COUNTIF($CC$7:$CC71,"")+1=CG$6,LEN($CC71)&gt;0,$AU71&gt;0),MATCH(INDEX($X$7:$X$16,$AU71)&amp;"-"&amp;$AV71,$CO$7:$CO$126,0),""),"")</f>
        <v/>
      </c>
      <c r="CH71" s="93" t="str">
        <f t="array" ref="CH71">IFERROR(IF(AND(COUNTIF($CC$7:$CC71,"")+1=CH$6,LEN($CC71)&gt;0,$AU71&gt;0),MATCH(INDEX($X$7:$X$16,$AU71)&amp;"-"&amp;$AV71,$CO$7:$CO$126,0),""),"")</f>
        <v/>
      </c>
      <c r="CI71" s="93" t="str">
        <f t="array" ref="CI71">IFERROR(IF(AND(COUNTIF($CC$7:$CC71,"")+1=CI$6,LEN($CC71)&gt;0,$AU71&gt;0),MATCH(INDEX($X$7:$X$16,$AU71)&amp;"-"&amp;$AV71,$CO$7:$CO$126,0),""),"")</f>
        <v/>
      </c>
      <c r="CJ71" s="93" t="str">
        <f t="array" ref="CJ71">IFERROR(IF(AND(COUNTIF($CC$7:$CC71,"")+1=CJ$6,LEN($CC71)&gt;0,$AU71&gt;0),MATCH(INDEX($X$7:$X$16,$AU71)&amp;"-"&amp;$AV71,$CO$7:$CO$126,0),""),"")</f>
        <v/>
      </c>
      <c r="CK71" s="93" t="str">
        <f t="array" ref="CK71">IFERROR(IF(AND(COUNTIF($CC$7:$CC71,"")+1=CK$6,LEN($CC71)&gt;0,$AU71&gt;0),MATCH(INDEX($X$7:$X$16,$AU71)&amp;"-"&amp;$AV71,$CO$7:$CO$126,0),""),"")</f>
        <v/>
      </c>
      <c r="CL71" s="93" t="str">
        <f t="array" ref="CL71">IFERROR(IF(AND(COUNTIF($CC$7:$CC71,"")+1=CL$6,LEN($CC71)&gt;0,$AU71&gt;0),MATCH(INDEX($X$7:$X$16,$AU71)&amp;"-"&amp;$AV71,$CO$7:$CO$126,0),""),"")</f>
        <v/>
      </c>
      <c r="CM71" s="93" t="str">
        <f t="array" ref="CM71">IFERROR(IF(AND(COUNTIF($CC$7:$CC71,"")+1=CM$6,LEN($CC71)&gt;0,$AU71&gt;0),MATCH(INDEX($X$7:$X$16,$AU71)&amp;"-"&amp;$AV71,$CO$7:$CO$126,0),""),"")</f>
        <v/>
      </c>
      <c r="CN71" s="93" t="str">
        <f t="array" ref="CN71">IFERROR(IF(AND(COUNTIF($CC$7:$CC71,"")+1=CN$6,LEN($CC71)&gt;0,$AU71&gt;0),MATCH(INDEX($X$7:$X$16,$AU71)&amp;"-"&amp;$AV71,$CO$7:$CO$126,0),""),"")</f>
        <v/>
      </c>
      <c r="CO71" s="93" t="str">
        <f t="shared" si="14"/>
        <v/>
      </c>
      <c r="CP71" s="93" t="str">
        <f t="array" ref="CP71">IFERROR(IF(AND(COUNTIF($CO$7:$CO71,"")+1=CP$6,LEN($CO71)&gt;0,$AY71&gt;0),MATCH(INDEX($Y$7:$Y$16,$AY71)&amp;"-"&amp;$AZ71,$DA$7:$DA$126,0),""),"")</f>
        <v/>
      </c>
      <c r="CQ71" s="93" t="str">
        <f t="array" ref="CQ71">IFERROR(IF(AND(COUNTIF($CO$7:$CO71,"")+1=CQ$6,LEN($CO71)&gt;0,$AY71&gt;0),MATCH(INDEX($Y$7:$Y$16,$AY71)&amp;"-"&amp;$AZ71,$DA$7:$DA$126,0),""),"")</f>
        <v/>
      </c>
      <c r="CR71" s="93" t="str">
        <f t="array" ref="CR71">IFERROR(IF(AND(COUNTIF($CO$7:$CO71,"")+1=CR$6,LEN($CO71)&gt;0,$AY71&gt;0),MATCH(INDEX($Y$7:$Y$16,$AY71)&amp;"-"&amp;$AZ71,$DA$7:$DA$126,0),""),"")</f>
        <v/>
      </c>
      <c r="CS71" s="93" t="str">
        <f t="array" ref="CS71">IFERROR(IF(AND(COUNTIF($CO$7:$CO71,"")+1=CS$6,LEN($CO71)&gt;0,$AY71&gt;0),MATCH(INDEX($Y$7:$Y$16,$AY71)&amp;"-"&amp;$AZ71,$DA$7:$DA$126,0),""),"")</f>
        <v/>
      </c>
      <c r="CT71" s="93" t="str">
        <f t="array" ref="CT71">IFERROR(IF(AND(COUNTIF($CO$7:$CO71,"")+1=CT$6,LEN($CO71)&gt;0,$AY71&gt;0),MATCH(INDEX($Y$7:$Y$16,$AY71)&amp;"-"&amp;$AZ71,$DA$7:$DA$126,0),""),"")</f>
        <v/>
      </c>
      <c r="CU71" s="93" t="str">
        <f t="array" ref="CU71">IFERROR(IF(AND(COUNTIF($CO$7:$CO71,"")+1=CU$6,LEN($CO71)&gt;0,$AY71&gt;0),MATCH(INDEX($Y$7:$Y$16,$AY71)&amp;"-"&amp;$AZ71,$DA$7:$DA$126,0),""),"")</f>
        <v/>
      </c>
      <c r="CV71" s="93" t="str">
        <f t="array" ref="CV71">IFERROR(IF(AND(COUNTIF($CO$7:$CO71,"")+1=CV$6,LEN($CO71)&gt;0,$AY71&gt;0),MATCH(INDEX($Y$7:$Y$16,$AY71)&amp;"-"&amp;$AZ71,$DA$7:$DA$126,0),""),"")</f>
        <v/>
      </c>
      <c r="CW71" s="93" t="str">
        <f t="array" ref="CW71">IFERROR(IF(AND(COUNTIF($CO$7:$CO71,"")+1=CW$6,LEN($CO71)&gt;0,$AY71&gt;0),MATCH(INDEX($Y$7:$Y$16,$AY71)&amp;"-"&amp;$AZ71,$DA$7:$DA$126,0),""),"")</f>
        <v/>
      </c>
      <c r="CX71" s="93" t="str">
        <f t="array" ref="CX71">IFERROR(IF(AND(COUNTIF($CO$7:$CO71,"")+1=CX$6,LEN($CO71)&gt;0,$AY71&gt;0),MATCH(INDEX($Y$7:$Y$16,$AY71)&amp;"-"&amp;$AZ71,$DA$7:$DA$126,0),""),"")</f>
        <v/>
      </c>
      <c r="CY71" s="93" t="str">
        <f t="array" ref="CY71">IFERROR(IF(AND(COUNTIF($CO$7:$CO71,"")+1=CY$6,LEN($CO71)&gt;0,$AY71&gt;0),MATCH(INDEX($Y$7:$Y$16,$AY71)&amp;"-"&amp;$AZ71,$DA$7:$DA$126,0),""),"")</f>
        <v/>
      </c>
      <c r="CZ71" s="93" t="str">
        <f t="array" ref="CZ71">IFERROR(IF(AND(COUNTIF($CO$7:$CO71,"")+1=CZ$6,LEN($CO71)&gt;0,$AY71&gt;0),MATCH(INDEX($Y$7:$Y$16,$AY71)&amp;"-"&amp;$AZ71,$DA$7:$DA$126,0),""),"")</f>
        <v/>
      </c>
      <c r="DA71" s="93" t="str">
        <f t="shared" si="15"/>
        <v/>
      </c>
      <c r="DC71" s="93" t="str">
        <f t="array" ref="DC71">IFERROR(IF(LEN(BQ71)=0,"",SUM((BF$7:BO$126=$BD71)*(BF$6:BO$6))),"")</f>
        <v/>
      </c>
      <c r="DD71" s="93" t="str">
        <f t="array" ref="DD71">IFERROR(IF(LEN(CC71)=0,"",SUM((BR$7:CA$126=$BD71)*(BR$6:CA$6))),"")</f>
        <v/>
      </c>
      <c r="DE71" s="93" t="str">
        <f t="array" ref="DE71">IFERROR(IF(LEN(CO71)=0,"",SUM((CD$7:CM$126=$BD71)*(CD$6:CM$6))),"")</f>
        <v/>
      </c>
      <c r="DF71" s="93" t="str">
        <f t="array" ref="DF71">IFERROR(IF(LEN(DA71)=0,"",SUM((CP$7:CY$126=$BD71)*(CP$6:CY$6))),"")</f>
        <v/>
      </c>
    </row>
    <row r="72" spans="2:110" x14ac:dyDescent="0.25">
      <c r="B72" s="112">
        <v>5</v>
      </c>
      <c r="C72" s="93" t="str">
        <f t="array" ref="C72">IFERROR(SMALL(IF((LEN(C$38:C$47)&gt;0),$B$38:$B$47,""),$B72),"")</f>
        <v/>
      </c>
      <c r="D72" s="93" t="str">
        <f t="array" ref="D72">IFERROR(SMALL(IF((LEN(D$38:D$47)&gt;0),$B$38:$B$47,""),$B72),"")</f>
        <v/>
      </c>
      <c r="E72" s="93" t="str">
        <f t="array" ref="E72">IFERROR(SMALL(IF((LEN(E$38:E$47)&gt;0),$B$38:$B$47,""),$B72),"")</f>
        <v/>
      </c>
      <c r="F72" s="93" t="str">
        <f t="array" ref="F72">IFERROR(SMALL(IF((LEN(F$38:F$47)&gt;0),$B$38:$B$47,""),$B72),"")</f>
        <v/>
      </c>
      <c r="G72" s="93" t="str">
        <f t="array" ref="G72">IFERROR(SMALL(IF((LEN(G$38:G$47)&gt;0),$B$38:$B$47,""),$B72),"")</f>
        <v/>
      </c>
      <c r="H72" s="93" t="str">
        <f t="array" ref="H72">IFERROR(SMALL(IF((LEN(H$38:H$47)&gt;0),$B$38:$B$47,""),$B72),"")</f>
        <v/>
      </c>
      <c r="I72" s="93" t="str">
        <f t="array" ref="I72">IFERROR(SMALL(IF((LEN(I$38:I$47)&gt;0),$B$38:$B$47,""),$B72),"")</f>
        <v/>
      </c>
      <c r="J72" s="93" t="str">
        <f t="array" ref="J72">IFERROR(SMALL(IF((LEN(J$38:J$47)&gt;0),$B$38:$B$47,""),$B72),"")</f>
        <v/>
      </c>
      <c r="K72" s="93" t="str">
        <f t="array" ref="K72">IFERROR(SMALL(IF((LEN(K$38:K$47)&gt;0),$B$38:$B$47,""),$B72),"")</f>
        <v/>
      </c>
      <c r="L72" s="93" t="str">
        <f t="array" ref="L72">IFERROR(SMALL(IF((LEN(L$38:L$47)&gt;0),$B$38:$B$47,""),$B72),"")</f>
        <v/>
      </c>
      <c r="O72" s="112">
        <v>6</v>
      </c>
      <c r="P72" s="112">
        <v>7</v>
      </c>
      <c r="Q72" s="93" t="str">
        <f t="shared" ref="Q72:Q106" si="79">IFERROR(INDEX($C$8:$L$17,$O72,$P72),"")</f>
        <v/>
      </c>
      <c r="R72" s="93" t="str">
        <f t="shared" ref="R72:R106" si="80">IFERROR(INDEX($C$23:$L$32,$O72,$P72),"")</f>
        <v/>
      </c>
      <c r="AJ72" s="112">
        <v>66</v>
      </c>
      <c r="AK72" s="93" t="str">
        <f t="array" ref="AK72">IFERROR(IF(MAX(($AJ72&gt;=$AF$7:$AF$16)*($AJ72&lt;=$AG$7:$AG$16)*$AA$7:$AA$16)=0,"",INDEX($AB$7:$AB$16,MAX(($AJ72&gt;=$AF$7:$AF$16)*($AJ72&lt;=$AG$7:$AG$16)*$AA$7:$AA$16))),"")</f>
        <v/>
      </c>
      <c r="AL72" s="93" t="str">
        <f>IFERROR(IF(LEN(AK72)=0,"",COUNTIF(AK$7:AK72,AK72)),"")</f>
        <v/>
      </c>
      <c r="AM72" s="93" t="str">
        <f t="array" ref="AM72">IFERROR(IF(LEN(AK72)=0,"",LARGE((AK72=$R$7:$R$126)*($P$7:$P$126),COUNTIF(AK72:AK$126,AK72)-1)),"")</f>
        <v/>
      </c>
      <c r="AN72" s="93" t="str">
        <f>IFERROR(IF(LEN(AK72)=0,"",COUNTIF(AM$7:AM72,AM72)),"")</f>
        <v/>
      </c>
      <c r="AO72" s="93" t="str">
        <f t="array" ref="AO72">IFERROR(IF(MAX(($AJ72&gt;=$AF$19:$AF$28)*($AJ72&lt;=$AG$19:$AG$28)*$AA$19:$AA$28)=0,"",INDEX($AB$19:$AB$28,MAX(($AJ72&gt;=$AF$19:$AF$28)*($AJ72&lt;=$AG$19:$AG$28)*$AA$19:$AA$28))),"")</f>
        <v/>
      </c>
      <c r="AP72" s="93" t="str">
        <f>IFERROR(IF(LEN(AO72)=0,"",COUNTIF(AO$7:AO72,AO72)),"")</f>
        <v/>
      </c>
      <c r="AQ72" s="93" t="str">
        <f t="array" ref="AQ72">IFERROR(IF(LEN(AO72)=0,"",LARGE((AO72=$Q$7:$Q$126)*($P$7:$P$126),COUNTIF(AO72:AO$126,AO72)-1)),"")</f>
        <v/>
      </c>
      <c r="AR72" s="93" t="str">
        <f>IFERROR(IF(LEN(AO72)=0,"",COUNTIF(AQ$7:AQ72,AQ72)),"")</f>
        <v/>
      </c>
      <c r="AS72" s="93" t="str">
        <f t="array" ref="AS72">IFERROR(IF(MAX(($AJ72&gt;=$AF$31:$AF$40)*($AJ72&lt;=$AG$31:$AG$40)*$AA$31:$AA$40)=0,"",INDEX($AB$31:$AB$40,MAX(($AJ72&gt;=$AF$31:$AF$40)*($AJ72&lt;=$AG$31:$AG$40)*$AA$31:$AA$40))),"")</f>
        <v/>
      </c>
      <c r="AT72" s="93" t="str">
        <f>IFERROR(IF(LEN(AS72)=0,"",COUNTIF(AS$7:AS72,AS72)),"")</f>
        <v/>
      </c>
      <c r="AU72" s="93" t="str">
        <f t="shared" ref="AU72:AU126" si="81">IFERROR(IF(LEN(AS72)=0,"",INDEX($C$68:$L$77,AT72,MATCH(AS72,$AB$31:$AB$40,0))),"")</f>
        <v/>
      </c>
      <c r="AV72" s="93" t="str">
        <f>IFERROR(IF(LEN(AU72)=0,"",COUNTIF(AU$7:AU72,AU72)),"")</f>
        <v/>
      </c>
      <c r="AW72" s="93" t="str">
        <f t="array" ref="AW72">IFERROR(IF(MAX(($AJ72&gt;=$AF$43:$AF$52)*($AJ72&lt;=$AG$43:$AG$52)*$AA$43:$AA$52)=0,"",INDEX($AB$43:$AB$52,MAX(($AJ72&gt;=$AF$43:$AF$52)*($AJ72&lt;=$AG$43:$AG$52)*$AA$43:$AA$52))),"")</f>
        <v/>
      </c>
      <c r="AX72" s="93" t="str">
        <f>IFERROR(IF(LEN(AW72)=0,"",COUNTIF(AW$7:AW72,AW72)),"")</f>
        <v/>
      </c>
      <c r="AY72" s="93" t="str">
        <f t="shared" ref="AY72:AY126" si="82">IFERROR(IF(LEN(AW72)=0,"",INDEX($C$83:$L$92,AX72,MATCH(AW72,$AB$43:$AB$52,0))),"")</f>
        <v/>
      </c>
      <c r="AZ72" s="93" t="str">
        <f>IFERROR(IF(LEN(AY72)=0,"",COUNTIF(AY$7:AY72,AY72)),"")</f>
        <v/>
      </c>
      <c r="BA72" s="93" t="str">
        <f t="array" ref="BA72">IFERROR(IF(MAX(($AJ72&gt;=$AF$55:$AF$64)*($AJ72&lt;=$AG$55:$AG$64)*$AA$55:$AA$64)=0,"",INDEX($AB$55:$AB$64,MAX(($AJ72&gt;=$AF$55:$AF$64)*($AJ72&lt;=$AG$55:$AG$64)*$AA$55:$AA$64))),"")</f>
        <v/>
      </c>
      <c r="BB72" s="93" t="str">
        <f>IFERROR(IF(LEN(BA72)=0,"",COUNTIF(BA$7:BA72,BA72)),"")</f>
        <v/>
      </c>
      <c r="BD72" s="112">
        <v>66</v>
      </c>
      <c r="BE72" s="93" t="str">
        <f t="shared" ref="BE72:BE126" si="83">IFERROR(IF(LEN(AK72)=0,"",AK72&amp;"-"&amp;AL72),"")</f>
        <v/>
      </c>
      <c r="BF72" s="93" t="str">
        <f t="array" ref="BF72">IFERROR(IF(AND(COUNTIF($BE$7:$BE72,"")+1=BF$6,LEN($BE72)&gt;0,$AM72&gt;0),MATCH(INDEX($V$7:$V$16,$AM72)&amp;"-"&amp;$AN72,$BQ$7:$BQ$126,0),""),"")</f>
        <v/>
      </c>
      <c r="BG72" s="93" t="str">
        <f t="array" ref="BG72">IFERROR(IF(AND(COUNTIF($BE$7:$BE72,"")+1=BG$6,LEN($BE72)&gt;0,$AM72&gt;0),MATCH(INDEX($V$7:$V$16,$AM72)&amp;"-"&amp;$AN72,$BQ$7:$BQ$126,0),""),"")</f>
        <v/>
      </c>
      <c r="BH72" s="93" t="str">
        <f t="array" ref="BH72">IFERROR(IF(AND(COUNTIF($BE$7:$BE72,"")+1=BH$6,LEN($BE72)&gt;0,$AM72&gt;0),MATCH(INDEX($V$7:$V$16,$AM72)&amp;"-"&amp;$AN72,$BQ$7:$BQ$126,0),""),"")</f>
        <v/>
      </c>
      <c r="BI72" s="93" t="str">
        <f t="array" ref="BI72">IFERROR(IF(AND(COUNTIF($BE$7:$BE72,"")+1=BI$6,LEN($BE72)&gt;0,$AM72&gt;0),MATCH(INDEX($V$7:$V$16,$AM72)&amp;"-"&amp;$AN72,$BQ$7:$BQ$126,0),""),"")</f>
        <v/>
      </c>
      <c r="BJ72" s="93" t="str">
        <f t="array" ref="BJ72">IFERROR(IF(AND(COUNTIF($BE$7:$BE72,"")+1=BJ$6,LEN($BE72)&gt;0,$AM72&gt;0),MATCH(INDEX($V$7:$V$16,$AM72)&amp;"-"&amp;$AN72,$BQ$7:$BQ$126,0),""),"")</f>
        <v/>
      </c>
      <c r="BK72" s="93" t="str">
        <f t="array" ref="BK72">IFERROR(IF(AND(COUNTIF($BE$7:$BE72,"")+1=BK$6,LEN($BE72)&gt;0,$AM72&gt;0),MATCH(INDEX($V$7:$V$16,$AM72)&amp;"-"&amp;$AN72,$BQ$7:$BQ$126,0),""),"")</f>
        <v/>
      </c>
      <c r="BL72" s="93" t="str">
        <f t="array" ref="BL72">IFERROR(IF(AND(COUNTIF($BE$7:$BE72,"")+1=BL$6,LEN($BE72)&gt;0,$AM72&gt;0),MATCH(INDEX($V$7:$V$16,$AM72)&amp;"-"&amp;$AN72,$BQ$7:$BQ$126,0),""),"")</f>
        <v/>
      </c>
      <c r="BM72" s="93" t="str">
        <f t="array" ref="BM72">IFERROR(IF(AND(COUNTIF($BE$7:$BE72,"")+1=BM$6,LEN($BE72)&gt;0,$AM72&gt;0),MATCH(INDEX($V$7:$V$16,$AM72)&amp;"-"&amp;$AN72,$BQ$7:$BQ$126,0),""),"")</f>
        <v/>
      </c>
      <c r="BN72" s="93" t="str">
        <f t="array" ref="BN72">IFERROR(IF(AND(COUNTIF($BE$7:$BE72,"")+1=BN$6,LEN($BE72)&gt;0,$AM72&gt;0),MATCH(INDEX($V$7:$V$16,$AM72)&amp;"-"&amp;$AN72,$BQ$7:$BQ$126,0),""),"")</f>
        <v/>
      </c>
      <c r="BO72" s="93" t="str">
        <f t="array" ref="BO72">IFERROR(IF(AND(COUNTIF($BE$7:$BE72,"")+1=BO$6,LEN($BE72)&gt;0,$AM72&gt;0),MATCH(INDEX($V$7:$V$16,$AM72)&amp;"-"&amp;$AN72,$BQ$7:$BQ$126,0),""),"")</f>
        <v/>
      </c>
      <c r="BP72" s="93" t="str">
        <f t="array" ref="BP72">IFERROR(IF(AND(COUNTIF($BE$7:$BE72,"")+1=BP$6,LEN($BE72)&gt;0,$AM72&gt;0),MATCH(INDEX($V$7:$V$16,$AM72)&amp;"-"&amp;$AN72,$BQ$7:$BQ$126,0),""),"")</f>
        <v/>
      </c>
      <c r="BQ72" s="93" t="str">
        <f t="shared" ref="BQ72:BQ126" si="84">IF(LEN(AO72)=0,"",AO72&amp;"-"&amp;AP72)</f>
        <v/>
      </c>
      <c r="BR72" s="93" t="str">
        <f t="array" ref="BR72">IFERROR(IF(AND(COUNTIF($BQ$7:$BQ72,"")+1=BR$6,LEN($BQ72)&gt;0,$AQ72&gt;0),MATCH(INDEX($W$7:$W$16,$AQ72)&amp;"-"&amp;$AR72,$CC$7:$CC$126,0),""),"")</f>
        <v/>
      </c>
      <c r="BS72" s="93" t="str">
        <f t="array" ref="BS72">IFERROR(IF(AND(COUNTIF($BQ$7:$BQ72,"")+1=BS$6,LEN($BQ72)&gt;0,$AQ72&gt;0),MATCH(INDEX($W$7:$W$16,$AQ72)&amp;"-"&amp;$AR72,$CC$7:$CC$126,0),""),"")</f>
        <v/>
      </c>
      <c r="BT72" s="93" t="str">
        <f t="array" ref="BT72">IFERROR(IF(AND(COUNTIF($BQ$7:$BQ72,"")+1=BT$6,LEN($BQ72)&gt;0,$AQ72&gt;0),MATCH(INDEX($W$7:$W$16,$AQ72)&amp;"-"&amp;$AR72,$CC$7:$CC$126,0),""),"")</f>
        <v/>
      </c>
      <c r="BU72" s="93" t="str">
        <f t="array" ref="BU72">IFERROR(IF(AND(COUNTIF($BQ$7:$BQ72,"")+1=BU$6,LEN($BQ72)&gt;0,$AQ72&gt;0),MATCH(INDEX($W$7:$W$16,$AQ72)&amp;"-"&amp;$AR72,$CC$7:$CC$126,0),""),"")</f>
        <v/>
      </c>
      <c r="BV72" s="93" t="str">
        <f t="array" ref="BV72">IFERROR(IF(AND(COUNTIF($BQ$7:$BQ72,"")+1=BV$6,LEN($BQ72)&gt;0,$AQ72&gt;0),MATCH(INDEX($W$7:$W$16,$AQ72)&amp;"-"&amp;$AR72,$CC$7:$CC$126,0),""),"")</f>
        <v/>
      </c>
      <c r="BW72" s="93" t="str">
        <f t="array" ref="BW72">IFERROR(IF(AND(COUNTIF($BQ$7:$BQ72,"")+1=BW$6,LEN($BQ72)&gt;0,$AQ72&gt;0),MATCH(INDEX($W$7:$W$16,$AQ72)&amp;"-"&amp;$AR72,$CC$7:$CC$126,0),""),"")</f>
        <v/>
      </c>
      <c r="BX72" s="93" t="str">
        <f t="array" ref="BX72">IFERROR(IF(AND(COUNTIF($BQ$7:$BQ72,"")+1=BX$6,LEN($BQ72)&gt;0,$AQ72&gt;0),MATCH(INDEX($W$7:$W$16,$AQ72)&amp;"-"&amp;$AR72,$CC$7:$CC$126,0),""),"")</f>
        <v/>
      </c>
      <c r="BY72" s="93" t="str">
        <f t="array" ref="BY72">IFERROR(IF(AND(COUNTIF($BQ$7:$BQ72,"")+1=BY$6,LEN($BQ72)&gt;0,$AQ72&gt;0),MATCH(INDEX($W$7:$W$16,$AQ72)&amp;"-"&amp;$AR72,$CC$7:$CC$126,0),""),"")</f>
        <v/>
      </c>
      <c r="BZ72" s="93" t="str">
        <f t="array" ref="BZ72">IFERROR(IF(AND(COUNTIF($BQ$7:$BQ72,"")+1=BZ$6,LEN($BQ72)&gt;0,$AQ72&gt;0),MATCH(INDEX($W$7:$W$16,$AQ72)&amp;"-"&amp;$AR72,$CC$7:$CC$126,0),""),"")</f>
        <v/>
      </c>
      <c r="CA72" s="93" t="str">
        <f t="array" ref="CA72">IFERROR(IF(AND(COUNTIF($BQ$7:$BQ72,"")+1=CA$6,LEN($BQ72)&gt;0,$AQ72&gt;0),MATCH(INDEX($W$7:$W$16,$AQ72)&amp;"-"&amp;$AR72,$CC$7:$CC$126,0),""),"")</f>
        <v/>
      </c>
      <c r="CB72" s="93" t="str">
        <f t="array" ref="CB72">IFERROR(IF(AND(COUNTIF($BQ$7:$BQ72,"")+1=CB$6,LEN($BQ72)&gt;0,$AQ72&gt;0),MATCH(INDEX($W$7:$W$16,$AQ72)&amp;"-"&amp;$AR72,$CC$7:$CC$126,0),""),"")</f>
        <v/>
      </c>
      <c r="CC72" s="93" t="str">
        <f t="shared" ref="CC72:CC126" si="85">IFERROR(IF(LEN(AS72)=0,"",AS72&amp;"-"&amp;AT72),"")</f>
        <v/>
      </c>
      <c r="CD72" s="93" t="str">
        <f t="array" ref="CD72">IFERROR(IF(AND(COUNTIF($CC$7:$CC72,"")+1=CD$6,LEN($CC72)&gt;0,$AU72&gt;0),MATCH(INDEX($X$7:$X$16,$AU72)&amp;"-"&amp;$AV72,$CO$7:$CO$126,0),""),"")</f>
        <v/>
      </c>
      <c r="CE72" s="93" t="str">
        <f t="array" ref="CE72">IFERROR(IF(AND(COUNTIF($CC$7:$CC72,"")+1=CE$6,LEN($CC72)&gt;0,$AU72&gt;0),MATCH(INDEX($X$7:$X$16,$AU72)&amp;"-"&amp;$AV72,$CO$7:$CO$126,0),""),"")</f>
        <v/>
      </c>
      <c r="CF72" s="93" t="str">
        <f t="array" ref="CF72">IFERROR(IF(AND(COUNTIF($CC$7:$CC72,"")+1=CF$6,LEN($CC72)&gt;0,$AU72&gt;0),MATCH(INDEX($X$7:$X$16,$AU72)&amp;"-"&amp;$AV72,$CO$7:$CO$126,0),""),"")</f>
        <v/>
      </c>
      <c r="CG72" s="93" t="str">
        <f t="array" ref="CG72">IFERROR(IF(AND(COUNTIF($CC$7:$CC72,"")+1=CG$6,LEN($CC72)&gt;0,$AU72&gt;0),MATCH(INDEX($X$7:$X$16,$AU72)&amp;"-"&amp;$AV72,$CO$7:$CO$126,0),""),"")</f>
        <v/>
      </c>
      <c r="CH72" s="93" t="str">
        <f t="array" ref="CH72">IFERROR(IF(AND(COUNTIF($CC$7:$CC72,"")+1=CH$6,LEN($CC72)&gt;0,$AU72&gt;0),MATCH(INDEX($X$7:$X$16,$AU72)&amp;"-"&amp;$AV72,$CO$7:$CO$126,0),""),"")</f>
        <v/>
      </c>
      <c r="CI72" s="93" t="str">
        <f t="array" ref="CI72">IFERROR(IF(AND(COUNTIF($CC$7:$CC72,"")+1=CI$6,LEN($CC72)&gt;0,$AU72&gt;0),MATCH(INDEX($X$7:$X$16,$AU72)&amp;"-"&amp;$AV72,$CO$7:$CO$126,0),""),"")</f>
        <v/>
      </c>
      <c r="CJ72" s="93" t="str">
        <f t="array" ref="CJ72">IFERROR(IF(AND(COUNTIF($CC$7:$CC72,"")+1=CJ$6,LEN($CC72)&gt;0,$AU72&gt;0),MATCH(INDEX($X$7:$X$16,$AU72)&amp;"-"&amp;$AV72,$CO$7:$CO$126,0),""),"")</f>
        <v/>
      </c>
      <c r="CK72" s="93" t="str">
        <f t="array" ref="CK72">IFERROR(IF(AND(COUNTIF($CC$7:$CC72,"")+1=CK$6,LEN($CC72)&gt;0,$AU72&gt;0),MATCH(INDEX($X$7:$X$16,$AU72)&amp;"-"&amp;$AV72,$CO$7:$CO$126,0),""),"")</f>
        <v/>
      </c>
      <c r="CL72" s="93" t="str">
        <f t="array" ref="CL72">IFERROR(IF(AND(COUNTIF($CC$7:$CC72,"")+1=CL$6,LEN($CC72)&gt;0,$AU72&gt;0),MATCH(INDEX($X$7:$X$16,$AU72)&amp;"-"&amp;$AV72,$CO$7:$CO$126,0),""),"")</f>
        <v/>
      </c>
      <c r="CM72" s="93" t="str">
        <f t="array" ref="CM72">IFERROR(IF(AND(COUNTIF($CC$7:$CC72,"")+1=CM$6,LEN($CC72)&gt;0,$AU72&gt;0),MATCH(INDEX($X$7:$X$16,$AU72)&amp;"-"&amp;$AV72,$CO$7:$CO$126,0),""),"")</f>
        <v/>
      </c>
      <c r="CN72" s="93" t="str">
        <f t="array" ref="CN72">IFERROR(IF(AND(COUNTIF($CC$7:$CC72,"")+1=CN$6,LEN($CC72)&gt;0,$AU72&gt;0),MATCH(INDEX($X$7:$X$16,$AU72)&amp;"-"&amp;$AV72,$CO$7:$CO$126,0),""),"")</f>
        <v/>
      </c>
      <c r="CO72" s="93" t="str">
        <f t="shared" ref="CO72:CO126" si="86">IFERROR(IF(LEN(AW72)=0,"",AW72&amp;"-"&amp;AX72),"")</f>
        <v/>
      </c>
      <c r="CP72" s="93" t="str">
        <f t="array" ref="CP72">IFERROR(IF(AND(COUNTIF($CO$7:$CO72,"")+1=CP$6,LEN($CO72)&gt;0,$AY72&gt;0),MATCH(INDEX($Y$7:$Y$16,$AY72)&amp;"-"&amp;$AZ72,$DA$7:$DA$126,0),""),"")</f>
        <v/>
      </c>
      <c r="CQ72" s="93" t="str">
        <f t="array" ref="CQ72">IFERROR(IF(AND(COUNTIF($CO$7:$CO72,"")+1=CQ$6,LEN($CO72)&gt;0,$AY72&gt;0),MATCH(INDEX($Y$7:$Y$16,$AY72)&amp;"-"&amp;$AZ72,$DA$7:$DA$126,0),""),"")</f>
        <v/>
      </c>
      <c r="CR72" s="93" t="str">
        <f t="array" ref="CR72">IFERROR(IF(AND(COUNTIF($CO$7:$CO72,"")+1=CR$6,LEN($CO72)&gt;0,$AY72&gt;0),MATCH(INDEX($Y$7:$Y$16,$AY72)&amp;"-"&amp;$AZ72,$DA$7:$DA$126,0),""),"")</f>
        <v/>
      </c>
      <c r="CS72" s="93" t="str">
        <f t="array" ref="CS72">IFERROR(IF(AND(COUNTIF($CO$7:$CO72,"")+1=CS$6,LEN($CO72)&gt;0,$AY72&gt;0),MATCH(INDEX($Y$7:$Y$16,$AY72)&amp;"-"&amp;$AZ72,$DA$7:$DA$126,0),""),"")</f>
        <v/>
      </c>
      <c r="CT72" s="93" t="str">
        <f t="array" ref="CT72">IFERROR(IF(AND(COUNTIF($CO$7:$CO72,"")+1=CT$6,LEN($CO72)&gt;0,$AY72&gt;0),MATCH(INDEX($Y$7:$Y$16,$AY72)&amp;"-"&amp;$AZ72,$DA$7:$DA$126,0),""),"")</f>
        <v/>
      </c>
      <c r="CU72" s="93" t="str">
        <f t="array" ref="CU72">IFERROR(IF(AND(COUNTIF($CO$7:$CO72,"")+1=CU$6,LEN($CO72)&gt;0,$AY72&gt;0),MATCH(INDEX($Y$7:$Y$16,$AY72)&amp;"-"&amp;$AZ72,$DA$7:$DA$126,0),""),"")</f>
        <v/>
      </c>
      <c r="CV72" s="93" t="str">
        <f t="array" ref="CV72">IFERROR(IF(AND(COUNTIF($CO$7:$CO72,"")+1=CV$6,LEN($CO72)&gt;0,$AY72&gt;0),MATCH(INDEX($Y$7:$Y$16,$AY72)&amp;"-"&amp;$AZ72,$DA$7:$DA$126,0),""),"")</f>
        <v/>
      </c>
      <c r="CW72" s="93" t="str">
        <f t="array" ref="CW72">IFERROR(IF(AND(COUNTIF($CO$7:$CO72,"")+1=CW$6,LEN($CO72)&gt;0,$AY72&gt;0),MATCH(INDEX($Y$7:$Y$16,$AY72)&amp;"-"&amp;$AZ72,$DA$7:$DA$126,0),""),"")</f>
        <v/>
      </c>
      <c r="CX72" s="93" t="str">
        <f t="array" ref="CX72">IFERROR(IF(AND(COUNTIF($CO$7:$CO72,"")+1=CX$6,LEN($CO72)&gt;0,$AY72&gt;0),MATCH(INDEX($Y$7:$Y$16,$AY72)&amp;"-"&amp;$AZ72,$DA$7:$DA$126,0),""),"")</f>
        <v/>
      </c>
      <c r="CY72" s="93" t="str">
        <f t="array" ref="CY72">IFERROR(IF(AND(COUNTIF($CO$7:$CO72,"")+1=CY$6,LEN($CO72)&gt;0,$AY72&gt;0),MATCH(INDEX($Y$7:$Y$16,$AY72)&amp;"-"&amp;$AZ72,$DA$7:$DA$126,0),""),"")</f>
        <v/>
      </c>
      <c r="CZ72" s="93" t="str">
        <f t="array" ref="CZ72">IFERROR(IF(AND(COUNTIF($CO$7:$CO72,"")+1=CZ$6,LEN($CO72)&gt;0,$AY72&gt;0),MATCH(INDEX($Y$7:$Y$16,$AY72)&amp;"-"&amp;$AZ72,$DA$7:$DA$126,0),""),"")</f>
        <v/>
      </c>
      <c r="DA72" s="93" t="str">
        <f t="shared" ref="DA72:DA126" si="87">IF(LEN(BA72)=0,"",BA72&amp;"-"&amp;BB72)</f>
        <v/>
      </c>
      <c r="DC72" s="93" t="str">
        <f t="array" ref="DC72">IFERROR(IF(LEN(BQ72)=0,"",SUM((BF$7:BO$126=$BD72)*(BF$6:BO$6))),"")</f>
        <v/>
      </c>
      <c r="DD72" s="93" t="str">
        <f t="array" ref="DD72">IFERROR(IF(LEN(CC72)=0,"",SUM((BR$7:CA$126=$BD72)*(BR$6:CA$6))),"")</f>
        <v/>
      </c>
      <c r="DE72" s="93" t="str">
        <f t="array" ref="DE72">IFERROR(IF(LEN(CO72)=0,"",SUM((CD$7:CM$126=$BD72)*(CD$6:CM$6))),"")</f>
        <v/>
      </c>
      <c r="DF72" s="93" t="str">
        <f t="array" ref="DF72">IFERROR(IF(LEN(DA72)=0,"",SUM((CP$7:CY$126=$BD72)*(CP$6:CY$6))),"")</f>
        <v/>
      </c>
    </row>
    <row r="73" spans="2:110" x14ac:dyDescent="0.25">
      <c r="B73" s="112">
        <v>6</v>
      </c>
      <c r="C73" s="93" t="str">
        <f t="array" ref="C73">IFERROR(SMALL(IF((LEN(C$38:C$47)&gt;0),$B$38:$B$47,""),$B73),"")</f>
        <v/>
      </c>
      <c r="D73" s="93" t="str">
        <f t="array" ref="D73">IFERROR(SMALL(IF((LEN(D$38:D$47)&gt;0),$B$38:$B$47,""),$B73),"")</f>
        <v/>
      </c>
      <c r="E73" s="93" t="str">
        <f t="array" ref="E73">IFERROR(SMALL(IF((LEN(E$38:E$47)&gt;0),$B$38:$B$47,""),$B73),"")</f>
        <v/>
      </c>
      <c r="F73" s="93" t="str">
        <f t="array" ref="F73">IFERROR(SMALL(IF((LEN(F$38:F$47)&gt;0),$B$38:$B$47,""),$B73),"")</f>
        <v/>
      </c>
      <c r="G73" s="93" t="str">
        <f t="array" ref="G73">IFERROR(SMALL(IF((LEN(G$38:G$47)&gt;0),$B$38:$B$47,""),$B73),"")</f>
        <v/>
      </c>
      <c r="H73" s="93" t="str">
        <f t="array" ref="H73">IFERROR(SMALL(IF((LEN(H$38:H$47)&gt;0),$B$38:$B$47,""),$B73),"")</f>
        <v/>
      </c>
      <c r="I73" s="93" t="str">
        <f t="array" ref="I73">IFERROR(SMALL(IF((LEN(I$38:I$47)&gt;0),$B$38:$B$47,""),$B73),"")</f>
        <v/>
      </c>
      <c r="J73" s="93" t="str">
        <f t="array" ref="J73">IFERROR(SMALL(IF((LEN(J$38:J$47)&gt;0),$B$38:$B$47,""),$B73),"")</f>
        <v/>
      </c>
      <c r="K73" s="93" t="str">
        <f t="array" ref="K73">IFERROR(SMALL(IF((LEN(K$38:K$47)&gt;0),$B$38:$B$47,""),$B73),"")</f>
        <v/>
      </c>
      <c r="L73" s="93" t="str">
        <f t="array" ref="L73">IFERROR(SMALL(IF((LEN(L$38:L$47)&gt;0),$B$38:$B$47,""),$B73),"")</f>
        <v/>
      </c>
      <c r="O73" s="112">
        <v>7</v>
      </c>
      <c r="P73" s="112">
        <v>7</v>
      </c>
      <c r="Q73" s="93" t="str">
        <f t="shared" si="79"/>
        <v/>
      </c>
      <c r="R73" s="93" t="str">
        <f t="shared" si="80"/>
        <v/>
      </c>
      <c r="AJ73" s="112">
        <v>67</v>
      </c>
      <c r="AK73" s="93" t="str">
        <f t="array" ref="AK73">IFERROR(IF(MAX(($AJ73&gt;=$AF$7:$AF$16)*($AJ73&lt;=$AG$7:$AG$16)*$AA$7:$AA$16)=0,"",INDEX($AB$7:$AB$16,MAX(($AJ73&gt;=$AF$7:$AF$16)*($AJ73&lt;=$AG$7:$AG$16)*$AA$7:$AA$16))),"")</f>
        <v/>
      </c>
      <c r="AL73" s="93" t="str">
        <f>IFERROR(IF(LEN(AK73)=0,"",COUNTIF(AK$7:AK73,AK73)),"")</f>
        <v/>
      </c>
      <c r="AM73" s="93" t="str">
        <f t="array" ref="AM73">IFERROR(IF(LEN(AK73)=0,"",LARGE((AK73=$R$7:$R$126)*($P$7:$P$126),COUNTIF(AK73:AK$126,AK73)-1)),"")</f>
        <v/>
      </c>
      <c r="AN73" s="93" t="str">
        <f>IFERROR(IF(LEN(AK73)=0,"",COUNTIF(AM$7:AM73,AM73)),"")</f>
        <v/>
      </c>
      <c r="AO73" s="93" t="str">
        <f t="array" ref="AO73">IFERROR(IF(MAX(($AJ73&gt;=$AF$19:$AF$28)*($AJ73&lt;=$AG$19:$AG$28)*$AA$19:$AA$28)=0,"",INDEX($AB$19:$AB$28,MAX(($AJ73&gt;=$AF$19:$AF$28)*($AJ73&lt;=$AG$19:$AG$28)*$AA$19:$AA$28))),"")</f>
        <v/>
      </c>
      <c r="AP73" s="93" t="str">
        <f>IFERROR(IF(LEN(AO73)=0,"",COUNTIF(AO$7:AO73,AO73)),"")</f>
        <v/>
      </c>
      <c r="AQ73" s="93" t="str">
        <f t="array" ref="AQ73">IFERROR(IF(LEN(AO73)=0,"",LARGE((AO73=$Q$7:$Q$126)*($P$7:$P$126),COUNTIF(AO73:AO$126,AO73)-1)),"")</f>
        <v/>
      </c>
      <c r="AR73" s="93" t="str">
        <f>IFERROR(IF(LEN(AO73)=0,"",COUNTIF(AQ$7:AQ73,AQ73)),"")</f>
        <v/>
      </c>
      <c r="AS73" s="93" t="str">
        <f t="array" ref="AS73">IFERROR(IF(MAX(($AJ73&gt;=$AF$31:$AF$40)*($AJ73&lt;=$AG$31:$AG$40)*$AA$31:$AA$40)=0,"",INDEX($AB$31:$AB$40,MAX(($AJ73&gt;=$AF$31:$AF$40)*($AJ73&lt;=$AG$31:$AG$40)*$AA$31:$AA$40))),"")</f>
        <v/>
      </c>
      <c r="AT73" s="93" t="str">
        <f>IFERROR(IF(LEN(AS73)=0,"",COUNTIF(AS$7:AS73,AS73)),"")</f>
        <v/>
      </c>
      <c r="AU73" s="93" t="str">
        <f t="shared" si="81"/>
        <v/>
      </c>
      <c r="AV73" s="93" t="str">
        <f>IFERROR(IF(LEN(AU73)=0,"",COUNTIF(AU$7:AU73,AU73)),"")</f>
        <v/>
      </c>
      <c r="AW73" s="93" t="str">
        <f t="array" ref="AW73">IFERROR(IF(MAX(($AJ73&gt;=$AF$43:$AF$52)*($AJ73&lt;=$AG$43:$AG$52)*$AA$43:$AA$52)=0,"",INDEX($AB$43:$AB$52,MAX(($AJ73&gt;=$AF$43:$AF$52)*($AJ73&lt;=$AG$43:$AG$52)*$AA$43:$AA$52))),"")</f>
        <v/>
      </c>
      <c r="AX73" s="93" t="str">
        <f>IFERROR(IF(LEN(AW73)=0,"",COUNTIF(AW$7:AW73,AW73)),"")</f>
        <v/>
      </c>
      <c r="AY73" s="93" t="str">
        <f t="shared" si="82"/>
        <v/>
      </c>
      <c r="AZ73" s="93" t="str">
        <f>IFERROR(IF(LEN(AY73)=0,"",COUNTIF(AY$7:AY73,AY73)),"")</f>
        <v/>
      </c>
      <c r="BA73" s="93" t="str">
        <f t="array" ref="BA73">IFERROR(IF(MAX(($AJ73&gt;=$AF$55:$AF$64)*($AJ73&lt;=$AG$55:$AG$64)*$AA$55:$AA$64)=0,"",INDEX($AB$55:$AB$64,MAX(($AJ73&gt;=$AF$55:$AF$64)*($AJ73&lt;=$AG$55:$AG$64)*$AA$55:$AA$64))),"")</f>
        <v/>
      </c>
      <c r="BB73" s="93" t="str">
        <f>IFERROR(IF(LEN(BA73)=0,"",COUNTIF(BA$7:BA73,BA73)),"")</f>
        <v/>
      </c>
      <c r="BD73" s="112">
        <v>67</v>
      </c>
      <c r="BE73" s="93" t="str">
        <f t="shared" si="83"/>
        <v/>
      </c>
      <c r="BF73" s="93" t="str">
        <f t="array" ref="BF73">IFERROR(IF(AND(COUNTIF($BE$7:$BE73,"")+1=BF$6,LEN($BE73)&gt;0,$AM73&gt;0),MATCH(INDEX($V$7:$V$16,$AM73)&amp;"-"&amp;$AN73,$BQ$7:$BQ$126,0),""),"")</f>
        <v/>
      </c>
      <c r="BG73" s="93" t="str">
        <f t="array" ref="BG73">IFERROR(IF(AND(COUNTIF($BE$7:$BE73,"")+1=BG$6,LEN($BE73)&gt;0,$AM73&gt;0),MATCH(INDEX($V$7:$V$16,$AM73)&amp;"-"&amp;$AN73,$BQ$7:$BQ$126,0),""),"")</f>
        <v/>
      </c>
      <c r="BH73" s="93" t="str">
        <f t="array" ref="BH73">IFERROR(IF(AND(COUNTIF($BE$7:$BE73,"")+1=BH$6,LEN($BE73)&gt;0,$AM73&gt;0),MATCH(INDEX($V$7:$V$16,$AM73)&amp;"-"&amp;$AN73,$BQ$7:$BQ$126,0),""),"")</f>
        <v/>
      </c>
      <c r="BI73" s="93" t="str">
        <f t="array" ref="BI73">IFERROR(IF(AND(COUNTIF($BE$7:$BE73,"")+1=BI$6,LEN($BE73)&gt;0,$AM73&gt;0),MATCH(INDEX($V$7:$V$16,$AM73)&amp;"-"&amp;$AN73,$BQ$7:$BQ$126,0),""),"")</f>
        <v/>
      </c>
      <c r="BJ73" s="93" t="str">
        <f t="array" ref="BJ73">IFERROR(IF(AND(COUNTIF($BE$7:$BE73,"")+1=BJ$6,LEN($BE73)&gt;0,$AM73&gt;0),MATCH(INDEX($V$7:$V$16,$AM73)&amp;"-"&amp;$AN73,$BQ$7:$BQ$126,0),""),"")</f>
        <v/>
      </c>
      <c r="BK73" s="93" t="str">
        <f t="array" ref="BK73">IFERROR(IF(AND(COUNTIF($BE$7:$BE73,"")+1=BK$6,LEN($BE73)&gt;0,$AM73&gt;0),MATCH(INDEX($V$7:$V$16,$AM73)&amp;"-"&amp;$AN73,$BQ$7:$BQ$126,0),""),"")</f>
        <v/>
      </c>
      <c r="BL73" s="93" t="str">
        <f t="array" ref="BL73">IFERROR(IF(AND(COUNTIF($BE$7:$BE73,"")+1=BL$6,LEN($BE73)&gt;0,$AM73&gt;0),MATCH(INDEX($V$7:$V$16,$AM73)&amp;"-"&amp;$AN73,$BQ$7:$BQ$126,0),""),"")</f>
        <v/>
      </c>
      <c r="BM73" s="93" t="str">
        <f t="array" ref="BM73">IFERROR(IF(AND(COUNTIF($BE$7:$BE73,"")+1=BM$6,LEN($BE73)&gt;0,$AM73&gt;0),MATCH(INDEX($V$7:$V$16,$AM73)&amp;"-"&amp;$AN73,$BQ$7:$BQ$126,0),""),"")</f>
        <v/>
      </c>
      <c r="BN73" s="93" t="str">
        <f t="array" ref="BN73">IFERROR(IF(AND(COUNTIF($BE$7:$BE73,"")+1=BN$6,LEN($BE73)&gt;0,$AM73&gt;0),MATCH(INDEX($V$7:$V$16,$AM73)&amp;"-"&amp;$AN73,$BQ$7:$BQ$126,0),""),"")</f>
        <v/>
      </c>
      <c r="BO73" s="93" t="str">
        <f t="array" ref="BO73">IFERROR(IF(AND(COUNTIF($BE$7:$BE73,"")+1=BO$6,LEN($BE73)&gt;0,$AM73&gt;0),MATCH(INDEX($V$7:$V$16,$AM73)&amp;"-"&amp;$AN73,$BQ$7:$BQ$126,0),""),"")</f>
        <v/>
      </c>
      <c r="BP73" s="93" t="str">
        <f t="array" ref="BP73">IFERROR(IF(AND(COUNTIF($BE$7:$BE73,"")+1=BP$6,LEN($BE73)&gt;0,$AM73&gt;0),MATCH(INDEX($V$7:$V$16,$AM73)&amp;"-"&amp;$AN73,$BQ$7:$BQ$126,0),""),"")</f>
        <v/>
      </c>
      <c r="BQ73" s="93" t="str">
        <f t="shared" si="84"/>
        <v/>
      </c>
      <c r="BR73" s="93" t="str">
        <f t="array" ref="BR73">IFERROR(IF(AND(COUNTIF($BQ$7:$BQ73,"")+1=BR$6,LEN($BQ73)&gt;0,$AQ73&gt;0),MATCH(INDEX($W$7:$W$16,$AQ73)&amp;"-"&amp;$AR73,$CC$7:$CC$126,0),""),"")</f>
        <v/>
      </c>
      <c r="BS73" s="93" t="str">
        <f t="array" ref="BS73">IFERROR(IF(AND(COUNTIF($BQ$7:$BQ73,"")+1=BS$6,LEN($BQ73)&gt;0,$AQ73&gt;0),MATCH(INDEX($W$7:$W$16,$AQ73)&amp;"-"&amp;$AR73,$CC$7:$CC$126,0),""),"")</f>
        <v/>
      </c>
      <c r="BT73" s="93" t="str">
        <f t="array" ref="BT73">IFERROR(IF(AND(COUNTIF($BQ$7:$BQ73,"")+1=BT$6,LEN($BQ73)&gt;0,$AQ73&gt;0),MATCH(INDEX($W$7:$W$16,$AQ73)&amp;"-"&amp;$AR73,$CC$7:$CC$126,0),""),"")</f>
        <v/>
      </c>
      <c r="BU73" s="93" t="str">
        <f t="array" ref="BU73">IFERROR(IF(AND(COUNTIF($BQ$7:$BQ73,"")+1=BU$6,LEN($BQ73)&gt;0,$AQ73&gt;0),MATCH(INDEX($W$7:$W$16,$AQ73)&amp;"-"&amp;$AR73,$CC$7:$CC$126,0),""),"")</f>
        <v/>
      </c>
      <c r="BV73" s="93" t="str">
        <f t="array" ref="BV73">IFERROR(IF(AND(COUNTIF($BQ$7:$BQ73,"")+1=BV$6,LEN($BQ73)&gt;0,$AQ73&gt;0),MATCH(INDEX($W$7:$W$16,$AQ73)&amp;"-"&amp;$AR73,$CC$7:$CC$126,0),""),"")</f>
        <v/>
      </c>
      <c r="BW73" s="93" t="str">
        <f t="array" ref="BW73">IFERROR(IF(AND(COUNTIF($BQ$7:$BQ73,"")+1=BW$6,LEN($BQ73)&gt;0,$AQ73&gt;0),MATCH(INDEX($W$7:$W$16,$AQ73)&amp;"-"&amp;$AR73,$CC$7:$CC$126,0),""),"")</f>
        <v/>
      </c>
      <c r="BX73" s="93" t="str">
        <f t="array" ref="BX73">IFERROR(IF(AND(COUNTIF($BQ$7:$BQ73,"")+1=BX$6,LEN($BQ73)&gt;0,$AQ73&gt;0),MATCH(INDEX($W$7:$W$16,$AQ73)&amp;"-"&amp;$AR73,$CC$7:$CC$126,0),""),"")</f>
        <v/>
      </c>
      <c r="BY73" s="93" t="str">
        <f t="array" ref="BY73">IFERROR(IF(AND(COUNTIF($BQ$7:$BQ73,"")+1=BY$6,LEN($BQ73)&gt;0,$AQ73&gt;0),MATCH(INDEX($W$7:$W$16,$AQ73)&amp;"-"&amp;$AR73,$CC$7:$CC$126,0),""),"")</f>
        <v/>
      </c>
      <c r="BZ73" s="93" t="str">
        <f t="array" ref="BZ73">IFERROR(IF(AND(COUNTIF($BQ$7:$BQ73,"")+1=BZ$6,LEN($BQ73)&gt;0,$AQ73&gt;0),MATCH(INDEX($W$7:$W$16,$AQ73)&amp;"-"&amp;$AR73,$CC$7:$CC$126,0),""),"")</f>
        <v/>
      </c>
      <c r="CA73" s="93" t="str">
        <f t="array" ref="CA73">IFERROR(IF(AND(COUNTIF($BQ$7:$BQ73,"")+1=CA$6,LEN($BQ73)&gt;0,$AQ73&gt;0),MATCH(INDEX($W$7:$W$16,$AQ73)&amp;"-"&amp;$AR73,$CC$7:$CC$126,0),""),"")</f>
        <v/>
      </c>
      <c r="CB73" s="93" t="str">
        <f t="array" ref="CB73">IFERROR(IF(AND(COUNTIF($BQ$7:$BQ73,"")+1=CB$6,LEN($BQ73)&gt;0,$AQ73&gt;0),MATCH(INDEX($W$7:$W$16,$AQ73)&amp;"-"&amp;$AR73,$CC$7:$CC$126,0),""),"")</f>
        <v/>
      </c>
      <c r="CC73" s="93" t="str">
        <f t="shared" si="85"/>
        <v/>
      </c>
      <c r="CD73" s="93" t="str">
        <f t="array" ref="CD73">IFERROR(IF(AND(COUNTIF($CC$7:$CC73,"")+1=CD$6,LEN($CC73)&gt;0,$AU73&gt;0),MATCH(INDEX($X$7:$X$16,$AU73)&amp;"-"&amp;$AV73,$CO$7:$CO$126,0),""),"")</f>
        <v/>
      </c>
      <c r="CE73" s="93" t="str">
        <f t="array" ref="CE73">IFERROR(IF(AND(COUNTIF($CC$7:$CC73,"")+1=CE$6,LEN($CC73)&gt;0,$AU73&gt;0),MATCH(INDEX($X$7:$X$16,$AU73)&amp;"-"&amp;$AV73,$CO$7:$CO$126,0),""),"")</f>
        <v/>
      </c>
      <c r="CF73" s="93" t="str">
        <f t="array" ref="CF73">IFERROR(IF(AND(COUNTIF($CC$7:$CC73,"")+1=CF$6,LEN($CC73)&gt;0,$AU73&gt;0),MATCH(INDEX($X$7:$X$16,$AU73)&amp;"-"&amp;$AV73,$CO$7:$CO$126,0),""),"")</f>
        <v/>
      </c>
      <c r="CG73" s="93" t="str">
        <f t="array" ref="CG73">IFERROR(IF(AND(COUNTIF($CC$7:$CC73,"")+1=CG$6,LEN($CC73)&gt;0,$AU73&gt;0),MATCH(INDEX($X$7:$X$16,$AU73)&amp;"-"&amp;$AV73,$CO$7:$CO$126,0),""),"")</f>
        <v/>
      </c>
      <c r="CH73" s="93" t="str">
        <f t="array" ref="CH73">IFERROR(IF(AND(COUNTIF($CC$7:$CC73,"")+1=CH$6,LEN($CC73)&gt;0,$AU73&gt;0),MATCH(INDEX($X$7:$X$16,$AU73)&amp;"-"&amp;$AV73,$CO$7:$CO$126,0),""),"")</f>
        <v/>
      </c>
      <c r="CI73" s="93" t="str">
        <f t="array" ref="CI73">IFERROR(IF(AND(COUNTIF($CC$7:$CC73,"")+1=CI$6,LEN($CC73)&gt;0,$AU73&gt;0),MATCH(INDEX($X$7:$X$16,$AU73)&amp;"-"&amp;$AV73,$CO$7:$CO$126,0),""),"")</f>
        <v/>
      </c>
      <c r="CJ73" s="93" t="str">
        <f t="array" ref="CJ73">IFERROR(IF(AND(COUNTIF($CC$7:$CC73,"")+1=CJ$6,LEN($CC73)&gt;0,$AU73&gt;0),MATCH(INDEX($X$7:$X$16,$AU73)&amp;"-"&amp;$AV73,$CO$7:$CO$126,0),""),"")</f>
        <v/>
      </c>
      <c r="CK73" s="93" t="str">
        <f t="array" ref="CK73">IFERROR(IF(AND(COUNTIF($CC$7:$CC73,"")+1=CK$6,LEN($CC73)&gt;0,$AU73&gt;0),MATCH(INDEX($X$7:$X$16,$AU73)&amp;"-"&amp;$AV73,$CO$7:$CO$126,0),""),"")</f>
        <v/>
      </c>
      <c r="CL73" s="93" t="str">
        <f t="array" ref="CL73">IFERROR(IF(AND(COUNTIF($CC$7:$CC73,"")+1=CL$6,LEN($CC73)&gt;0,$AU73&gt;0),MATCH(INDEX($X$7:$X$16,$AU73)&amp;"-"&amp;$AV73,$CO$7:$CO$126,0),""),"")</f>
        <v/>
      </c>
      <c r="CM73" s="93" t="str">
        <f t="array" ref="CM73">IFERROR(IF(AND(COUNTIF($CC$7:$CC73,"")+1=CM$6,LEN($CC73)&gt;0,$AU73&gt;0),MATCH(INDEX($X$7:$X$16,$AU73)&amp;"-"&amp;$AV73,$CO$7:$CO$126,0),""),"")</f>
        <v/>
      </c>
      <c r="CN73" s="93" t="str">
        <f t="array" ref="CN73">IFERROR(IF(AND(COUNTIF($CC$7:$CC73,"")+1=CN$6,LEN($CC73)&gt;0,$AU73&gt;0),MATCH(INDEX($X$7:$X$16,$AU73)&amp;"-"&amp;$AV73,$CO$7:$CO$126,0),""),"")</f>
        <v/>
      </c>
      <c r="CO73" s="93" t="str">
        <f t="shared" si="86"/>
        <v/>
      </c>
      <c r="CP73" s="93" t="str">
        <f t="array" ref="CP73">IFERROR(IF(AND(COUNTIF($CO$7:$CO73,"")+1=CP$6,LEN($CO73)&gt;0,$AY73&gt;0),MATCH(INDEX($Y$7:$Y$16,$AY73)&amp;"-"&amp;$AZ73,$DA$7:$DA$126,0),""),"")</f>
        <v/>
      </c>
      <c r="CQ73" s="93" t="str">
        <f t="array" ref="CQ73">IFERROR(IF(AND(COUNTIF($CO$7:$CO73,"")+1=CQ$6,LEN($CO73)&gt;0,$AY73&gt;0),MATCH(INDEX($Y$7:$Y$16,$AY73)&amp;"-"&amp;$AZ73,$DA$7:$DA$126,0),""),"")</f>
        <v/>
      </c>
      <c r="CR73" s="93" t="str">
        <f t="array" ref="CR73">IFERROR(IF(AND(COUNTIF($CO$7:$CO73,"")+1=CR$6,LEN($CO73)&gt;0,$AY73&gt;0),MATCH(INDEX($Y$7:$Y$16,$AY73)&amp;"-"&amp;$AZ73,$DA$7:$DA$126,0),""),"")</f>
        <v/>
      </c>
      <c r="CS73" s="93" t="str">
        <f t="array" ref="CS73">IFERROR(IF(AND(COUNTIF($CO$7:$CO73,"")+1=CS$6,LEN($CO73)&gt;0,$AY73&gt;0),MATCH(INDEX($Y$7:$Y$16,$AY73)&amp;"-"&amp;$AZ73,$DA$7:$DA$126,0),""),"")</f>
        <v/>
      </c>
      <c r="CT73" s="93" t="str">
        <f t="array" ref="CT73">IFERROR(IF(AND(COUNTIF($CO$7:$CO73,"")+1=CT$6,LEN($CO73)&gt;0,$AY73&gt;0),MATCH(INDEX($Y$7:$Y$16,$AY73)&amp;"-"&amp;$AZ73,$DA$7:$DA$126,0),""),"")</f>
        <v/>
      </c>
      <c r="CU73" s="93" t="str">
        <f t="array" ref="CU73">IFERROR(IF(AND(COUNTIF($CO$7:$CO73,"")+1=CU$6,LEN($CO73)&gt;0,$AY73&gt;0),MATCH(INDEX($Y$7:$Y$16,$AY73)&amp;"-"&amp;$AZ73,$DA$7:$DA$126,0),""),"")</f>
        <v/>
      </c>
      <c r="CV73" s="93" t="str">
        <f t="array" ref="CV73">IFERROR(IF(AND(COUNTIF($CO$7:$CO73,"")+1=CV$6,LEN($CO73)&gt;0,$AY73&gt;0),MATCH(INDEX($Y$7:$Y$16,$AY73)&amp;"-"&amp;$AZ73,$DA$7:$DA$126,0),""),"")</f>
        <v/>
      </c>
      <c r="CW73" s="93" t="str">
        <f t="array" ref="CW73">IFERROR(IF(AND(COUNTIF($CO$7:$CO73,"")+1=CW$6,LEN($CO73)&gt;0,$AY73&gt;0),MATCH(INDEX($Y$7:$Y$16,$AY73)&amp;"-"&amp;$AZ73,$DA$7:$DA$126,0),""),"")</f>
        <v/>
      </c>
      <c r="CX73" s="93" t="str">
        <f t="array" ref="CX73">IFERROR(IF(AND(COUNTIF($CO$7:$CO73,"")+1=CX$6,LEN($CO73)&gt;0,$AY73&gt;0),MATCH(INDEX($Y$7:$Y$16,$AY73)&amp;"-"&amp;$AZ73,$DA$7:$DA$126,0),""),"")</f>
        <v/>
      </c>
      <c r="CY73" s="93" t="str">
        <f t="array" ref="CY73">IFERROR(IF(AND(COUNTIF($CO$7:$CO73,"")+1=CY$6,LEN($CO73)&gt;0,$AY73&gt;0),MATCH(INDEX($Y$7:$Y$16,$AY73)&amp;"-"&amp;$AZ73,$DA$7:$DA$126,0),""),"")</f>
        <v/>
      </c>
      <c r="CZ73" s="93" t="str">
        <f t="array" ref="CZ73">IFERROR(IF(AND(COUNTIF($CO$7:$CO73,"")+1=CZ$6,LEN($CO73)&gt;0,$AY73&gt;0),MATCH(INDEX($Y$7:$Y$16,$AY73)&amp;"-"&amp;$AZ73,$DA$7:$DA$126,0),""),"")</f>
        <v/>
      </c>
      <c r="DA73" s="93" t="str">
        <f t="shared" si="87"/>
        <v/>
      </c>
      <c r="DC73" s="93" t="str">
        <f t="array" ref="DC73">IFERROR(IF(LEN(BQ73)=0,"",SUM((BF$7:BO$126=$BD73)*(BF$6:BO$6))),"")</f>
        <v/>
      </c>
      <c r="DD73" s="93" t="str">
        <f t="array" ref="DD73">IFERROR(IF(LEN(CC73)=0,"",SUM((BR$7:CA$126=$BD73)*(BR$6:CA$6))),"")</f>
        <v/>
      </c>
      <c r="DE73" s="93" t="str">
        <f t="array" ref="DE73">IFERROR(IF(LEN(CO73)=0,"",SUM((CD$7:CM$126=$BD73)*(CD$6:CM$6))),"")</f>
        <v/>
      </c>
      <c r="DF73" s="93" t="str">
        <f t="array" ref="DF73">IFERROR(IF(LEN(DA73)=0,"",SUM((CP$7:CY$126=$BD73)*(CP$6:CY$6))),"")</f>
        <v/>
      </c>
    </row>
    <row r="74" spans="2:110" x14ac:dyDescent="0.25">
      <c r="B74" s="112">
        <v>7</v>
      </c>
      <c r="C74" s="93" t="str">
        <f t="array" ref="C74">IFERROR(SMALL(IF((LEN(C$38:C$47)&gt;0),$B$38:$B$47,""),$B74),"")</f>
        <v/>
      </c>
      <c r="D74" s="93" t="str">
        <f t="array" ref="D74">IFERROR(SMALL(IF((LEN(D$38:D$47)&gt;0),$B$38:$B$47,""),$B74),"")</f>
        <v/>
      </c>
      <c r="E74" s="93" t="str">
        <f t="array" ref="E74">IFERROR(SMALL(IF((LEN(E$38:E$47)&gt;0),$B$38:$B$47,""),$B74),"")</f>
        <v/>
      </c>
      <c r="F74" s="93" t="str">
        <f t="array" ref="F74">IFERROR(SMALL(IF((LEN(F$38:F$47)&gt;0),$B$38:$B$47,""),$B74),"")</f>
        <v/>
      </c>
      <c r="G74" s="93" t="str">
        <f t="array" ref="G74">IFERROR(SMALL(IF((LEN(G$38:G$47)&gt;0),$B$38:$B$47,""),$B74),"")</f>
        <v/>
      </c>
      <c r="H74" s="93" t="str">
        <f t="array" ref="H74">IFERROR(SMALL(IF((LEN(H$38:H$47)&gt;0),$B$38:$B$47,""),$B74),"")</f>
        <v/>
      </c>
      <c r="I74" s="93" t="str">
        <f t="array" ref="I74">IFERROR(SMALL(IF((LEN(I$38:I$47)&gt;0),$B$38:$B$47,""),$B74),"")</f>
        <v/>
      </c>
      <c r="J74" s="93" t="str">
        <f t="array" ref="J74">IFERROR(SMALL(IF((LEN(J$38:J$47)&gt;0),$B$38:$B$47,""),$B74),"")</f>
        <v/>
      </c>
      <c r="K74" s="93" t="str">
        <f t="array" ref="K74">IFERROR(SMALL(IF((LEN(K$38:K$47)&gt;0),$B$38:$B$47,""),$B74),"")</f>
        <v/>
      </c>
      <c r="L74" s="93" t="str">
        <f t="array" ref="L74">IFERROR(SMALL(IF((LEN(L$38:L$47)&gt;0),$B$38:$B$47,""),$B74),"")</f>
        <v/>
      </c>
      <c r="O74" s="112">
        <v>8</v>
      </c>
      <c r="P74" s="112">
        <v>7</v>
      </c>
      <c r="Q74" s="93" t="str">
        <f t="shared" si="79"/>
        <v/>
      </c>
      <c r="R74" s="93" t="str">
        <f t="shared" si="80"/>
        <v/>
      </c>
      <c r="AJ74" s="112">
        <v>68</v>
      </c>
      <c r="AK74" s="93" t="str">
        <f t="array" ref="AK74">IFERROR(IF(MAX(($AJ74&gt;=$AF$7:$AF$16)*($AJ74&lt;=$AG$7:$AG$16)*$AA$7:$AA$16)=0,"",INDEX($AB$7:$AB$16,MAX(($AJ74&gt;=$AF$7:$AF$16)*($AJ74&lt;=$AG$7:$AG$16)*$AA$7:$AA$16))),"")</f>
        <v/>
      </c>
      <c r="AL74" s="93" t="str">
        <f>IFERROR(IF(LEN(AK74)=0,"",COUNTIF(AK$7:AK74,AK74)),"")</f>
        <v/>
      </c>
      <c r="AM74" s="93" t="str">
        <f t="array" ref="AM74">IFERROR(IF(LEN(AK74)=0,"",LARGE((AK74=$R$7:$R$126)*($P$7:$P$126),COUNTIF(AK74:AK$126,AK74)-1)),"")</f>
        <v/>
      </c>
      <c r="AN74" s="93" t="str">
        <f>IFERROR(IF(LEN(AK74)=0,"",COUNTIF(AM$7:AM74,AM74)),"")</f>
        <v/>
      </c>
      <c r="AO74" s="93" t="str">
        <f t="array" ref="AO74">IFERROR(IF(MAX(($AJ74&gt;=$AF$19:$AF$28)*($AJ74&lt;=$AG$19:$AG$28)*$AA$19:$AA$28)=0,"",INDEX($AB$19:$AB$28,MAX(($AJ74&gt;=$AF$19:$AF$28)*($AJ74&lt;=$AG$19:$AG$28)*$AA$19:$AA$28))),"")</f>
        <v/>
      </c>
      <c r="AP74" s="93" t="str">
        <f>IFERROR(IF(LEN(AO74)=0,"",COUNTIF(AO$7:AO74,AO74)),"")</f>
        <v/>
      </c>
      <c r="AQ74" s="93" t="str">
        <f t="array" ref="AQ74">IFERROR(IF(LEN(AO74)=0,"",LARGE((AO74=$Q$7:$Q$126)*($P$7:$P$126),COUNTIF(AO74:AO$126,AO74)-1)),"")</f>
        <v/>
      </c>
      <c r="AR74" s="93" t="str">
        <f>IFERROR(IF(LEN(AO74)=0,"",COUNTIF(AQ$7:AQ74,AQ74)),"")</f>
        <v/>
      </c>
      <c r="AS74" s="93" t="str">
        <f t="array" ref="AS74">IFERROR(IF(MAX(($AJ74&gt;=$AF$31:$AF$40)*($AJ74&lt;=$AG$31:$AG$40)*$AA$31:$AA$40)=0,"",INDEX($AB$31:$AB$40,MAX(($AJ74&gt;=$AF$31:$AF$40)*($AJ74&lt;=$AG$31:$AG$40)*$AA$31:$AA$40))),"")</f>
        <v/>
      </c>
      <c r="AT74" s="93" t="str">
        <f>IFERROR(IF(LEN(AS74)=0,"",COUNTIF(AS$7:AS74,AS74)),"")</f>
        <v/>
      </c>
      <c r="AU74" s="93" t="str">
        <f t="shared" si="81"/>
        <v/>
      </c>
      <c r="AV74" s="93" t="str">
        <f>IFERROR(IF(LEN(AU74)=0,"",COUNTIF(AU$7:AU74,AU74)),"")</f>
        <v/>
      </c>
      <c r="AW74" s="93" t="str">
        <f t="array" ref="AW74">IFERROR(IF(MAX(($AJ74&gt;=$AF$43:$AF$52)*($AJ74&lt;=$AG$43:$AG$52)*$AA$43:$AA$52)=0,"",INDEX($AB$43:$AB$52,MAX(($AJ74&gt;=$AF$43:$AF$52)*($AJ74&lt;=$AG$43:$AG$52)*$AA$43:$AA$52))),"")</f>
        <v/>
      </c>
      <c r="AX74" s="93" t="str">
        <f>IFERROR(IF(LEN(AW74)=0,"",COUNTIF(AW$7:AW74,AW74)),"")</f>
        <v/>
      </c>
      <c r="AY74" s="93" t="str">
        <f t="shared" si="82"/>
        <v/>
      </c>
      <c r="AZ74" s="93" t="str">
        <f>IFERROR(IF(LEN(AY74)=0,"",COUNTIF(AY$7:AY74,AY74)),"")</f>
        <v/>
      </c>
      <c r="BA74" s="93" t="str">
        <f t="array" ref="BA74">IFERROR(IF(MAX(($AJ74&gt;=$AF$55:$AF$64)*($AJ74&lt;=$AG$55:$AG$64)*$AA$55:$AA$64)=0,"",INDEX($AB$55:$AB$64,MAX(($AJ74&gt;=$AF$55:$AF$64)*($AJ74&lt;=$AG$55:$AG$64)*$AA$55:$AA$64))),"")</f>
        <v/>
      </c>
      <c r="BB74" s="93" t="str">
        <f>IFERROR(IF(LEN(BA74)=0,"",COUNTIF(BA$7:BA74,BA74)),"")</f>
        <v/>
      </c>
      <c r="BD74" s="112">
        <v>68</v>
      </c>
      <c r="BE74" s="93" t="str">
        <f t="shared" si="83"/>
        <v/>
      </c>
      <c r="BF74" s="93" t="str">
        <f t="array" ref="BF74">IFERROR(IF(AND(COUNTIF($BE$7:$BE74,"")+1=BF$6,LEN($BE74)&gt;0,$AM74&gt;0),MATCH(INDEX($V$7:$V$16,$AM74)&amp;"-"&amp;$AN74,$BQ$7:$BQ$126,0),""),"")</f>
        <v/>
      </c>
      <c r="BG74" s="93" t="str">
        <f t="array" ref="BG74">IFERROR(IF(AND(COUNTIF($BE$7:$BE74,"")+1=BG$6,LEN($BE74)&gt;0,$AM74&gt;0),MATCH(INDEX($V$7:$V$16,$AM74)&amp;"-"&amp;$AN74,$BQ$7:$BQ$126,0),""),"")</f>
        <v/>
      </c>
      <c r="BH74" s="93" t="str">
        <f t="array" ref="BH74">IFERROR(IF(AND(COUNTIF($BE$7:$BE74,"")+1=BH$6,LEN($BE74)&gt;0,$AM74&gt;0),MATCH(INDEX($V$7:$V$16,$AM74)&amp;"-"&amp;$AN74,$BQ$7:$BQ$126,0),""),"")</f>
        <v/>
      </c>
      <c r="BI74" s="93" t="str">
        <f t="array" ref="BI74">IFERROR(IF(AND(COUNTIF($BE$7:$BE74,"")+1=BI$6,LEN($BE74)&gt;0,$AM74&gt;0),MATCH(INDEX($V$7:$V$16,$AM74)&amp;"-"&amp;$AN74,$BQ$7:$BQ$126,0),""),"")</f>
        <v/>
      </c>
      <c r="BJ74" s="93" t="str">
        <f t="array" ref="BJ74">IFERROR(IF(AND(COUNTIF($BE$7:$BE74,"")+1=BJ$6,LEN($BE74)&gt;0,$AM74&gt;0),MATCH(INDEX($V$7:$V$16,$AM74)&amp;"-"&amp;$AN74,$BQ$7:$BQ$126,0),""),"")</f>
        <v/>
      </c>
      <c r="BK74" s="93" t="str">
        <f t="array" ref="BK74">IFERROR(IF(AND(COUNTIF($BE$7:$BE74,"")+1=BK$6,LEN($BE74)&gt;0,$AM74&gt;0),MATCH(INDEX($V$7:$V$16,$AM74)&amp;"-"&amp;$AN74,$BQ$7:$BQ$126,0),""),"")</f>
        <v/>
      </c>
      <c r="BL74" s="93" t="str">
        <f t="array" ref="BL74">IFERROR(IF(AND(COUNTIF($BE$7:$BE74,"")+1=BL$6,LEN($BE74)&gt;0,$AM74&gt;0),MATCH(INDEX($V$7:$V$16,$AM74)&amp;"-"&amp;$AN74,$BQ$7:$BQ$126,0),""),"")</f>
        <v/>
      </c>
      <c r="BM74" s="93" t="str">
        <f t="array" ref="BM74">IFERROR(IF(AND(COUNTIF($BE$7:$BE74,"")+1=BM$6,LEN($BE74)&gt;0,$AM74&gt;0),MATCH(INDEX($V$7:$V$16,$AM74)&amp;"-"&amp;$AN74,$BQ$7:$BQ$126,0),""),"")</f>
        <v/>
      </c>
      <c r="BN74" s="93" t="str">
        <f t="array" ref="BN74">IFERROR(IF(AND(COUNTIF($BE$7:$BE74,"")+1=BN$6,LEN($BE74)&gt;0,$AM74&gt;0),MATCH(INDEX($V$7:$V$16,$AM74)&amp;"-"&amp;$AN74,$BQ$7:$BQ$126,0),""),"")</f>
        <v/>
      </c>
      <c r="BO74" s="93" t="str">
        <f t="array" ref="BO74">IFERROR(IF(AND(COUNTIF($BE$7:$BE74,"")+1=BO$6,LEN($BE74)&gt;0,$AM74&gt;0),MATCH(INDEX($V$7:$V$16,$AM74)&amp;"-"&amp;$AN74,$BQ$7:$BQ$126,0),""),"")</f>
        <v/>
      </c>
      <c r="BP74" s="93" t="str">
        <f t="array" ref="BP74">IFERROR(IF(AND(COUNTIF($BE$7:$BE74,"")+1=BP$6,LEN($BE74)&gt;0,$AM74&gt;0),MATCH(INDEX($V$7:$V$16,$AM74)&amp;"-"&amp;$AN74,$BQ$7:$BQ$126,0),""),"")</f>
        <v/>
      </c>
      <c r="BQ74" s="93" t="str">
        <f t="shared" si="84"/>
        <v/>
      </c>
      <c r="BR74" s="93" t="str">
        <f t="array" ref="BR74">IFERROR(IF(AND(COUNTIF($BQ$7:$BQ74,"")+1=BR$6,LEN($BQ74)&gt;0,$AQ74&gt;0),MATCH(INDEX($W$7:$W$16,$AQ74)&amp;"-"&amp;$AR74,$CC$7:$CC$126,0),""),"")</f>
        <v/>
      </c>
      <c r="BS74" s="93" t="str">
        <f t="array" ref="BS74">IFERROR(IF(AND(COUNTIF($BQ$7:$BQ74,"")+1=BS$6,LEN($BQ74)&gt;0,$AQ74&gt;0),MATCH(INDEX($W$7:$W$16,$AQ74)&amp;"-"&amp;$AR74,$CC$7:$CC$126,0),""),"")</f>
        <v/>
      </c>
      <c r="BT74" s="93" t="str">
        <f t="array" ref="BT74">IFERROR(IF(AND(COUNTIF($BQ$7:$BQ74,"")+1=BT$6,LEN($BQ74)&gt;0,$AQ74&gt;0),MATCH(INDEX($W$7:$W$16,$AQ74)&amp;"-"&amp;$AR74,$CC$7:$CC$126,0),""),"")</f>
        <v/>
      </c>
      <c r="BU74" s="93" t="str">
        <f t="array" ref="BU74">IFERROR(IF(AND(COUNTIF($BQ$7:$BQ74,"")+1=BU$6,LEN($BQ74)&gt;0,$AQ74&gt;0),MATCH(INDEX($W$7:$W$16,$AQ74)&amp;"-"&amp;$AR74,$CC$7:$CC$126,0),""),"")</f>
        <v/>
      </c>
      <c r="BV74" s="93" t="str">
        <f t="array" ref="BV74">IFERROR(IF(AND(COUNTIF($BQ$7:$BQ74,"")+1=BV$6,LEN($BQ74)&gt;0,$AQ74&gt;0),MATCH(INDEX($W$7:$W$16,$AQ74)&amp;"-"&amp;$AR74,$CC$7:$CC$126,0),""),"")</f>
        <v/>
      </c>
      <c r="BW74" s="93" t="str">
        <f t="array" ref="BW74">IFERROR(IF(AND(COUNTIF($BQ$7:$BQ74,"")+1=BW$6,LEN($BQ74)&gt;0,$AQ74&gt;0),MATCH(INDEX($W$7:$W$16,$AQ74)&amp;"-"&amp;$AR74,$CC$7:$CC$126,0),""),"")</f>
        <v/>
      </c>
      <c r="BX74" s="93" t="str">
        <f t="array" ref="BX74">IFERROR(IF(AND(COUNTIF($BQ$7:$BQ74,"")+1=BX$6,LEN($BQ74)&gt;0,$AQ74&gt;0),MATCH(INDEX($W$7:$W$16,$AQ74)&amp;"-"&amp;$AR74,$CC$7:$CC$126,0),""),"")</f>
        <v/>
      </c>
      <c r="BY74" s="93" t="str">
        <f t="array" ref="BY74">IFERROR(IF(AND(COUNTIF($BQ$7:$BQ74,"")+1=BY$6,LEN($BQ74)&gt;0,$AQ74&gt;0),MATCH(INDEX($W$7:$W$16,$AQ74)&amp;"-"&amp;$AR74,$CC$7:$CC$126,0),""),"")</f>
        <v/>
      </c>
      <c r="BZ74" s="93" t="str">
        <f t="array" ref="BZ74">IFERROR(IF(AND(COUNTIF($BQ$7:$BQ74,"")+1=BZ$6,LEN($BQ74)&gt;0,$AQ74&gt;0),MATCH(INDEX($W$7:$W$16,$AQ74)&amp;"-"&amp;$AR74,$CC$7:$CC$126,0),""),"")</f>
        <v/>
      </c>
      <c r="CA74" s="93" t="str">
        <f t="array" ref="CA74">IFERROR(IF(AND(COUNTIF($BQ$7:$BQ74,"")+1=CA$6,LEN($BQ74)&gt;0,$AQ74&gt;0),MATCH(INDEX($W$7:$W$16,$AQ74)&amp;"-"&amp;$AR74,$CC$7:$CC$126,0),""),"")</f>
        <v/>
      </c>
      <c r="CB74" s="93" t="str">
        <f t="array" ref="CB74">IFERROR(IF(AND(COUNTIF($BQ$7:$BQ74,"")+1=CB$6,LEN($BQ74)&gt;0,$AQ74&gt;0),MATCH(INDEX($W$7:$W$16,$AQ74)&amp;"-"&amp;$AR74,$CC$7:$CC$126,0),""),"")</f>
        <v/>
      </c>
      <c r="CC74" s="93" t="str">
        <f t="shared" si="85"/>
        <v/>
      </c>
      <c r="CD74" s="93" t="str">
        <f t="array" ref="CD74">IFERROR(IF(AND(COUNTIF($CC$7:$CC74,"")+1=CD$6,LEN($CC74)&gt;0,$AU74&gt;0),MATCH(INDEX($X$7:$X$16,$AU74)&amp;"-"&amp;$AV74,$CO$7:$CO$126,0),""),"")</f>
        <v/>
      </c>
      <c r="CE74" s="93" t="str">
        <f t="array" ref="CE74">IFERROR(IF(AND(COUNTIF($CC$7:$CC74,"")+1=CE$6,LEN($CC74)&gt;0,$AU74&gt;0),MATCH(INDEX($X$7:$X$16,$AU74)&amp;"-"&amp;$AV74,$CO$7:$CO$126,0),""),"")</f>
        <v/>
      </c>
      <c r="CF74" s="93" t="str">
        <f t="array" ref="CF74">IFERROR(IF(AND(COUNTIF($CC$7:$CC74,"")+1=CF$6,LEN($CC74)&gt;0,$AU74&gt;0),MATCH(INDEX($X$7:$X$16,$AU74)&amp;"-"&amp;$AV74,$CO$7:$CO$126,0),""),"")</f>
        <v/>
      </c>
      <c r="CG74" s="93" t="str">
        <f t="array" ref="CG74">IFERROR(IF(AND(COUNTIF($CC$7:$CC74,"")+1=CG$6,LEN($CC74)&gt;0,$AU74&gt;0),MATCH(INDEX($X$7:$X$16,$AU74)&amp;"-"&amp;$AV74,$CO$7:$CO$126,0),""),"")</f>
        <v/>
      </c>
      <c r="CH74" s="93" t="str">
        <f t="array" ref="CH74">IFERROR(IF(AND(COUNTIF($CC$7:$CC74,"")+1=CH$6,LEN($CC74)&gt;0,$AU74&gt;0),MATCH(INDEX($X$7:$X$16,$AU74)&amp;"-"&amp;$AV74,$CO$7:$CO$126,0),""),"")</f>
        <v/>
      </c>
      <c r="CI74" s="93" t="str">
        <f t="array" ref="CI74">IFERROR(IF(AND(COUNTIF($CC$7:$CC74,"")+1=CI$6,LEN($CC74)&gt;0,$AU74&gt;0),MATCH(INDEX($X$7:$X$16,$AU74)&amp;"-"&amp;$AV74,$CO$7:$CO$126,0),""),"")</f>
        <v/>
      </c>
      <c r="CJ74" s="93" t="str">
        <f t="array" ref="CJ74">IFERROR(IF(AND(COUNTIF($CC$7:$CC74,"")+1=CJ$6,LEN($CC74)&gt;0,$AU74&gt;0),MATCH(INDEX($X$7:$X$16,$AU74)&amp;"-"&amp;$AV74,$CO$7:$CO$126,0),""),"")</f>
        <v/>
      </c>
      <c r="CK74" s="93" t="str">
        <f t="array" ref="CK74">IFERROR(IF(AND(COUNTIF($CC$7:$CC74,"")+1=CK$6,LEN($CC74)&gt;0,$AU74&gt;0),MATCH(INDEX($X$7:$X$16,$AU74)&amp;"-"&amp;$AV74,$CO$7:$CO$126,0),""),"")</f>
        <v/>
      </c>
      <c r="CL74" s="93" t="str">
        <f t="array" ref="CL74">IFERROR(IF(AND(COUNTIF($CC$7:$CC74,"")+1=CL$6,LEN($CC74)&gt;0,$AU74&gt;0),MATCH(INDEX($X$7:$X$16,$AU74)&amp;"-"&amp;$AV74,$CO$7:$CO$126,0),""),"")</f>
        <v/>
      </c>
      <c r="CM74" s="93" t="str">
        <f t="array" ref="CM74">IFERROR(IF(AND(COUNTIF($CC$7:$CC74,"")+1=CM$6,LEN($CC74)&gt;0,$AU74&gt;0),MATCH(INDEX($X$7:$X$16,$AU74)&amp;"-"&amp;$AV74,$CO$7:$CO$126,0),""),"")</f>
        <v/>
      </c>
      <c r="CN74" s="93" t="str">
        <f t="array" ref="CN74">IFERROR(IF(AND(COUNTIF($CC$7:$CC74,"")+1=CN$6,LEN($CC74)&gt;0,$AU74&gt;0),MATCH(INDEX($X$7:$X$16,$AU74)&amp;"-"&amp;$AV74,$CO$7:$CO$126,0),""),"")</f>
        <v/>
      </c>
      <c r="CO74" s="93" t="str">
        <f t="shared" si="86"/>
        <v/>
      </c>
      <c r="CP74" s="93" t="str">
        <f t="array" ref="CP74">IFERROR(IF(AND(COUNTIF($CO$7:$CO74,"")+1=CP$6,LEN($CO74)&gt;0,$AY74&gt;0),MATCH(INDEX($Y$7:$Y$16,$AY74)&amp;"-"&amp;$AZ74,$DA$7:$DA$126,0),""),"")</f>
        <v/>
      </c>
      <c r="CQ74" s="93" t="str">
        <f t="array" ref="CQ74">IFERROR(IF(AND(COUNTIF($CO$7:$CO74,"")+1=CQ$6,LEN($CO74)&gt;0,$AY74&gt;0),MATCH(INDEX($Y$7:$Y$16,$AY74)&amp;"-"&amp;$AZ74,$DA$7:$DA$126,0),""),"")</f>
        <v/>
      </c>
      <c r="CR74" s="93" t="str">
        <f t="array" ref="CR74">IFERROR(IF(AND(COUNTIF($CO$7:$CO74,"")+1=CR$6,LEN($CO74)&gt;0,$AY74&gt;0),MATCH(INDEX($Y$7:$Y$16,$AY74)&amp;"-"&amp;$AZ74,$DA$7:$DA$126,0),""),"")</f>
        <v/>
      </c>
      <c r="CS74" s="93" t="str">
        <f t="array" ref="CS74">IFERROR(IF(AND(COUNTIF($CO$7:$CO74,"")+1=CS$6,LEN($CO74)&gt;0,$AY74&gt;0),MATCH(INDEX($Y$7:$Y$16,$AY74)&amp;"-"&amp;$AZ74,$DA$7:$DA$126,0),""),"")</f>
        <v/>
      </c>
      <c r="CT74" s="93" t="str">
        <f t="array" ref="CT74">IFERROR(IF(AND(COUNTIF($CO$7:$CO74,"")+1=CT$6,LEN($CO74)&gt;0,$AY74&gt;0),MATCH(INDEX($Y$7:$Y$16,$AY74)&amp;"-"&amp;$AZ74,$DA$7:$DA$126,0),""),"")</f>
        <v/>
      </c>
      <c r="CU74" s="93" t="str">
        <f t="array" ref="CU74">IFERROR(IF(AND(COUNTIF($CO$7:$CO74,"")+1=CU$6,LEN($CO74)&gt;0,$AY74&gt;0),MATCH(INDEX($Y$7:$Y$16,$AY74)&amp;"-"&amp;$AZ74,$DA$7:$DA$126,0),""),"")</f>
        <v/>
      </c>
      <c r="CV74" s="93" t="str">
        <f t="array" ref="CV74">IFERROR(IF(AND(COUNTIF($CO$7:$CO74,"")+1=CV$6,LEN($CO74)&gt;0,$AY74&gt;0),MATCH(INDEX($Y$7:$Y$16,$AY74)&amp;"-"&amp;$AZ74,$DA$7:$DA$126,0),""),"")</f>
        <v/>
      </c>
      <c r="CW74" s="93" t="str">
        <f t="array" ref="CW74">IFERROR(IF(AND(COUNTIF($CO$7:$CO74,"")+1=CW$6,LEN($CO74)&gt;0,$AY74&gt;0),MATCH(INDEX($Y$7:$Y$16,$AY74)&amp;"-"&amp;$AZ74,$DA$7:$DA$126,0),""),"")</f>
        <v/>
      </c>
      <c r="CX74" s="93" t="str">
        <f t="array" ref="CX74">IFERROR(IF(AND(COUNTIF($CO$7:$CO74,"")+1=CX$6,LEN($CO74)&gt;0,$AY74&gt;0),MATCH(INDEX($Y$7:$Y$16,$AY74)&amp;"-"&amp;$AZ74,$DA$7:$DA$126,0),""),"")</f>
        <v/>
      </c>
      <c r="CY74" s="93" t="str">
        <f t="array" ref="CY74">IFERROR(IF(AND(COUNTIF($CO$7:$CO74,"")+1=CY$6,LEN($CO74)&gt;0,$AY74&gt;0),MATCH(INDEX($Y$7:$Y$16,$AY74)&amp;"-"&amp;$AZ74,$DA$7:$DA$126,0),""),"")</f>
        <v/>
      </c>
      <c r="CZ74" s="93" t="str">
        <f t="array" ref="CZ74">IFERROR(IF(AND(COUNTIF($CO$7:$CO74,"")+1=CZ$6,LEN($CO74)&gt;0,$AY74&gt;0),MATCH(INDEX($Y$7:$Y$16,$AY74)&amp;"-"&amp;$AZ74,$DA$7:$DA$126,0),""),"")</f>
        <v/>
      </c>
      <c r="DA74" s="93" t="str">
        <f t="shared" si="87"/>
        <v/>
      </c>
      <c r="DC74" s="93" t="str">
        <f t="array" ref="DC74">IFERROR(IF(LEN(BQ74)=0,"",SUM((BF$7:BO$126=$BD74)*(BF$6:BO$6))),"")</f>
        <v/>
      </c>
      <c r="DD74" s="93" t="str">
        <f t="array" ref="DD74">IFERROR(IF(LEN(CC74)=0,"",SUM((BR$7:CA$126=$BD74)*(BR$6:CA$6))),"")</f>
        <v/>
      </c>
      <c r="DE74" s="93" t="str">
        <f t="array" ref="DE74">IFERROR(IF(LEN(CO74)=0,"",SUM((CD$7:CM$126=$BD74)*(CD$6:CM$6))),"")</f>
        <v/>
      </c>
      <c r="DF74" s="93" t="str">
        <f t="array" ref="DF74">IFERROR(IF(LEN(DA74)=0,"",SUM((CP$7:CY$126=$BD74)*(CP$6:CY$6))),"")</f>
        <v/>
      </c>
    </row>
    <row r="75" spans="2:110" x14ac:dyDescent="0.25">
      <c r="B75" s="112">
        <v>8</v>
      </c>
      <c r="C75" s="93" t="str">
        <f t="array" ref="C75">IFERROR(SMALL(IF((LEN(C$38:C$47)&gt;0),$B$38:$B$47,""),$B75),"")</f>
        <v/>
      </c>
      <c r="D75" s="93" t="str">
        <f t="array" ref="D75">IFERROR(SMALL(IF((LEN(D$38:D$47)&gt;0),$B$38:$B$47,""),$B75),"")</f>
        <v/>
      </c>
      <c r="E75" s="93" t="str">
        <f t="array" ref="E75">IFERROR(SMALL(IF((LEN(E$38:E$47)&gt;0),$B$38:$B$47,""),$B75),"")</f>
        <v/>
      </c>
      <c r="F75" s="93" t="str">
        <f t="array" ref="F75">IFERROR(SMALL(IF((LEN(F$38:F$47)&gt;0),$B$38:$B$47,""),$B75),"")</f>
        <v/>
      </c>
      <c r="G75" s="93" t="str">
        <f t="array" ref="G75">IFERROR(SMALL(IF((LEN(G$38:G$47)&gt;0),$B$38:$B$47,""),$B75),"")</f>
        <v/>
      </c>
      <c r="H75" s="93" t="str">
        <f t="array" ref="H75">IFERROR(SMALL(IF((LEN(H$38:H$47)&gt;0),$B$38:$B$47,""),$B75),"")</f>
        <v/>
      </c>
      <c r="I75" s="93" t="str">
        <f t="array" ref="I75">IFERROR(SMALL(IF((LEN(I$38:I$47)&gt;0),$B$38:$B$47,""),$B75),"")</f>
        <v/>
      </c>
      <c r="J75" s="93" t="str">
        <f t="array" ref="J75">IFERROR(SMALL(IF((LEN(J$38:J$47)&gt;0),$B$38:$B$47,""),$B75),"")</f>
        <v/>
      </c>
      <c r="K75" s="93" t="str">
        <f t="array" ref="K75">IFERROR(SMALL(IF((LEN(K$38:K$47)&gt;0),$B$38:$B$47,""),$B75),"")</f>
        <v/>
      </c>
      <c r="L75" s="93" t="str">
        <f t="array" ref="L75">IFERROR(SMALL(IF((LEN(L$38:L$47)&gt;0),$B$38:$B$47,""),$B75),"")</f>
        <v/>
      </c>
      <c r="O75" s="112">
        <v>9</v>
      </c>
      <c r="P75" s="112">
        <v>7</v>
      </c>
      <c r="Q75" s="93" t="str">
        <f t="shared" si="79"/>
        <v/>
      </c>
      <c r="R75" s="93" t="str">
        <f t="shared" si="80"/>
        <v/>
      </c>
      <c r="AJ75" s="112">
        <v>69</v>
      </c>
      <c r="AK75" s="93" t="str">
        <f t="array" ref="AK75">IFERROR(IF(MAX(($AJ75&gt;=$AF$7:$AF$16)*($AJ75&lt;=$AG$7:$AG$16)*$AA$7:$AA$16)=0,"",INDEX($AB$7:$AB$16,MAX(($AJ75&gt;=$AF$7:$AF$16)*($AJ75&lt;=$AG$7:$AG$16)*$AA$7:$AA$16))),"")</f>
        <v/>
      </c>
      <c r="AL75" s="93" t="str">
        <f>IFERROR(IF(LEN(AK75)=0,"",COUNTIF(AK$7:AK75,AK75)),"")</f>
        <v/>
      </c>
      <c r="AM75" s="93" t="str">
        <f t="array" ref="AM75">IFERROR(IF(LEN(AK75)=0,"",LARGE((AK75=$R$7:$R$126)*($P$7:$P$126),COUNTIF(AK75:AK$126,AK75)-1)),"")</f>
        <v/>
      </c>
      <c r="AN75" s="93" t="str">
        <f>IFERROR(IF(LEN(AK75)=0,"",COUNTIF(AM$7:AM75,AM75)),"")</f>
        <v/>
      </c>
      <c r="AO75" s="93" t="str">
        <f t="array" ref="AO75">IFERROR(IF(MAX(($AJ75&gt;=$AF$19:$AF$28)*($AJ75&lt;=$AG$19:$AG$28)*$AA$19:$AA$28)=0,"",INDEX($AB$19:$AB$28,MAX(($AJ75&gt;=$AF$19:$AF$28)*($AJ75&lt;=$AG$19:$AG$28)*$AA$19:$AA$28))),"")</f>
        <v/>
      </c>
      <c r="AP75" s="93" t="str">
        <f>IFERROR(IF(LEN(AO75)=0,"",COUNTIF(AO$7:AO75,AO75)),"")</f>
        <v/>
      </c>
      <c r="AQ75" s="93" t="str">
        <f t="array" ref="AQ75">IFERROR(IF(LEN(AO75)=0,"",LARGE((AO75=$Q$7:$Q$126)*($P$7:$P$126),COUNTIF(AO75:AO$126,AO75)-1)),"")</f>
        <v/>
      </c>
      <c r="AR75" s="93" t="str">
        <f>IFERROR(IF(LEN(AO75)=0,"",COUNTIF(AQ$7:AQ75,AQ75)),"")</f>
        <v/>
      </c>
      <c r="AS75" s="93" t="str">
        <f t="array" ref="AS75">IFERROR(IF(MAX(($AJ75&gt;=$AF$31:$AF$40)*($AJ75&lt;=$AG$31:$AG$40)*$AA$31:$AA$40)=0,"",INDEX($AB$31:$AB$40,MAX(($AJ75&gt;=$AF$31:$AF$40)*($AJ75&lt;=$AG$31:$AG$40)*$AA$31:$AA$40))),"")</f>
        <v/>
      </c>
      <c r="AT75" s="93" t="str">
        <f>IFERROR(IF(LEN(AS75)=0,"",COUNTIF(AS$7:AS75,AS75)),"")</f>
        <v/>
      </c>
      <c r="AU75" s="93" t="str">
        <f t="shared" si="81"/>
        <v/>
      </c>
      <c r="AV75" s="93" t="str">
        <f>IFERROR(IF(LEN(AU75)=0,"",COUNTIF(AU$7:AU75,AU75)),"")</f>
        <v/>
      </c>
      <c r="AW75" s="93" t="str">
        <f t="array" ref="AW75">IFERROR(IF(MAX(($AJ75&gt;=$AF$43:$AF$52)*($AJ75&lt;=$AG$43:$AG$52)*$AA$43:$AA$52)=0,"",INDEX($AB$43:$AB$52,MAX(($AJ75&gt;=$AF$43:$AF$52)*($AJ75&lt;=$AG$43:$AG$52)*$AA$43:$AA$52))),"")</f>
        <v/>
      </c>
      <c r="AX75" s="93" t="str">
        <f>IFERROR(IF(LEN(AW75)=0,"",COUNTIF(AW$7:AW75,AW75)),"")</f>
        <v/>
      </c>
      <c r="AY75" s="93" t="str">
        <f t="shared" si="82"/>
        <v/>
      </c>
      <c r="AZ75" s="93" t="str">
        <f>IFERROR(IF(LEN(AY75)=0,"",COUNTIF(AY$7:AY75,AY75)),"")</f>
        <v/>
      </c>
      <c r="BA75" s="93" t="str">
        <f t="array" ref="BA75">IFERROR(IF(MAX(($AJ75&gt;=$AF$55:$AF$64)*($AJ75&lt;=$AG$55:$AG$64)*$AA$55:$AA$64)=0,"",INDEX($AB$55:$AB$64,MAX(($AJ75&gt;=$AF$55:$AF$64)*($AJ75&lt;=$AG$55:$AG$64)*$AA$55:$AA$64))),"")</f>
        <v/>
      </c>
      <c r="BB75" s="93" t="str">
        <f>IFERROR(IF(LEN(BA75)=0,"",COUNTIF(BA$7:BA75,BA75)),"")</f>
        <v/>
      </c>
      <c r="BD75" s="112">
        <v>69</v>
      </c>
      <c r="BE75" s="93" t="str">
        <f t="shared" si="83"/>
        <v/>
      </c>
      <c r="BF75" s="93" t="str">
        <f t="array" ref="BF75">IFERROR(IF(AND(COUNTIF($BE$7:$BE75,"")+1=BF$6,LEN($BE75)&gt;0,$AM75&gt;0),MATCH(INDEX($V$7:$V$16,$AM75)&amp;"-"&amp;$AN75,$BQ$7:$BQ$126,0),""),"")</f>
        <v/>
      </c>
      <c r="BG75" s="93" t="str">
        <f t="array" ref="BG75">IFERROR(IF(AND(COUNTIF($BE$7:$BE75,"")+1=BG$6,LEN($BE75)&gt;0,$AM75&gt;0),MATCH(INDEX($V$7:$V$16,$AM75)&amp;"-"&amp;$AN75,$BQ$7:$BQ$126,0),""),"")</f>
        <v/>
      </c>
      <c r="BH75" s="93" t="str">
        <f t="array" ref="BH75">IFERROR(IF(AND(COUNTIF($BE$7:$BE75,"")+1=BH$6,LEN($BE75)&gt;0,$AM75&gt;0),MATCH(INDEX($V$7:$V$16,$AM75)&amp;"-"&amp;$AN75,$BQ$7:$BQ$126,0),""),"")</f>
        <v/>
      </c>
      <c r="BI75" s="93" t="str">
        <f t="array" ref="BI75">IFERROR(IF(AND(COUNTIF($BE$7:$BE75,"")+1=BI$6,LEN($BE75)&gt;0,$AM75&gt;0),MATCH(INDEX($V$7:$V$16,$AM75)&amp;"-"&amp;$AN75,$BQ$7:$BQ$126,0),""),"")</f>
        <v/>
      </c>
      <c r="BJ75" s="93" t="str">
        <f t="array" ref="BJ75">IFERROR(IF(AND(COUNTIF($BE$7:$BE75,"")+1=BJ$6,LEN($BE75)&gt;0,$AM75&gt;0),MATCH(INDEX($V$7:$V$16,$AM75)&amp;"-"&amp;$AN75,$BQ$7:$BQ$126,0),""),"")</f>
        <v/>
      </c>
      <c r="BK75" s="93" t="str">
        <f t="array" ref="BK75">IFERROR(IF(AND(COUNTIF($BE$7:$BE75,"")+1=BK$6,LEN($BE75)&gt;0,$AM75&gt;0),MATCH(INDEX($V$7:$V$16,$AM75)&amp;"-"&amp;$AN75,$BQ$7:$BQ$126,0),""),"")</f>
        <v/>
      </c>
      <c r="BL75" s="93" t="str">
        <f t="array" ref="BL75">IFERROR(IF(AND(COUNTIF($BE$7:$BE75,"")+1=BL$6,LEN($BE75)&gt;0,$AM75&gt;0),MATCH(INDEX($V$7:$V$16,$AM75)&amp;"-"&amp;$AN75,$BQ$7:$BQ$126,0),""),"")</f>
        <v/>
      </c>
      <c r="BM75" s="93" t="str">
        <f t="array" ref="BM75">IFERROR(IF(AND(COUNTIF($BE$7:$BE75,"")+1=BM$6,LEN($BE75)&gt;0,$AM75&gt;0),MATCH(INDEX($V$7:$V$16,$AM75)&amp;"-"&amp;$AN75,$BQ$7:$BQ$126,0),""),"")</f>
        <v/>
      </c>
      <c r="BN75" s="93" t="str">
        <f t="array" ref="BN75">IFERROR(IF(AND(COUNTIF($BE$7:$BE75,"")+1=BN$6,LEN($BE75)&gt;0,$AM75&gt;0),MATCH(INDEX($V$7:$V$16,$AM75)&amp;"-"&amp;$AN75,$BQ$7:$BQ$126,0),""),"")</f>
        <v/>
      </c>
      <c r="BO75" s="93" t="str">
        <f t="array" ref="BO75">IFERROR(IF(AND(COUNTIF($BE$7:$BE75,"")+1=BO$6,LEN($BE75)&gt;0,$AM75&gt;0),MATCH(INDEX($V$7:$V$16,$AM75)&amp;"-"&amp;$AN75,$BQ$7:$BQ$126,0),""),"")</f>
        <v/>
      </c>
      <c r="BP75" s="93" t="str">
        <f t="array" ref="BP75">IFERROR(IF(AND(COUNTIF($BE$7:$BE75,"")+1=BP$6,LEN($BE75)&gt;0,$AM75&gt;0),MATCH(INDEX($V$7:$V$16,$AM75)&amp;"-"&amp;$AN75,$BQ$7:$BQ$126,0),""),"")</f>
        <v/>
      </c>
      <c r="BQ75" s="93" t="str">
        <f t="shared" si="84"/>
        <v/>
      </c>
      <c r="BR75" s="93" t="str">
        <f t="array" ref="BR75">IFERROR(IF(AND(COUNTIF($BQ$7:$BQ75,"")+1=BR$6,LEN($BQ75)&gt;0,$AQ75&gt;0),MATCH(INDEX($W$7:$W$16,$AQ75)&amp;"-"&amp;$AR75,$CC$7:$CC$126,0),""),"")</f>
        <v/>
      </c>
      <c r="BS75" s="93" t="str">
        <f t="array" ref="BS75">IFERROR(IF(AND(COUNTIF($BQ$7:$BQ75,"")+1=BS$6,LEN($BQ75)&gt;0,$AQ75&gt;0),MATCH(INDEX($W$7:$W$16,$AQ75)&amp;"-"&amp;$AR75,$CC$7:$CC$126,0),""),"")</f>
        <v/>
      </c>
      <c r="BT75" s="93" t="str">
        <f t="array" ref="BT75">IFERROR(IF(AND(COUNTIF($BQ$7:$BQ75,"")+1=BT$6,LEN($BQ75)&gt;0,$AQ75&gt;0),MATCH(INDEX($W$7:$W$16,$AQ75)&amp;"-"&amp;$AR75,$CC$7:$CC$126,0),""),"")</f>
        <v/>
      </c>
      <c r="BU75" s="93" t="str">
        <f t="array" ref="BU75">IFERROR(IF(AND(COUNTIF($BQ$7:$BQ75,"")+1=BU$6,LEN($BQ75)&gt;0,$AQ75&gt;0),MATCH(INDEX($W$7:$W$16,$AQ75)&amp;"-"&amp;$AR75,$CC$7:$CC$126,0),""),"")</f>
        <v/>
      </c>
      <c r="BV75" s="93" t="str">
        <f t="array" ref="BV75">IFERROR(IF(AND(COUNTIF($BQ$7:$BQ75,"")+1=BV$6,LEN($BQ75)&gt;0,$AQ75&gt;0),MATCH(INDEX($W$7:$W$16,$AQ75)&amp;"-"&amp;$AR75,$CC$7:$CC$126,0),""),"")</f>
        <v/>
      </c>
      <c r="BW75" s="93" t="str">
        <f t="array" ref="BW75">IFERROR(IF(AND(COUNTIF($BQ$7:$BQ75,"")+1=BW$6,LEN($BQ75)&gt;0,$AQ75&gt;0),MATCH(INDEX($W$7:$W$16,$AQ75)&amp;"-"&amp;$AR75,$CC$7:$CC$126,0),""),"")</f>
        <v/>
      </c>
      <c r="BX75" s="93" t="str">
        <f t="array" ref="BX75">IFERROR(IF(AND(COUNTIF($BQ$7:$BQ75,"")+1=BX$6,LEN($BQ75)&gt;0,$AQ75&gt;0),MATCH(INDEX($W$7:$W$16,$AQ75)&amp;"-"&amp;$AR75,$CC$7:$CC$126,0),""),"")</f>
        <v/>
      </c>
      <c r="BY75" s="93" t="str">
        <f t="array" ref="BY75">IFERROR(IF(AND(COUNTIF($BQ$7:$BQ75,"")+1=BY$6,LEN($BQ75)&gt;0,$AQ75&gt;0),MATCH(INDEX($W$7:$W$16,$AQ75)&amp;"-"&amp;$AR75,$CC$7:$CC$126,0),""),"")</f>
        <v/>
      </c>
      <c r="BZ75" s="93" t="str">
        <f t="array" ref="BZ75">IFERROR(IF(AND(COUNTIF($BQ$7:$BQ75,"")+1=BZ$6,LEN($BQ75)&gt;0,$AQ75&gt;0),MATCH(INDEX($W$7:$W$16,$AQ75)&amp;"-"&amp;$AR75,$CC$7:$CC$126,0),""),"")</f>
        <v/>
      </c>
      <c r="CA75" s="93" t="str">
        <f t="array" ref="CA75">IFERROR(IF(AND(COUNTIF($BQ$7:$BQ75,"")+1=CA$6,LEN($BQ75)&gt;0,$AQ75&gt;0),MATCH(INDEX($W$7:$W$16,$AQ75)&amp;"-"&amp;$AR75,$CC$7:$CC$126,0),""),"")</f>
        <v/>
      </c>
      <c r="CB75" s="93" t="str">
        <f t="array" ref="CB75">IFERROR(IF(AND(COUNTIF($BQ$7:$BQ75,"")+1=CB$6,LEN($BQ75)&gt;0,$AQ75&gt;0),MATCH(INDEX($W$7:$W$16,$AQ75)&amp;"-"&amp;$AR75,$CC$7:$CC$126,0),""),"")</f>
        <v/>
      </c>
      <c r="CC75" s="93" t="str">
        <f t="shared" si="85"/>
        <v/>
      </c>
      <c r="CD75" s="93" t="str">
        <f t="array" ref="CD75">IFERROR(IF(AND(COUNTIF($CC$7:$CC75,"")+1=CD$6,LEN($CC75)&gt;0,$AU75&gt;0),MATCH(INDEX($X$7:$X$16,$AU75)&amp;"-"&amp;$AV75,$CO$7:$CO$126,0),""),"")</f>
        <v/>
      </c>
      <c r="CE75" s="93" t="str">
        <f t="array" ref="CE75">IFERROR(IF(AND(COUNTIF($CC$7:$CC75,"")+1=CE$6,LEN($CC75)&gt;0,$AU75&gt;0),MATCH(INDEX($X$7:$X$16,$AU75)&amp;"-"&amp;$AV75,$CO$7:$CO$126,0),""),"")</f>
        <v/>
      </c>
      <c r="CF75" s="93" t="str">
        <f t="array" ref="CF75">IFERROR(IF(AND(COUNTIF($CC$7:$CC75,"")+1=CF$6,LEN($CC75)&gt;0,$AU75&gt;0),MATCH(INDEX($X$7:$X$16,$AU75)&amp;"-"&amp;$AV75,$CO$7:$CO$126,0),""),"")</f>
        <v/>
      </c>
      <c r="CG75" s="93" t="str">
        <f t="array" ref="CG75">IFERROR(IF(AND(COUNTIF($CC$7:$CC75,"")+1=CG$6,LEN($CC75)&gt;0,$AU75&gt;0),MATCH(INDEX($X$7:$X$16,$AU75)&amp;"-"&amp;$AV75,$CO$7:$CO$126,0),""),"")</f>
        <v/>
      </c>
      <c r="CH75" s="93" t="str">
        <f t="array" ref="CH75">IFERROR(IF(AND(COUNTIF($CC$7:$CC75,"")+1=CH$6,LEN($CC75)&gt;0,$AU75&gt;0),MATCH(INDEX($X$7:$X$16,$AU75)&amp;"-"&amp;$AV75,$CO$7:$CO$126,0),""),"")</f>
        <v/>
      </c>
      <c r="CI75" s="93" t="str">
        <f t="array" ref="CI75">IFERROR(IF(AND(COUNTIF($CC$7:$CC75,"")+1=CI$6,LEN($CC75)&gt;0,$AU75&gt;0),MATCH(INDEX($X$7:$X$16,$AU75)&amp;"-"&amp;$AV75,$CO$7:$CO$126,0),""),"")</f>
        <v/>
      </c>
      <c r="CJ75" s="93" t="str">
        <f t="array" ref="CJ75">IFERROR(IF(AND(COUNTIF($CC$7:$CC75,"")+1=CJ$6,LEN($CC75)&gt;0,$AU75&gt;0),MATCH(INDEX($X$7:$X$16,$AU75)&amp;"-"&amp;$AV75,$CO$7:$CO$126,0),""),"")</f>
        <v/>
      </c>
      <c r="CK75" s="93" t="str">
        <f t="array" ref="CK75">IFERROR(IF(AND(COUNTIF($CC$7:$CC75,"")+1=CK$6,LEN($CC75)&gt;0,$AU75&gt;0),MATCH(INDEX($X$7:$X$16,$AU75)&amp;"-"&amp;$AV75,$CO$7:$CO$126,0),""),"")</f>
        <v/>
      </c>
      <c r="CL75" s="93" t="str">
        <f t="array" ref="CL75">IFERROR(IF(AND(COUNTIF($CC$7:$CC75,"")+1=CL$6,LEN($CC75)&gt;0,$AU75&gt;0),MATCH(INDEX($X$7:$X$16,$AU75)&amp;"-"&amp;$AV75,$CO$7:$CO$126,0),""),"")</f>
        <v/>
      </c>
      <c r="CM75" s="93" t="str">
        <f t="array" ref="CM75">IFERROR(IF(AND(COUNTIF($CC$7:$CC75,"")+1=CM$6,LEN($CC75)&gt;0,$AU75&gt;0),MATCH(INDEX($X$7:$X$16,$AU75)&amp;"-"&amp;$AV75,$CO$7:$CO$126,0),""),"")</f>
        <v/>
      </c>
      <c r="CN75" s="93" t="str">
        <f t="array" ref="CN75">IFERROR(IF(AND(COUNTIF($CC$7:$CC75,"")+1=CN$6,LEN($CC75)&gt;0,$AU75&gt;0),MATCH(INDEX($X$7:$X$16,$AU75)&amp;"-"&amp;$AV75,$CO$7:$CO$126,0),""),"")</f>
        <v/>
      </c>
      <c r="CO75" s="93" t="str">
        <f t="shared" si="86"/>
        <v/>
      </c>
      <c r="CP75" s="93" t="str">
        <f t="array" ref="CP75">IFERROR(IF(AND(COUNTIF($CO$7:$CO75,"")+1=CP$6,LEN($CO75)&gt;0,$AY75&gt;0),MATCH(INDEX($Y$7:$Y$16,$AY75)&amp;"-"&amp;$AZ75,$DA$7:$DA$126,0),""),"")</f>
        <v/>
      </c>
      <c r="CQ75" s="93" t="str">
        <f t="array" ref="CQ75">IFERROR(IF(AND(COUNTIF($CO$7:$CO75,"")+1=CQ$6,LEN($CO75)&gt;0,$AY75&gt;0),MATCH(INDEX($Y$7:$Y$16,$AY75)&amp;"-"&amp;$AZ75,$DA$7:$DA$126,0),""),"")</f>
        <v/>
      </c>
      <c r="CR75" s="93" t="str">
        <f t="array" ref="CR75">IFERROR(IF(AND(COUNTIF($CO$7:$CO75,"")+1=CR$6,LEN($CO75)&gt;0,$AY75&gt;0),MATCH(INDEX($Y$7:$Y$16,$AY75)&amp;"-"&amp;$AZ75,$DA$7:$DA$126,0),""),"")</f>
        <v/>
      </c>
      <c r="CS75" s="93" t="str">
        <f t="array" ref="CS75">IFERROR(IF(AND(COUNTIF($CO$7:$CO75,"")+1=CS$6,LEN($CO75)&gt;0,$AY75&gt;0),MATCH(INDEX($Y$7:$Y$16,$AY75)&amp;"-"&amp;$AZ75,$DA$7:$DA$126,0),""),"")</f>
        <v/>
      </c>
      <c r="CT75" s="93" t="str">
        <f t="array" ref="CT75">IFERROR(IF(AND(COUNTIF($CO$7:$CO75,"")+1=CT$6,LEN($CO75)&gt;0,$AY75&gt;0),MATCH(INDEX($Y$7:$Y$16,$AY75)&amp;"-"&amp;$AZ75,$DA$7:$DA$126,0),""),"")</f>
        <v/>
      </c>
      <c r="CU75" s="93" t="str">
        <f t="array" ref="CU75">IFERROR(IF(AND(COUNTIF($CO$7:$CO75,"")+1=CU$6,LEN($CO75)&gt;0,$AY75&gt;0),MATCH(INDEX($Y$7:$Y$16,$AY75)&amp;"-"&amp;$AZ75,$DA$7:$DA$126,0),""),"")</f>
        <v/>
      </c>
      <c r="CV75" s="93" t="str">
        <f t="array" ref="CV75">IFERROR(IF(AND(COUNTIF($CO$7:$CO75,"")+1=CV$6,LEN($CO75)&gt;0,$AY75&gt;0),MATCH(INDEX($Y$7:$Y$16,$AY75)&amp;"-"&amp;$AZ75,$DA$7:$DA$126,0),""),"")</f>
        <v/>
      </c>
      <c r="CW75" s="93" t="str">
        <f t="array" ref="CW75">IFERROR(IF(AND(COUNTIF($CO$7:$CO75,"")+1=CW$6,LEN($CO75)&gt;0,$AY75&gt;0),MATCH(INDEX($Y$7:$Y$16,$AY75)&amp;"-"&amp;$AZ75,$DA$7:$DA$126,0),""),"")</f>
        <v/>
      </c>
      <c r="CX75" s="93" t="str">
        <f t="array" ref="CX75">IFERROR(IF(AND(COUNTIF($CO$7:$CO75,"")+1=CX$6,LEN($CO75)&gt;0,$AY75&gt;0),MATCH(INDEX($Y$7:$Y$16,$AY75)&amp;"-"&amp;$AZ75,$DA$7:$DA$126,0),""),"")</f>
        <v/>
      </c>
      <c r="CY75" s="93" t="str">
        <f t="array" ref="CY75">IFERROR(IF(AND(COUNTIF($CO$7:$CO75,"")+1=CY$6,LEN($CO75)&gt;0,$AY75&gt;0),MATCH(INDEX($Y$7:$Y$16,$AY75)&amp;"-"&amp;$AZ75,$DA$7:$DA$126,0),""),"")</f>
        <v/>
      </c>
      <c r="CZ75" s="93" t="str">
        <f t="array" ref="CZ75">IFERROR(IF(AND(COUNTIF($CO$7:$CO75,"")+1=CZ$6,LEN($CO75)&gt;0,$AY75&gt;0),MATCH(INDEX($Y$7:$Y$16,$AY75)&amp;"-"&amp;$AZ75,$DA$7:$DA$126,0),""),"")</f>
        <v/>
      </c>
      <c r="DA75" s="93" t="str">
        <f t="shared" si="87"/>
        <v/>
      </c>
      <c r="DC75" s="93" t="str">
        <f t="array" ref="DC75">IFERROR(IF(LEN(BQ75)=0,"",SUM((BF$7:BO$126=$BD75)*(BF$6:BO$6))),"")</f>
        <v/>
      </c>
      <c r="DD75" s="93" t="str">
        <f t="array" ref="DD75">IFERROR(IF(LEN(CC75)=0,"",SUM((BR$7:CA$126=$BD75)*(BR$6:CA$6))),"")</f>
        <v/>
      </c>
      <c r="DE75" s="93" t="str">
        <f t="array" ref="DE75">IFERROR(IF(LEN(CO75)=0,"",SUM((CD$7:CM$126=$BD75)*(CD$6:CM$6))),"")</f>
        <v/>
      </c>
      <c r="DF75" s="93" t="str">
        <f t="array" ref="DF75">IFERROR(IF(LEN(DA75)=0,"",SUM((CP$7:CY$126=$BD75)*(CP$6:CY$6))),"")</f>
        <v/>
      </c>
    </row>
    <row r="76" spans="2:110" x14ac:dyDescent="0.25">
      <c r="B76" s="112">
        <v>9</v>
      </c>
      <c r="C76" s="93" t="str">
        <f t="array" ref="C76">IFERROR(SMALL(IF((LEN(C$38:C$47)&gt;0),$B$38:$B$47,""),$B76),"")</f>
        <v/>
      </c>
      <c r="D76" s="93" t="str">
        <f t="array" ref="D76">IFERROR(SMALL(IF((LEN(D$38:D$47)&gt;0),$B$38:$B$47,""),$B76),"")</f>
        <v/>
      </c>
      <c r="E76" s="93" t="str">
        <f t="array" ref="E76">IFERROR(SMALL(IF((LEN(E$38:E$47)&gt;0),$B$38:$B$47,""),$B76),"")</f>
        <v/>
      </c>
      <c r="F76" s="93" t="str">
        <f t="array" ref="F76">IFERROR(SMALL(IF((LEN(F$38:F$47)&gt;0),$B$38:$B$47,""),$B76),"")</f>
        <v/>
      </c>
      <c r="G76" s="93" t="str">
        <f t="array" ref="G76">IFERROR(SMALL(IF((LEN(G$38:G$47)&gt;0),$B$38:$B$47,""),$B76),"")</f>
        <v/>
      </c>
      <c r="H76" s="93" t="str">
        <f t="array" ref="H76">IFERROR(SMALL(IF((LEN(H$38:H$47)&gt;0),$B$38:$B$47,""),$B76),"")</f>
        <v/>
      </c>
      <c r="I76" s="93" t="str">
        <f t="array" ref="I76">IFERROR(SMALL(IF((LEN(I$38:I$47)&gt;0),$B$38:$B$47,""),$B76),"")</f>
        <v/>
      </c>
      <c r="J76" s="93" t="str">
        <f t="array" ref="J76">IFERROR(SMALL(IF((LEN(J$38:J$47)&gt;0),$B$38:$B$47,""),$B76),"")</f>
        <v/>
      </c>
      <c r="K76" s="93" t="str">
        <f t="array" ref="K76">IFERROR(SMALL(IF((LEN(K$38:K$47)&gt;0),$B$38:$B$47,""),$B76),"")</f>
        <v/>
      </c>
      <c r="L76" s="93" t="str">
        <f t="array" ref="L76">IFERROR(SMALL(IF((LEN(L$38:L$47)&gt;0),$B$38:$B$47,""),$B76),"")</f>
        <v/>
      </c>
      <c r="O76" s="112">
        <v>10</v>
      </c>
      <c r="P76" s="112">
        <v>7</v>
      </c>
      <c r="Q76" s="93" t="str">
        <f t="shared" si="79"/>
        <v/>
      </c>
      <c r="R76" s="93" t="str">
        <f t="shared" si="80"/>
        <v/>
      </c>
      <c r="AJ76" s="112">
        <v>70</v>
      </c>
      <c r="AK76" s="93" t="str">
        <f t="array" ref="AK76">IFERROR(IF(MAX(($AJ76&gt;=$AF$7:$AF$16)*($AJ76&lt;=$AG$7:$AG$16)*$AA$7:$AA$16)=0,"",INDEX($AB$7:$AB$16,MAX(($AJ76&gt;=$AF$7:$AF$16)*($AJ76&lt;=$AG$7:$AG$16)*$AA$7:$AA$16))),"")</f>
        <v/>
      </c>
      <c r="AL76" s="93" t="str">
        <f>IFERROR(IF(LEN(AK76)=0,"",COUNTIF(AK$7:AK76,AK76)),"")</f>
        <v/>
      </c>
      <c r="AM76" s="93" t="str">
        <f t="array" ref="AM76">IFERROR(IF(LEN(AK76)=0,"",LARGE((AK76=$R$7:$R$126)*($P$7:$P$126),COUNTIF(AK76:AK$126,AK76)-1)),"")</f>
        <v/>
      </c>
      <c r="AN76" s="93" t="str">
        <f>IFERROR(IF(LEN(AK76)=0,"",COUNTIF(AM$7:AM76,AM76)),"")</f>
        <v/>
      </c>
      <c r="AO76" s="93" t="str">
        <f t="array" ref="AO76">IFERROR(IF(MAX(($AJ76&gt;=$AF$19:$AF$28)*($AJ76&lt;=$AG$19:$AG$28)*$AA$19:$AA$28)=0,"",INDEX($AB$19:$AB$28,MAX(($AJ76&gt;=$AF$19:$AF$28)*($AJ76&lt;=$AG$19:$AG$28)*$AA$19:$AA$28))),"")</f>
        <v/>
      </c>
      <c r="AP76" s="93" t="str">
        <f>IFERROR(IF(LEN(AO76)=0,"",COUNTIF(AO$7:AO76,AO76)),"")</f>
        <v/>
      </c>
      <c r="AQ76" s="93" t="str">
        <f t="array" ref="AQ76">IFERROR(IF(LEN(AO76)=0,"",LARGE((AO76=$Q$7:$Q$126)*($P$7:$P$126),COUNTIF(AO76:AO$126,AO76)-1)),"")</f>
        <v/>
      </c>
      <c r="AR76" s="93" t="str">
        <f>IFERROR(IF(LEN(AO76)=0,"",COUNTIF(AQ$7:AQ76,AQ76)),"")</f>
        <v/>
      </c>
      <c r="AS76" s="93" t="str">
        <f t="array" ref="AS76">IFERROR(IF(MAX(($AJ76&gt;=$AF$31:$AF$40)*($AJ76&lt;=$AG$31:$AG$40)*$AA$31:$AA$40)=0,"",INDEX($AB$31:$AB$40,MAX(($AJ76&gt;=$AF$31:$AF$40)*($AJ76&lt;=$AG$31:$AG$40)*$AA$31:$AA$40))),"")</f>
        <v/>
      </c>
      <c r="AT76" s="93" t="str">
        <f>IFERROR(IF(LEN(AS76)=0,"",COUNTIF(AS$7:AS76,AS76)),"")</f>
        <v/>
      </c>
      <c r="AU76" s="93" t="str">
        <f t="shared" si="81"/>
        <v/>
      </c>
      <c r="AV76" s="93" t="str">
        <f>IFERROR(IF(LEN(AU76)=0,"",COUNTIF(AU$7:AU76,AU76)),"")</f>
        <v/>
      </c>
      <c r="AW76" s="93" t="str">
        <f t="array" ref="AW76">IFERROR(IF(MAX(($AJ76&gt;=$AF$43:$AF$52)*($AJ76&lt;=$AG$43:$AG$52)*$AA$43:$AA$52)=0,"",INDEX($AB$43:$AB$52,MAX(($AJ76&gt;=$AF$43:$AF$52)*($AJ76&lt;=$AG$43:$AG$52)*$AA$43:$AA$52))),"")</f>
        <v/>
      </c>
      <c r="AX76" s="93" t="str">
        <f>IFERROR(IF(LEN(AW76)=0,"",COUNTIF(AW$7:AW76,AW76)),"")</f>
        <v/>
      </c>
      <c r="AY76" s="93" t="str">
        <f t="shared" si="82"/>
        <v/>
      </c>
      <c r="AZ76" s="93" t="str">
        <f>IFERROR(IF(LEN(AY76)=0,"",COUNTIF(AY$7:AY76,AY76)),"")</f>
        <v/>
      </c>
      <c r="BA76" s="93" t="str">
        <f t="array" ref="BA76">IFERROR(IF(MAX(($AJ76&gt;=$AF$55:$AF$64)*($AJ76&lt;=$AG$55:$AG$64)*$AA$55:$AA$64)=0,"",INDEX($AB$55:$AB$64,MAX(($AJ76&gt;=$AF$55:$AF$64)*($AJ76&lt;=$AG$55:$AG$64)*$AA$55:$AA$64))),"")</f>
        <v/>
      </c>
      <c r="BB76" s="93" t="str">
        <f>IFERROR(IF(LEN(BA76)=0,"",COUNTIF(BA$7:BA76,BA76)),"")</f>
        <v/>
      </c>
      <c r="BD76" s="112">
        <v>70</v>
      </c>
      <c r="BE76" s="93" t="str">
        <f t="shared" si="83"/>
        <v/>
      </c>
      <c r="BF76" s="93" t="str">
        <f t="array" ref="BF76">IFERROR(IF(AND(COUNTIF($BE$7:$BE76,"")+1=BF$6,LEN($BE76)&gt;0,$AM76&gt;0),MATCH(INDEX($V$7:$V$16,$AM76)&amp;"-"&amp;$AN76,$BQ$7:$BQ$126,0),""),"")</f>
        <v/>
      </c>
      <c r="BG76" s="93" t="str">
        <f t="array" ref="BG76">IFERROR(IF(AND(COUNTIF($BE$7:$BE76,"")+1=BG$6,LEN($BE76)&gt;0,$AM76&gt;0),MATCH(INDEX($V$7:$V$16,$AM76)&amp;"-"&amp;$AN76,$BQ$7:$BQ$126,0),""),"")</f>
        <v/>
      </c>
      <c r="BH76" s="93" t="str">
        <f t="array" ref="BH76">IFERROR(IF(AND(COUNTIF($BE$7:$BE76,"")+1=BH$6,LEN($BE76)&gt;0,$AM76&gt;0),MATCH(INDEX($V$7:$V$16,$AM76)&amp;"-"&amp;$AN76,$BQ$7:$BQ$126,0),""),"")</f>
        <v/>
      </c>
      <c r="BI76" s="93" t="str">
        <f t="array" ref="BI76">IFERROR(IF(AND(COUNTIF($BE$7:$BE76,"")+1=BI$6,LEN($BE76)&gt;0,$AM76&gt;0),MATCH(INDEX($V$7:$V$16,$AM76)&amp;"-"&amp;$AN76,$BQ$7:$BQ$126,0),""),"")</f>
        <v/>
      </c>
      <c r="BJ76" s="93" t="str">
        <f t="array" ref="BJ76">IFERROR(IF(AND(COUNTIF($BE$7:$BE76,"")+1=BJ$6,LEN($BE76)&gt;0,$AM76&gt;0),MATCH(INDEX($V$7:$V$16,$AM76)&amp;"-"&amp;$AN76,$BQ$7:$BQ$126,0),""),"")</f>
        <v/>
      </c>
      <c r="BK76" s="93" t="str">
        <f t="array" ref="BK76">IFERROR(IF(AND(COUNTIF($BE$7:$BE76,"")+1=BK$6,LEN($BE76)&gt;0,$AM76&gt;0),MATCH(INDEX($V$7:$V$16,$AM76)&amp;"-"&amp;$AN76,$BQ$7:$BQ$126,0),""),"")</f>
        <v/>
      </c>
      <c r="BL76" s="93" t="str">
        <f t="array" ref="BL76">IFERROR(IF(AND(COUNTIF($BE$7:$BE76,"")+1=BL$6,LEN($BE76)&gt;0,$AM76&gt;0),MATCH(INDEX($V$7:$V$16,$AM76)&amp;"-"&amp;$AN76,$BQ$7:$BQ$126,0),""),"")</f>
        <v/>
      </c>
      <c r="BM76" s="93" t="str">
        <f t="array" ref="BM76">IFERROR(IF(AND(COUNTIF($BE$7:$BE76,"")+1=BM$6,LEN($BE76)&gt;0,$AM76&gt;0),MATCH(INDEX($V$7:$V$16,$AM76)&amp;"-"&amp;$AN76,$BQ$7:$BQ$126,0),""),"")</f>
        <v/>
      </c>
      <c r="BN76" s="93" t="str">
        <f t="array" ref="BN76">IFERROR(IF(AND(COUNTIF($BE$7:$BE76,"")+1=BN$6,LEN($BE76)&gt;0,$AM76&gt;0),MATCH(INDEX($V$7:$V$16,$AM76)&amp;"-"&amp;$AN76,$BQ$7:$BQ$126,0),""),"")</f>
        <v/>
      </c>
      <c r="BO76" s="93" t="str">
        <f t="array" ref="BO76">IFERROR(IF(AND(COUNTIF($BE$7:$BE76,"")+1=BO$6,LEN($BE76)&gt;0,$AM76&gt;0),MATCH(INDEX($V$7:$V$16,$AM76)&amp;"-"&amp;$AN76,$BQ$7:$BQ$126,0),""),"")</f>
        <v/>
      </c>
      <c r="BP76" s="93" t="str">
        <f t="array" ref="BP76">IFERROR(IF(AND(COUNTIF($BE$7:$BE76,"")+1=BP$6,LEN($BE76)&gt;0,$AM76&gt;0),MATCH(INDEX($V$7:$V$16,$AM76)&amp;"-"&amp;$AN76,$BQ$7:$BQ$126,0),""),"")</f>
        <v/>
      </c>
      <c r="BQ76" s="93" t="str">
        <f t="shared" si="84"/>
        <v/>
      </c>
      <c r="BR76" s="93" t="str">
        <f t="array" ref="BR76">IFERROR(IF(AND(COUNTIF($BQ$7:$BQ76,"")+1=BR$6,LEN($BQ76)&gt;0,$AQ76&gt;0),MATCH(INDEX($W$7:$W$16,$AQ76)&amp;"-"&amp;$AR76,$CC$7:$CC$126,0),""),"")</f>
        <v/>
      </c>
      <c r="BS76" s="93" t="str">
        <f t="array" ref="BS76">IFERROR(IF(AND(COUNTIF($BQ$7:$BQ76,"")+1=BS$6,LEN($BQ76)&gt;0,$AQ76&gt;0),MATCH(INDEX($W$7:$W$16,$AQ76)&amp;"-"&amp;$AR76,$CC$7:$CC$126,0),""),"")</f>
        <v/>
      </c>
      <c r="BT76" s="93" t="str">
        <f t="array" ref="BT76">IFERROR(IF(AND(COUNTIF($BQ$7:$BQ76,"")+1=BT$6,LEN($BQ76)&gt;0,$AQ76&gt;0),MATCH(INDEX($W$7:$W$16,$AQ76)&amp;"-"&amp;$AR76,$CC$7:$CC$126,0),""),"")</f>
        <v/>
      </c>
      <c r="BU76" s="93" t="str">
        <f t="array" ref="BU76">IFERROR(IF(AND(COUNTIF($BQ$7:$BQ76,"")+1=BU$6,LEN($BQ76)&gt;0,$AQ76&gt;0),MATCH(INDEX($W$7:$W$16,$AQ76)&amp;"-"&amp;$AR76,$CC$7:$CC$126,0),""),"")</f>
        <v/>
      </c>
      <c r="BV76" s="93" t="str">
        <f t="array" ref="BV76">IFERROR(IF(AND(COUNTIF($BQ$7:$BQ76,"")+1=BV$6,LEN($BQ76)&gt;0,$AQ76&gt;0),MATCH(INDEX($W$7:$W$16,$AQ76)&amp;"-"&amp;$AR76,$CC$7:$CC$126,0),""),"")</f>
        <v/>
      </c>
      <c r="BW76" s="93" t="str">
        <f t="array" ref="BW76">IFERROR(IF(AND(COUNTIF($BQ$7:$BQ76,"")+1=BW$6,LEN($BQ76)&gt;0,$AQ76&gt;0),MATCH(INDEX($W$7:$W$16,$AQ76)&amp;"-"&amp;$AR76,$CC$7:$CC$126,0),""),"")</f>
        <v/>
      </c>
      <c r="BX76" s="93" t="str">
        <f t="array" ref="BX76">IFERROR(IF(AND(COUNTIF($BQ$7:$BQ76,"")+1=BX$6,LEN($BQ76)&gt;0,$AQ76&gt;0),MATCH(INDEX($W$7:$W$16,$AQ76)&amp;"-"&amp;$AR76,$CC$7:$CC$126,0),""),"")</f>
        <v/>
      </c>
      <c r="BY76" s="93" t="str">
        <f t="array" ref="BY76">IFERROR(IF(AND(COUNTIF($BQ$7:$BQ76,"")+1=BY$6,LEN($BQ76)&gt;0,$AQ76&gt;0),MATCH(INDEX($W$7:$W$16,$AQ76)&amp;"-"&amp;$AR76,$CC$7:$CC$126,0),""),"")</f>
        <v/>
      </c>
      <c r="BZ76" s="93" t="str">
        <f t="array" ref="BZ76">IFERROR(IF(AND(COUNTIF($BQ$7:$BQ76,"")+1=BZ$6,LEN($BQ76)&gt;0,$AQ76&gt;0),MATCH(INDEX($W$7:$W$16,$AQ76)&amp;"-"&amp;$AR76,$CC$7:$CC$126,0),""),"")</f>
        <v/>
      </c>
      <c r="CA76" s="93" t="str">
        <f t="array" ref="CA76">IFERROR(IF(AND(COUNTIF($BQ$7:$BQ76,"")+1=CA$6,LEN($BQ76)&gt;0,$AQ76&gt;0),MATCH(INDEX($W$7:$W$16,$AQ76)&amp;"-"&amp;$AR76,$CC$7:$CC$126,0),""),"")</f>
        <v/>
      </c>
      <c r="CB76" s="93" t="str">
        <f t="array" ref="CB76">IFERROR(IF(AND(COUNTIF($BQ$7:$BQ76,"")+1=CB$6,LEN($BQ76)&gt;0,$AQ76&gt;0),MATCH(INDEX($W$7:$W$16,$AQ76)&amp;"-"&amp;$AR76,$CC$7:$CC$126,0),""),"")</f>
        <v/>
      </c>
      <c r="CC76" s="93" t="str">
        <f t="shared" si="85"/>
        <v/>
      </c>
      <c r="CD76" s="93" t="str">
        <f t="array" ref="CD76">IFERROR(IF(AND(COUNTIF($CC$7:$CC76,"")+1=CD$6,LEN($CC76)&gt;0,$AU76&gt;0),MATCH(INDEX($X$7:$X$16,$AU76)&amp;"-"&amp;$AV76,$CO$7:$CO$126,0),""),"")</f>
        <v/>
      </c>
      <c r="CE76" s="93" t="str">
        <f t="array" ref="CE76">IFERROR(IF(AND(COUNTIF($CC$7:$CC76,"")+1=CE$6,LEN($CC76)&gt;0,$AU76&gt;0),MATCH(INDEX($X$7:$X$16,$AU76)&amp;"-"&amp;$AV76,$CO$7:$CO$126,0),""),"")</f>
        <v/>
      </c>
      <c r="CF76" s="93" t="str">
        <f t="array" ref="CF76">IFERROR(IF(AND(COUNTIF($CC$7:$CC76,"")+1=CF$6,LEN($CC76)&gt;0,$AU76&gt;0),MATCH(INDEX($X$7:$X$16,$AU76)&amp;"-"&amp;$AV76,$CO$7:$CO$126,0),""),"")</f>
        <v/>
      </c>
      <c r="CG76" s="93" t="str">
        <f t="array" ref="CG76">IFERROR(IF(AND(COUNTIF($CC$7:$CC76,"")+1=CG$6,LEN($CC76)&gt;0,$AU76&gt;0),MATCH(INDEX($X$7:$X$16,$AU76)&amp;"-"&amp;$AV76,$CO$7:$CO$126,0),""),"")</f>
        <v/>
      </c>
      <c r="CH76" s="93" t="str">
        <f t="array" ref="CH76">IFERROR(IF(AND(COUNTIF($CC$7:$CC76,"")+1=CH$6,LEN($CC76)&gt;0,$AU76&gt;0),MATCH(INDEX($X$7:$X$16,$AU76)&amp;"-"&amp;$AV76,$CO$7:$CO$126,0),""),"")</f>
        <v/>
      </c>
      <c r="CI76" s="93" t="str">
        <f t="array" ref="CI76">IFERROR(IF(AND(COUNTIF($CC$7:$CC76,"")+1=CI$6,LEN($CC76)&gt;0,$AU76&gt;0),MATCH(INDEX($X$7:$X$16,$AU76)&amp;"-"&amp;$AV76,$CO$7:$CO$126,0),""),"")</f>
        <v/>
      </c>
      <c r="CJ76" s="93" t="str">
        <f t="array" ref="CJ76">IFERROR(IF(AND(COUNTIF($CC$7:$CC76,"")+1=CJ$6,LEN($CC76)&gt;0,$AU76&gt;0),MATCH(INDEX($X$7:$X$16,$AU76)&amp;"-"&amp;$AV76,$CO$7:$CO$126,0),""),"")</f>
        <v/>
      </c>
      <c r="CK76" s="93" t="str">
        <f t="array" ref="CK76">IFERROR(IF(AND(COUNTIF($CC$7:$CC76,"")+1=CK$6,LEN($CC76)&gt;0,$AU76&gt;0),MATCH(INDEX($X$7:$X$16,$AU76)&amp;"-"&amp;$AV76,$CO$7:$CO$126,0),""),"")</f>
        <v/>
      </c>
      <c r="CL76" s="93" t="str">
        <f t="array" ref="CL76">IFERROR(IF(AND(COUNTIF($CC$7:$CC76,"")+1=CL$6,LEN($CC76)&gt;0,$AU76&gt;0),MATCH(INDEX($X$7:$X$16,$AU76)&amp;"-"&amp;$AV76,$CO$7:$CO$126,0),""),"")</f>
        <v/>
      </c>
      <c r="CM76" s="93" t="str">
        <f t="array" ref="CM76">IFERROR(IF(AND(COUNTIF($CC$7:$CC76,"")+1=CM$6,LEN($CC76)&gt;0,$AU76&gt;0),MATCH(INDEX($X$7:$X$16,$AU76)&amp;"-"&amp;$AV76,$CO$7:$CO$126,0),""),"")</f>
        <v/>
      </c>
      <c r="CN76" s="93" t="str">
        <f t="array" ref="CN76">IFERROR(IF(AND(COUNTIF($CC$7:$CC76,"")+1=CN$6,LEN($CC76)&gt;0,$AU76&gt;0),MATCH(INDEX($X$7:$X$16,$AU76)&amp;"-"&amp;$AV76,$CO$7:$CO$126,0),""),"")</f>
        <v/>
      </c>
      <c r="CO76" s="93" t="str">
        <f t="shared" si="86"/>
        <v/>
      </c>
      <c r="CP76" s="93" t="str">
        <f t="array" ref="CP76">IFERROR(IF(AND(COUNTIF($CO$7:$CO76,"")+1=CP$6,LEN($CO76)&gt;0,$AY76&gt;0),MATCH(INDEX($Y$7:$Y$16,$AY76)&amp;"-"&amp;$AZ76,$DA$7:$DA$126,0),""),"")</f>
        <v/>
      </c>
      <c r="CQ76" s="93" t="str">
        <f t="array" ref="CQ76">IFERROR(IF(AND(COUNTIF($CO$7:$CO76,"")+1=CQ$6,LEN($CO76)&gt;0,$AY76&gt;0),MATCH(INDEX($Y$7:$Y$16,$AY76)&amp;"-"&amp;$AZ76,$DA$7:$DA$126,0),""),"")</f>
        <v/>
      </c>
      <c r="CR76" s="93" t="str">
        <f t="array" ref="CR76">IFERROR(IF(AND(COUNTIF($CO$7:$CO76,"")+1=CR$6,LEN($CO76)&gt;0,$AY76&gt;0),MATCH(INDEX($Y$7:$Y$16,$AY76)&amp;"-"&amp;$AZ76,$DA$7:$DA$126,0),""),"")</f>
        <v/>
      </c>
      <c r="CS76" s="93" t="str">
        <f t="array" ref="CS76">IFERROR(IF(AND(COUNTIF($CO$7:$CO76,"")+1=CS$6,LEN($CO76)&gt;0,$AY76&gt;0),MATCH(INDEX($Y$7:$Y$16,$AY76)&amp;"-"&amp;$AZ76,$DA$7:$DA$126,0),""),"")</f>
        <v/>
      </c>
      <c r="CT76" s="93" t="str">
        <f t="array" ref="CT76">IFERROR(IF(AND(COUNTIF($CO$7:$CO76,"")+1=CT$6,LEN($CO76)&gt;0,$AY76&gt;0),MATCH(INDEX($Y$7:$Y$16,$AY76)&amp;"-"&amp;$AZ76,$DA$7:$DA$126,0),""),"")</f>
        <v/>
      </c>
      <c r="CU76" s="93" t="str">
        <f t="array" ref="CU76">IFERROR(IF(AND(COUNTIF($CO$7:$CO76,"")+1=CU$6,LEN($CO76)&gt;0,$AY76&gt;0),MATCH(INDEX($Y$7:$Y$16,$AY76)&amp;"-"&amp;$AZ76,$DA$7:$DA$126,0),""),"")</f>
        <v/>
      </c>
      <c r="CV76" s="93" t="str">
        <f t="array" ref="CV76">IFERROR(IF(AND(COUNTIF($CO$7:$CO76,"")+1=CV$6,LEN($CO76)&gt;0,$AY76&gt;0),MATCH(INDEX($Y$7:$Y$16,$AY76)&amp;"-"&amp;$AZ76,$DA$7:$DA$126,0),""),"")</f>
        <v/>
      </c>
      <c r="CW76" s="93" t="str">
        <f t="array" ref="CW76">IFERROR(IF(AND(COUNTIF($CO$7:$CO76,"")+1=CW$6,LEN($CO76)&gt;0,$AY76&gt;0),MATCH(INDEX($Y$7:$Y$16,$AY76)&amp;"-"&amp;$AZ76,$DA$7:$DA$126,0),""),"")</f>
        <v/>
      </c>
      <c r="CX76" s="93" t="str">
        <f t="array" ref="CX76">IFERROR(IF(AND(COUNTIF($CO$7:$CO76,"")+1=CX$6,LEN($CO76)&gt;0,$AY76&gt;0),MATCH(INDEX($Y$7:$Y$16,$AY76)&amp;"-"&amp;$AZ76,$DA$7:$DA$126,0),""),"")</f>
        <v/>
      </c>
      <c r="CY76" s="93" t="str">
        <f t="array" ref="CY76">IFERROR(IF(AND(COUNTIF($CO$7:$CO76,"")+1=CY$6,LEN($CO76)&gt;0,$AY76&gt;0),MATCH(INDEX($Y$7:$Y$16,$AY76)&amp;"-"&amp;$AZ76,$DA$7:$DA$126,0),""),"")</f>
        <v/>
      </c>
      <c r="CZ76" s="93" t="str">
        <f t="array" ref="CZ76">IFERROR(IF(AND(COUNTIF($CO$7:$CO76,"")+1=CZ$6,LEN($CO76)&gt;0,$AY76&gt;0),MATCH(INDEX($Y$7:$Y$16,$AY76)&amp;"-"&amp;$AZ76,$DA$7:$DA$126,0),""),"")</f>
        <v/>
      </c>
      <c r="DA76" s="93" t="str">
        <f t="shared" si="87"/>
        <v/>
      </c>
      <c r="DC76" s="93" t="str">
        <f t="array" ref="DC76">IFERROR(IF(LEN(BQ76)=0,"",SUM((BF$7:BO$126=$BD76)*(BF$6:BO$6))),"")</f>
        <v/>
      </c>
      <c r="DD76" s="93" t="str">
        <f t="array" ref="DD76">IFERROR(IF(LEN(CC76)=0,"",SUM((BR$7:CA$126=$BD76)*(BR$6:CA$6))),"")</f>
        <v/>
      </c>
      <c r="DE76" s="93" t="str">
        <f t="array" ref="DE76">IFERROR(IF(LEN(CO76)=0,"",SUM((CD$7:CM$126=$BD76)*(CD$6:CM$6))),"")</f>
        <v/>
      </c>
      <c r="DF76" s="93" t="str">
        <f t="array" ref="DF76">IFERROR(IF(LEN(DA76)=0,"",SUM((CP$7:CY$126=$BD76)*(CP$6:CY$6))),"")</f>
        <v/>
      </c>
    </row>
    <row r="77" spans="2:110" x14ac:dyDescent="0.25">
      <c r="B77" s="112">
        <v>10</v>
      </c>
      <c r="C77" s="93" t="str">
        <f t="array" ref="C77">IFERROR(SMALL(IF((LEN(C$38:C$47)&gt;0),$B$38:$B$47,""),$B77),"")</f>
        <v/>
      </c>
      <c r="D77" s="93" t="str">
        <f t="array" ref="D77">IFERROR(SMALL(IF((LEN(D$38:D$47)&gt;0),$B$38:$B$47,""),$B77),"")</f>
        <v/>
      </c>
      <c r="E77" s="93" t="str">
        <f t="array" ref="E77">IFERROR(SMALL(IF((LEN(E$38:E$47)&gt;0),$B$38:$B$47,""),$B77),"")</f>
        <v/>
      </c>
      <c r="F77" s="93" t="str">
        <f t="array" ref="F77">IFERROR(SMALL(IF((LEN(F$38:F$47)&gt;0),$B$38:$B$47,""),$B77),"")</f>
        <v/>
      </c>
      <c r="G77" s="93" t="str">
        <f t="array" ref="G77">IFERROR(SMALL(IF((LEN(G$38:G$47)&gt;0),$B$38:$B$47,""),$B77),"")</f>
        <v/>
      </c>
      <c r="H77" s="93" t="str">
        <f t="array" ref="H77">IFERROR(SMALL(IF((LEN(H$38:H$47)&gt;0),$B$38:$B$47,""),$B77),"")</f>
        <v/>
      </c>
      <c r="I77" s="93" t="str">
        <f t="array" ref="I77">IFERROR(SMALL(IF((LEN(I$38:I$47)&gt;0),$B$38:$B$47,""),$B77),"")</f>
        <v/>
      </c>
      <c r="J77" s="93" t="str">
        <f t="array" ref="J77">IFERROR(SMALL(IF((LEN(J$38:J$47)&gt;0),$B$38:$B$47,""),$B77),"")</f>
        <v/>
      </c>
      <c r="K77" s="93" t="str">
        <f t="array" ref="K77">IFERROR(SMALL(IF((LEN(K$38:K$47)&gt;0),$B$38:$B$47,""),$B77),"")</f>
        <v/>
      </c>
      <c r="L77" s="93" t="str">
        <f t="array" ref="L77">IFERROR(SMALL(IF((LEN(L$38:L$47)&gt;0),$B$38:$B$47,""),$B77),"")</f>
        <v/>
      </c>
      <c r="O77" s="112">
        <v>1</v>
      </c>
      <c r="P77" s="112">
        <v>8</v>
      </c>
      <c r="Q77" s="93" t="str">
        <f t="shared" si="79"/>
        <v/>
      </c>
      <c r="R77" s="93" t="str">
        <f t="shared" si="80"/>
        <v/>
      </c>
      <c r="AJ77" s="112">
        <v>71</v>
      </c>
      <c r="AK77" s="93" t="str">
        <f t="array" ref="AK77">IFERROR(IF(MAX(($AJ77&gt;=$AF$7:$AF$16)*($AJ77&lt;=$AG$7:$AG$16)*$AA$7:$AA$16)=0,"",INDEX($AB$7:$AB$16,MAX(($AJ77&gt;=$AF$7:$AF$16)*($AJ77&lt;=$AG$7:$AG$16)*$AA$7:$AA$16))),"")</f>
        <v/>
      </c>
      <c r="AL77" s="93" t="str">
        <f>IFERROR(IF(LEN(AK77)=0,"",COUNTIF(AK$7:AK77,AK77)),"")</f>
        <v/>
      </c>
      <c r="AM77" s="93" t="str">
        <f t="array" ref="AM77">IFERROR(IF(LEN(AK77)=0,"",LARGE((AK77=$R$7:$R$126)*($P$7:$P$126),COUNTIF(AK77:AK$126,AK77)-1)),"")</f>
        <v/>
      </c>
      <c r="AN77" s="93" t="str">
        <f>IFERROR(IF(LEN(AK77)=0,"",COUNTIF(AM$7:AM77,AM77)),"")</f>
        <v/>
      </c>
      <c r="AO77" s="93" t="str">
        <f t="array" ref="AO77">IFERROR(IF(MAX(($AJ77&gt;=$AF$19:$AF$28)*($AJ77&lt;=$AG$19:$AG$28)*$AA$19:$AA$28)=0,"",INDEX($AB$19:$AB$28,MAX(($AJ77&gt;=$AF$19:$AF$28)*($AJ77&lt;=$AG$19:$AG$28)*$AA$19:$AA$28))),"")</f>
        <v/>
      </c>
      <c r="AP77" s="93" t="str">
        <f>IFERROR(IF(LEN(AO77)=0,"",COUNTIF(AO$7:AO77,AO77)),"")</f>
        <v/>
      </c>
      <c r="AQ77" s="93" t="str">
        <f t="array" ref="AQ77">IFERROR(IF(LEN(AO77)=0,"",LARGE((AO77=$Q$7:$Q$126)*($P$7:$P$126),COUNTIF(AO77:AO$126,AO77)-1)),"")</f>
        <v/>
      </c>
      <c r="AR77" s="93" t="str">
        <f>IFERROR(IF(LEN(AO77)=0,"",COUNTIF(AQ$7:AQ77,AQ77)),"")</f>
        <v/>
      </c>
      <c r="AS77" s="93" t="str">
        <f t="array" ref="AS77">IFERROR(IF(MAX(($AJ77&gt;=$AF$31:$AF$40)*($AJ77&lt;=$AG$31:$AG$40)*$AA$31:$AA$40)=0,"",INDEX($AB$31:$AB$40,MAX(($AJ77&gt;=$AF$31:$AF$40)*($AJ77&lt;=$AG$31:$AG$40)*$AA$31:$AA$40))),"")</f>
        <v/>
      </c>
      <c r="AT77" s="93" t="str">
        <f>IFERROR(IF(LEN(AS77)=0,"",COUNTIF(AS$7:AS77,AS77)),"")</f>
        <v/>
      </c>
      <c r="AU77" s="93" t="str">
        <f t="shared" si="81"/>
        <v/>
      </c>
      <c r="AV77" s="93" t="str">
        <f>IFERROR(IF(LEN(AU77)=0,"",COUNTIF(AU$7:AU77,AU77)),"")</f>
        <v/>
      </c>
      <c r="AW77" s="93" t="str">
        <f t="array" ref="AW77">IFERROR(IF(MAX(($AJ77&gt;=$AF$43:$AF$52)*($AJ77&lt;=$AG$43:$AG$52)*$AA$43:$AA$52)=0,"",INDEX($AB$43:$AB$52,MAX(($AJ77&gt;=$AF$43:$AF$52)*($AJ77&lt;=$AG$43:$AG$52)*$AA$43:$AA$52))),"")</f>
        <v/>
      </c>
      <c r="AX77" s="93" t="str">
        <f>IFERROR(IF(LEN(AW77)=0,"",COUNTIF(AW$7:AW77,AW77)),"")</f>
        <v/>
      </c>
      <c r="AY77" s="93" t="str">
        <f t="shared" si="82"/>
        <v/>
      </c>
      <c r="AZ77" s="93" t="str">
        <f>IFERROR(IF(LEN(AY77)=0,"",COUNTIF(AY$7:AY77,AY77)),"")</f>
        <v/>
      </c>
      <c r="BA77" s="93" t="str">
        <f t="array" ref="BA77">IFERROR(IF(MAX(($AJ77&gt;=$AF$55:$AF$64)*($AJ77&lt;=$AG$55:$AG$64)*$AA$55:$AA$64)=0,"",INDEX($AB$55:$AB$64,MAX(($AJ77&gt;=$AF$55:$AF$64)*($AJ77&lt;=$AG$55:$AG$64)*$AA$55:$AA$64))),"")</f>
        <v/>
      </c>
      <c r="BB77" s="93" t="str">
        <f>IFERROR(IF(LEN(BA77)=0,"",COUNTIF(BA$7:BA77,BA77)),"")</f>
        <v/>
      </c>
      <c r="BD77" s="112">
        <v>71</v>
      </c>
      <c r="BE77" s="93" t="str">
        <f t="shared" si="83"/>
        <v/>
      </c>
      <c r="BF77" s="93" t="str">
        <f t="array" ref="BF77">IFERROR(IF(AND(COUNTIF($BE$7:$BE77,"")+1=BF$6,LEN($BE77)&gt;0,$AM77&gt;0),MATCH(INDEX($V$7:$V$16,$AM77)&amp;"-"&amp;$AN77,$BQ$7:$BQ$126,0),""),"")</f>
        <v/>
      </c>
      <c r="BG77" s="93" t="str">
        <f t="array" ref="BG77">IFERROR(IF(AND(COUNTIF($BE$7:$BE77,"")+1=BG$6,LEN($BE77)&gt;0,$AM77&gt;0),MATCH(INDEX($V$7:$V$16,$AM77)&amp;"-"&amp;$AN77,$BQ$7:$BQ$126,0),""),"")</f>
        <v/>
      </c>
      <c r="BH77" s="93" t="str">
        <f t="array" ref="BH77">IFERROR(IF(AND(COUNTIF($BE$7:$BE77,"")+1=BH$6,LEN($BE77)&gt;0,$AM77&gt;0),MATCH(INDEX($V$7:$V$16,$AM77)&amp;"-"&amp;$AN77,$BQ$7:$BQ$126,0),""),"")</f>
        <v/>
      </c>
      <c r="BI77" s="93" t="str">
        <f t="array" ref="BI77">IFERROR(IF(AND(COUNTIF($BE$7:$BE77,"")+1=BI$6,LEN($BE77)&gt;0,$AM77&gt;0),MATCH(INDEX($V$7:$V$16,$AM77)&amp;"-"&amp;$AN77,$BQ$7:$BQ$126,0),""),"")</f>
        <v/>
      </c>
      <c r="BJ77" s="93" t="str">
        <f t="array" ref="BJ77">IFERROR(IF(AND(COUNTIF($BE$7:$BE77,"")+1=BJ$6,LEN($BE77)&gt;0,$AM77&gt;0),MATCH(INDEX($V$7:$V$16,$AM77)&amp;"-"&amp;$AN77,$BQ$7:$BQ$126,0),""),"")</f>
        <v/>
      </c>
      <c r="BK77" s="93" t="str">
        <f t="array" ref="BK77">IFERROR(IF(AND(COUNTIF($BE$7:$BE77,"")+1=BK$6,LEN($BE77)&gt;0,$AM77&gt;0),MATCH(INDEX($V$7:$V$16,$AM77)&amp;"-"&amp;$AN77,$BQ$7:$BQ$126,0),""),"")</f>
        <v/>
      </c>
      <c r="BL77" s="93" t="str">
        <f t="array" ref="BL77">IFERROR(IF(AND(COUNTIF($BE$7:$BE77,"")+1=BL$6,LEN($BE77)&gt;0,$AM77&gt;0),MATCH(INDEX($V$7:$V$16,$AM77)&amp;"-"&amp;$AN77,$BQ$7:$BQ$126,0),""),"")</f>
        <v/>
      </c>
      <c r="BM77" s="93" t="str">
        <f t="array" ref="BM77">IFERROR(IF(AND(COUNTIF($BE$7:$BE77,"")+1=BM$6,LEN($BE77)&gt;0,$AM77&gt;0),MATCH(INDEX($V$7:$V$16,$AM77)&amp;"-"&amp;$AN77,$BQ$7:$BQ$126,0),""),"")</f>
        <v/>
      </c>
      <c r="BN77" s="93" t="str">
        <f t="array" ref="BN77">IFERROR(IF(AND(COUNTIF($BE$7:$BE77,"")+1=BN$6,LEN($BE77)&gt;0,$AM77&gt;0),MATCH(INDEX($V$7:$V$16,$AM77)&amp;"-"&amp;$AN77,$BQ$7:$BQ$126,0),""),"")</f>
        <v/>
      </c>
      <c r="BO77" s="93" t="str">
        <f t="array" ref="BO77">IFERROR(IF(AND(COUNTIF($BE$7:$BE77,"")+1=BO$6,LEN($BE77)&gt;0,$AM77&gt;0),MATCH(INDEX($V$7:$V$16,$AM77)&amp;"-"&amp;$AN77,$BQ$7:$BQ$126,0),""),"")</f>
        <v/>
      </c>
      <c r="BP77" s="93" t="str">
        <f t="array" ref="BP77">IFERROR(IF(AND(COUNTIF($BE$7:$BE77,"")+1=BP$6,LEN($BE77)&gt;0,$AM77&gt;0),MATCH(INDEX($V$7:$V$16,$AM77)&amp;"-"&amp;$AN77,$BQ$7:$BQ$126,0),""),"")</f>
        <v/>
      </c>
      <c r="BQ77" s="93" t="str">
        <f t="shared" si="84"/>
        <v/>
      </c>
      <c r="BR77" s="93" t="str">
        <f t="array" ref="BR77">IFERROR(IF(AND(COUNTIF($BQ$7:$BQ77,"")+1=BR$6,LEN($BQ77)&gt;0,$AQ77&gt;0),MATCH(INDEX($W$7:$W$16,$AQ77)&amp;"-"&amp;$AR77,$CC$7:$CC$126,0),""),"")</f>
        <v/>
      </c>
      <c r="BS77" s="93" t="str">
        <f t="array" ref="BS77">IFERROR(IF(AND(COUNTIF($BQ$7:$BQ77,"")+1=BS$6,LEN($BQ77)&gt;0,$AQ77&gt;0),MATCH(INDEX($W$7:$W$16,$AQ77)&amp;"-"&amp;$AR77,$CC$7:$CC$126,0),""),"")</f>
        <v/>
      </c>
      <c r="BT77" s="93" t="str">
        <f t="array" ref="BT77">IFERROR(IF(AND(COUNTIF($BQ$7:$BQ77,"")+1=BT$6,LEN($BQ77)&gt;0,$AQ77&gt;0),MATCH(INDEX($W$7:$W$16,$AQ77)&amp;"-"&amp;$AR77,$CC$7:$CC$126,0),""),"")</f>
        <v/>
      </c>
      <c r="BU77" s="93" t="str">
        <f t="array" ref="BU77">IFERROR(IF(AND(COUNTIF($BQ$7:$BQ77,"")+1=BU$6,LEN($BQ77)&gt;0,$AQ77&gt;0),MATCH(INDEX($W$7:$W$16,$AQ77)&amp;"-"&amp;$AR77,$CC$7:$CC$126,0),""),"")</f>
        <v/>
      </c>
      <c r="BV77" s="93" t="str">
        <f t="array" ref="BV77">IFERROR(IF(AND(COUNTIF($BQ$7:$BQ77,"")+1=BV$6,LEN($BQ77)&gt;0,$AQ77&gt;0),MATCH(INDEX($W$7:$W$16,$AQ77)&amp;"-"&amp;$AR77,$CC$7:$CC$126,0),""),"")</f>
        <v/>
      </c>
      <c r="BW77" s="93" t="str">
        <f t="array" ref="BW77">IFERROR(IF(AND(COUNTIF($BQ$7:$BQ77,"")+1=BW$6,LEN($BQ77)&gt;0,$AQ77&gt;0),MATCH(INDEX($W$7:$W$16,$AQ77)&amp;"-"&amp;$AR77,$CC$7:$CC$126,0),""),"")</f>
        <v/>
      </c>
      <c r="BX77" s="93" t="str">
        <f t="array" ref="BX77">IFERROR(IF(AND(COUNTIF($BQ$7:$BQ77,"")+1=BX$6,LEN($BQ77)&gt;0,$AQ77&gt;0),MATCH(INDEX($W$7:$W$16,$AQ77)&amp;"-"&amp;$AR77,$CC$7:$CC$126,0),""),"")</f>
        <v/>
      </c>
      <c r="BY77" s="93" t="str">
        <f t="array" ref="BY77">IFERROR(IF(AND(COUNTIF($BQ$7:$BQ77,"")+1=BY$6,LEN($BQ77)&gt;0,$AQ77&gt;0),MATCH(INDEX($W$7:$W$16,$AQ77)&amp;"-"&amp;$AR77,$CC$7:$CC$126,0),""),"")</f>
        <v/>
      </c>
      <c r="BZ77" s="93" t="str">
        <f t="array" ref="BZ77">IFERROR(IF(AND(COUNTIF($BQ$7:$BQ77,"")+1=BZ$6,LEN($BQ77)&gt;0,$AQ77&gt;0),MATCH(INDEX($W$7:$W$16,$AQ77)&amp;"-"&amp;$AR77,$CC$7:$CC$126,0),""),"")</f>
        <v/>
      </c>
      <c r="CA77" s="93" t="str">
        <f t="array" ref="CA77">IFERROR(IF(AND(COUNTIF($BQ$7:$BQ77,"")+1=CA$6,LEN($BQ77)&gt;0,$AQ77&gt;0),MATCH(INDEX($W$7:$W$16,$AQ77)&amp;"-"&amp;$AR77,$CC$7:$CC$126,0),""),"")</f>
        <v/>
      </c>
      <c r="CB77" s="93" t="str">
        <f t="array" ref="CB77">IFERROR(IF(AND(COUNTIF($BQ$7:$BQ77,"")+1=CB$6,LEN($BQ77)&gt;0,$AQ77&gt;0),MATCH(INDEX($W$7:$W$16,$AQ77)&amp;"-"&amp;$AR77,$CC$7:$CC$126,0),""),"")</f>
        <v/>
      </c>
      <c r="CC77" s="93" t="str">
        <f t="shared" si="85"/>
        <v/>
      </c>
      <c r="CD77" s="93" t="str">
        <f t="array" ref="CD77">IFERROR(IF(AND(COUNTIF($CC$7:$CC77,"")+1=CD$6,LEN($CC77)&gt;0,$AU77&gt;0),MATCH(INDEX($X$7:$X$16,$AU77)&amp;"-"&amp;$AV77,$CO$7:$CO$126,0),""),"")</f>
        <v/>
      </c>
      <c r="CE77" s="93" t="str">
        <f t="array" ref="CE77">IFERROR(IF(AND(COUNTIF($CC$7:$CC77,"")+1=CE$6,LEN($CC77)&gt;0,$AU77&gt;0),MATCH(INDEX($X$7:$X$16,$AU77)&amp;"-"&amp;$AV77,$CO$7:$CO$126,0),""),"")</f>
        <v/>
      </c>
      <c r="CF77" s="93" t="str">
        <f t="array" ref="CF77">IFERROR(IF(AND(COUNTIF($CC$7:$CC77,"")+1=CF$6,LEN($CC77)&gt;0,$AU77&gt;0),MATCH(INDEX($X$7:$X$16,$AU77)&amp;"-"&amp;$AV77,$CO$7:$CO$126,0),""),"")</f>
        <v/>
      </c>
      <c r="CG77" s="93" t="str">
        <f t="array" ref="CG77">IFERROR(IF(AND(COUNTIF($CC$7:$CC77,"")+1=CG$6,LEN($CC77)&gt;0,$AU77&gt;0),MATCH(INDEX($X$7:$X$16,$AU77)&amp;"-"&amp;$AV77,$CO$7:$CO$126,0),""),"")</f>
        <v/>
      </c>
      <c r="CH77" s="93" t="str">
        <f t="array" ref="CH77">IFERROR(IF(AND(COUNTIF($CC$7:$CC77,"")+1=CH$6,LEN($CC77)&gt;0,$AU77&gt;0),MATCH(INDEX($X$7:$X$16,$AU77)&amp;"-"&amp;$AV77,$CO$7:$CO$126,0),""),"")</f>
        <v/>
      </c>
      <c r="CI77" s="93" t="str">
        <f t="array" ref="CI77">IFERROR(IF(AND(COUNTIF($CC$7:$CC77,"")+1=CI$6,LEN($CC77)&gt;0,$AU77&gt;0),MATCH(INDEX($X$7:$X$16,$AU77)&amp;"-"&amp;$AV77,$CO$7:$CO$126,0),""),"")</f>
        <v/>
      </c>
      <c r="CJ77" s="93" t="str">
        <f t="array" ref="CJ77">IFERROR(IF(AND(COUNTIF($CC$7:$CC77,"")+1=CJ$6,LEN($CC77)&gt;0,$AU77&gt;0),MATCH(INDEX($X$7:$X$16,$AU77)&amp;"-"&amp;$AV77,$CO$7:$CO$126,0),""),"")</f>
        <v/>
      </c>
      <c r="CK77" s="93" t="str">
        <f t="array" ref="CK77">IFERROR(IF(AND(COUNTIF($CC$7:$CC77,"")+1=CK$6,LEN($CC77)&gt;0,$AU77&gt;0),MATCH(INDEX($X$7:$X$16,$AU77)&amp;"-"&amp;$AV77,$CO$7:$CO$126,0),""),"")</f>
        <v/>
      </c>
      <c r="CL77" s="93" t="str">
        <f t="array" ref="CL77">IFERROR(IF(AND(COUNTIF($CC$7:$CC77,"")+1=CL$6,LEN($CC77)&gt;0,$AU77&gt;0),MATCH(INDEX($X$7:$X$16,$AU77)&amp;"-"&amp;$AV77,$CO$7:$CO$126,0),""),"")</f>
        <v/>
      </c>
      <c r="CM77" s="93" t="str">
        <f t="array" ref="CM77">IFERROR(IF(AND(COUNTIF($CC$7:$CC77,"")+1=CM$6,LEN($CC77)&gt;0,$AU77&gt;0),MATCH(INDEX($X$7:$X$16,$AU77)&amp;"-"&amp;$AV77,$CO$7:$CO$126,0),""),"")</f>
        <v/>
      </c>
      <c r="CN77" s="93" t="str">
        <f t="array" ref="CN77">IFERROR(IF(AND(COUNTIF($CC$7:$CC77,"")+1=CN$6,LEN($CC77)&gt;0,$AU77&gt;0),MATCH(INDEX($X$7:$X$16,$AU77)&amp;"-"&amp;$AV77,$CO$7:$CO$126,0),""),"")</f>
        <v/>
      </c>
      <c r="CO77" s="93" t="str">
        <f t="shared" si="86"/>
        <v/>
      </c>
      <c r="CP77" s="93" t="str">
        <f t="array" ref="CP77">IFERROR(IF(AND(COUNTIF($CO$7:$CO77,"")+1=CP$6,LEN($CO77)&gt;0,$AY77&gt;0),MATCH(INDEX($Y$7:$Y$16,$AY77)&amp;"-"&amp;$AZ77,$DA$7:$DA$126,0),""),"")</f>
        <v/>
      </c>
      <c r="CQ77" s="93" t="str">
        <f t="array" ref="CQ77">IFERROR(IF(AND(COUNTIF($CO$7:$CO77,"")+1=CQ$6,LEN($CO77)&gt;0,$AY77&gt;0),MATCH(INDEX($Y$7:$Y$16,$AY77)&amp;"-"&amp;$AZ77,$DA$7:$DA$126,0),""),"")</f>
        <v/>
      </c>
      <c r="CR77" s="93" t="str">
        <f t="array" ref="CR77">IFERROR(IF(AND(COUNTIF($CO$7:$CO77,"")+1=CR$6,LEN($CO77)&gt;0,$AY77&gt;0),MATCH(INDEX($Y$7:$Y$16,$AY77)&amp;"-"&amp;$AZ77,$DA$7:$DA$126,0),""),"")</f>
        <v/>
      </c>
      <c r="CS77" s="93" t="str">
        <f t="array" ref="CS77">IFERROR(IF(AND(COUNTIF($CO$7:$CO77,"")+1=CS$6,LEN($CO77)&gt;0,$AY77&gt;0),MATCH(INDEX($Y$7:$Y$16,$AY77)&amp;"-"&amp;$AZ77,$DA$7:$DA$126,0),""),"")</f>
        <v/>
      </c>
      <c r="CT77" s="93" t="str">
        <f t="array" ref="CT77">IFERROR(IF(AND(COUNTIF($CO$7:$CO77,"")+1=CT$6,LEN($CO77)&gt;0,$AY77&gt;0),MATCH(INDEX($Y$7:$Y$16,$AY77)&amp;"-"&amp;$AZ77,$DA$7:$DA$126,0),""),"")</f>
        <v/>
      </c>
      <c r="CU77" s="93" t="str">
        <f t="array" ref="CU77">IFERROR(IF(AND(COUNTIF($CO$7:$CO77,"")+1=CU$6,LEN($CO77)&gt;0,$AY77&gt;0),MATCH(INDEX($Y$7:$Y$16,$AY77)&amp;"-"&amp;$AZ77,$DA$7:$DA$126,0),""),"")</f>
        <v/>
      </c>
      <c r="CV77" s="93" t="str">
        <f t="array" ref="CV77">IFERROR(IF(AND(COUNTIF($CO$7:$CO77,"")+1=CV$6,LEN($CO77)&gt;0,$AY77&gt;0),MATCH(INDEX($Y$7:$Y$16,$AY77)&amp;"-"&amp;$AZ77,$DA$7:$DA$126,0),""),"")</f>
        <v/>
      </c>
      <c r="CW77" s="93" t="str">
        <f t="array" ref="CW77">IFERROR(IF(AND(COUNTIF($CO$7:$CO77,"")+1=CW$6,LEN($CO77)&gt;0,$AY77&gt;0),MATCH(INDEX($Y$7:$Y$16,$AY77)&amp;"-"&amp;$AZ77,$DA$7:$DA$126,0),""),"")</f>
        <v/>
      </c>
      <c r="CX77" s="93" t="str">
        <f t="array" ref="CX77">IFERROR(IF(AND(COUNTIF($CO$7:$CO77,"")+1=CX$6,LEN($CO77)&gt;0,$AY77&gt;0),MATCH(INDEX($Y$7:$Y$16,$AY77)&amp;"-"&amp;$AZ77,$DA$7:$DA$126,0),""),"")</f>
        <v/>
      </c>
      <c r="CY77" s="93" t="str">
        <f t="array" ref="CY77">IFERROR(IF(AND(COUNTIF($CO$7:$CO77,"")+1=CY$6,LEN($CO77)&gt;0,$AY77&gt;0),MATCH(INDEX($Y$7:$Y$16,$AY77)&amp;"-"&amp;$AZ77,$DA$7:$DA$126,0),""),"")</f>
        <v/>
      </c>
      <c r="CZ77" s="93" t="str">
        <f t="array" ref="CZ77">IFERROR(IF(AND(COUNTIF($CO$7:$CO77,"")+1=CZ$6,LEN($CO77)&gt;0,$AY77&gt;0),MATCH(INDEX($Y$7:$Y$16,$AY77)&amp;"-"&amp;$AZ77,$DA$7:$DA$126,0),""),"")</f>
        <v/>
      </c>
      <c r="DA77" s="93" t="str">
        <f t="shared" si="87"/>
        <v/>
      </c>
      <c r="DC77" s="93" t="str">
        <f t="array" ref="DC77">IFERROR(IF(LEN(BQ77)=0,"",SUM((BF$7:BO$126=$BD77)*(BF$6:BO$6))),"")</f>
        <v/>
      </c>
      <c r="DD77" s="93" t="str">
        <f t="array" ref="DD77">IFERROR(IF(LEN(CC77)=0,"",SUM((BR$7:CA$126=$BD77)*(BR$6:CA$6))),"")</f>
        <v/>
      </c>
      <c r="DE77" s="93" t="str">
        <f t="array" ref="DE77">IFERROR(IF(LEN(CO77)=0,"",SUM((CD$7:CM$126=$BD77)*(CD$6:CM$6))),"")</f>
        <v/>
      </c>
      <c r="DF77" s="93" t="str">
        <f t="array" ref="DF77">IFERROR(IF(LEN(DA77)=0,"",SUM((CP$7:CY$126=$BD77)*(CP$6:CY$6))),"")</f>
        <v/>
      </c>
    </row>
    <row r="78" spans="2:110" x14ac:dyDescent="0.25">
      <c r="B78" s="127" t="s">
        <v>13</v>
      </c>
      <c r="C78" s="93">
        <f>COUNTA(C68:C77)-COUNTBLANK(C68:C77)</f>
        <v>1</v>
      </c>
      <c r="D78" s="93">
        <f t="shared" ref="D78:L78" si="88">COUNTA(D68:D77)-COUNTBLANK(D68:D77)</f>
        <v>2</v>
      </c>
      <c r="E78" s="93">
        <f t="shared" si="88"/>
        <v>1</v>
      </c>
      <c r="F78" s="93">
        <f t="shared" si="88"/>
        <v>1</v>
      </c>
      <c r="G78" s="93">
        <f t="shared" si="88"/>
        <v>0</v>
      </c>
      <c r="H78" s="93">
        <f t="shared" si="88"/>
        <v>0</v>
      </c>
      <c r="I78" s="93">
        <f t="shared" si="88"/>
        <v>0</v>
      </c>
      <c r="J78" s="93">
        <f t="shared" si="88"/>
        <v>0</v>
      </c>
      <c r="K78" s="93">
        <f t="shared" si="88"/>
        <v>0</v>
      </c>
      <c r="L78" s="93">
        <f t="shared" si="88"/>
        <v>0</v>
      </c>
      <c r="O78" s="112">
        <v>2</v>
      </c>
      <c r="P78" s="112">
        <v>8</v>
      </c>
      <c r="Q78" s="93" t="str">
        <f t="shared" si="79"/>
        <v/>
      </c>
      <c r="R78" s="93" t="str">
        <f t="shared" si="80"/>
        <v/>
      </c>
      <c r="AJ78" s="112">
        <v>72</v>
      </c>
      <c r="AK78" s="93" t="str">
        <f t="array" ref="AK78">IFERROR(IF(MAX(($AJ78&gt;=$AF$7:$AF$16)*($AJ78&lt;=$AG$7:$AG$16)*$AA$7:$AA$16)=0,"",INDEX($AB$7:$AB$16,MAX(($AJ78&gt;=$AF$7:$AF$16)*($AJ78&lt;=$AG$7:$AG$16)*$AA$7:$AA$16))),"")</f>
        <v/>
      </c>
      <c r="AL78" s="93" t="str">
        <f>IFERROR(IF(LEN(AK78)=0,"",COUNTIF(AK$7:AK78,AK78)),"")</f>
        <v/>
      </c>
      <c r="AM78" s="93" t="str">
        <f t="array" ref="AM78">IFERROR(IF(LEN(AK78)=0,"",LARGE((AK78=$R$7:$R$126)*($P$7:$P$126),COUNTIF(AK78:AK$126,AK78)-1)),"")</f>
        <v/>
      </c>
      <c r="AN78" s="93" t="str">
        <f>IFERROR(IF(LEN(AK78)=0,"",COUNTIF(AM$7:AM78,AM78)),"")</f>
        <v/>
      </c>
      <c r="AO78" s="93" t="str">
        <f t="array" ref="AO78">IFERROR(IF(MAX(($AJ78&gt;=$AF$19:$AF$28)*($AJ78&lt;=$AG$19:$AG$28)*$AA$19:$AA$28)=0,"",INDEX($AB$19:$AB$28,MAX(($AJ78&gt;=$AF$19:$AF$28)*($AJ78&lt;=$AG$19:$AG$28)*$AA$19:$AA$28))),"")</f>
        <v/>
      </c>
      <c r="AP78" s="93" t="str">
        <f>IFERROR(IF(LEN(AO78)=0,"",COUNTIF(AO$7:AO78,AO78)),"")</f>
        <v/>
      </c>
      <c r="AQ78" s="93" t="str">
        <f t="array" ref="AQ78">IFERROR(IF(LEN(AO78)=0,"",LARGE((AO78=$Q$7:$Q$126)*($P$7:$P$126),COUNTIF(AO78:AO$126,AO78)-1)),"")</f>
        <v/>
      </c>
      <c r="AR78" s="93" t="str">
        <f>IFERROR(IF(LEN(AO78)=0,"",COUNTIF(AQ$7:AQ78,AQ78)),"")</f>
        <v/>
      </c>
      <c r="AS78" s="93" t="str">
        <f t="array" ref="AS78">IFERROR(IF(MAX(($AJ78&gt;=$AF$31:$AF$40)*($AJ78&lt;=$AG$31:$AG$40)*$AA$31:$AA$40)=0,"",INDEX($AB$31:$AB$40,MAX(($AJ78&gt;=$AF$31:$AF$40)*($AJ78&lt;=$AG$31:$AG$40)*$AA$31:$AA$40))),"")</f>
        <v/>
      </c>
      <c r="AT78" s="93" t="str">
        <f>IFERROR(IF(LEN(AS78)=0,"",COUNTIF(AS$7:AS78,AS78)),"")</f>
        <v/>
      </c>
      <c r="AU78" s="93" t="str">
        <f t="shared" si="81"/>
        <v/>
      </c>
      <c r="AV78" s="93" t="str">
        <f>IFERROR(IF(LEN(AU78)=0,"",COUNTIF(AU$7:AU78,AU78)),"")</f>
        <v/>
      </c>
      <c r="AW78" s="93" t="str">
        <f t="array" ref="AW78">IFERROR(IF(MAX(($AJ78&gt;=$AF$43:$AF$52)*($AJ78&lt;=$AG$43:$AG$52)*$AA$43:$AA$52)=0,"",INDEX($AB$43:$AB$52,MAX(($AJ78&gt;=$AF$43:$AF$52)*($AJ78&lt;=$AG$43:$AG$52)*$AA$43:$AA$52))),"")</f>
        <v/>
      </c>
      <c r="AX78" s="93" t="str">
        <f>IFERROR(IF(LEN(AW78)=0,"",COUNTIF(AW$7:AW78,AW78)),"")</f>
        <v/>
      </c>
      <c r="AY78" s="93" t="str">
        <f t="shared" si="82"/>
        <v/>
      </c>
      <c r="AZ78" s="93" t="str">
        <f>IFERROR(IF(LEN(AY78)=0,"",COUNTIF(AY$7:AY78,AY78)),"")</f>
        <v/>
      </c>
      <c r="BA78" s="93" t="str">
        <f t="array" ref="BA78">IFERROR(IF(MAX(($AJ78&gt;=$AF$55:$AF$64)*($AJ78&lt;=$AG$55:$AG$64)*$AA$55:$AA$64)=0,"",INDEX($AB$55:$AB$64,MAX(($AJ78&gt;=$AF$55:$AF$64)*($AJ78&lt;=$AG$55:$AG$64)*$AA$55:$AA$64))),"")</f>
        <v/>
      </c>
      <c r="BB78" s="93" t="str">
        <f>IFERROR(IF(LEN(BA78)=0,"",COUNTIF(BA$7:BA78,BA78)),"")</f>
        <v/>
      </c>
      <c r="BD78" s="112">
        <v>72</v>
      </c>
      <c r="BE78" s="93" t="str">
        <f t="shared" si="83"/>
        <v/>
      </c>
      <c r="BF78" s="93" t="str">
        <f t="array" ref="BF78">IFERROR(IF(AND(COUNTIF($BE$7:$BE78,"")+1=BF$6,LEN($BE78)&gt;0,$AM78&gt;0),MATCH(INDEX($V$7:$V$16,$AM78)&amp;"-"&amp;$AN78,$BQ$7:$BQ$126,0),""),"")</f>
        <v/>
      </c>
      <c r="BG78" s="93" t="str">
        <f t="array" ref="BG78">IFERROR(IF(AND(COUNTIF($BE$7:$BE78,"")+1=BG$6,LEN($BE78)&gt;0,$AM78&gt;0),MATCH(INDEX($V$7:$V$16,$AM78)&amp;"-"&amp;$AN78,$BQ$7:$BQ$126,0),""),"")</f>
        <v/>
      </c>
      <c r="BH78" s="93" t="str">
        <f t="array" ref="BH78">IFERROR(IF(AND(COUNTIF($BE$7:$BE78,"")+1=BH$6,LEN($BE78)&gt;0,$AM78&gt;0),MATCH(INDEX($V$7:$V$16,$AM78)&amp;"-"&amp;$AN78,$BQ$7:$BQ$126,0),""),"")</f>
        <v/>
      </c>
      <c r="BI78" s="93" t="str">
        <f t="array" ref="BI78">IFERROR(IF(AND(COUNTIF($BE$7:$BE78,"")+1=BI$6,LEN($BE78)&gt;0,$AM78&gt;0),MATCH(INDEX($V$7:$V$16,$AM78)&amp;"-"&amp;$AN78,$BQ$7:$BQ$126,0),""),"")</f>
        <v/>
      </c>
      <c r="BJ78" s="93" t="str">
        <f t="array" ref="BJ78">IFERROR(IF(AND(COUNTIF($BE$7:$BE78,"")+1=BJ$6,LEN($BE78)&gt;0,$AM78&gt;0),MATCH(INDEX($V$7:$V$16,$AM78)&amp;"-"&amp;$AN78,$BQ$7:$BQ$126,0),""),"")</f>
        <v/>
      </c>
      <c r="BK78" s="93" t="str">
        <f t="array" ref="BK78">IFERROR(IF(AND(COUNTIF($BE$7:$BE78,"")+1=BK$6,LEN($BE78)&gt;0,$AM78&gt;0),MATCH(INDEX($V$7:$V$16,$AM78)&amp;"-"&amp;$AN78,$BQ$7:$BQ$126,0),""),"")</f>
        <v/>
      </c>
      <c r="BL78" s="93" t="str">
        <f t="array" ref="BL78">IFERROR(IF(AND(COUNTIF($BE$7:$BE78,"")+1=BL$6,LEN($BE78)&gt;0,$AM78&gt;0),MATCH(INDEX($V$7:$V$16,$AM78)&amp;"-"&amp;$AN78,$BQ$7:$BQ$126,0),""),"")</f>
        <v/>
      </c>
      <c r="BM78" s="93" t="str">
        <f t="array" ref="BM78">IFERROR(IF(AND(COUNTIF($BE$7:$BE78,"")+1=BM$6,LEN($BE78)&gt;0,$AM78&gt;0),MATCH(INDEX($V$7:$V$16,$AM78)&amp;"-"&amp;$AN78,$BQ$7:$BQ$126,0),""),"")</f>
        <v/>
      </c>
      <c r="BN78" s="93" t="str">
        <f t="array" ref="BN78">IFERROR(IF(AND(COUNTIF($BE$7:$BE78,"")+1=BN$6,LEN($BE78)&gt;0,$AM78&gt;0),MATCH(INDEX($V$7:$V$16,$AM78)&amp;"-"&amp;$AN78,$BQ$7:$BQ$126,0),""),"")</f>
        <v/>
      </c>
      <c r="BO78" s="93" t="str">
        <f t="array" ref="BO78">IFERROR(IF(AND(COUNTIF($BE$7:$BE78,"")+1=BO$6,LEN($BE78)&gt;0,$AM78&gt;0),MATCH(INDEX($V$7:$V$16,$AM78)&amp;"-"&amp;$AN78,$BQ$7:$BQ$126,0),""),"")</f>
        <v/>
      </c>
      <c r="BP78" s="93" t="str">
        <f t="array" ref="BP78">IFERROR(IF(AND(COUNTIF($BE$7:$BE78,"")+1=BP$6,LEN($BE78)&gt;0,$AM78&gt;0),MATCH(INDEX($V$7:$V$16,$AM78)&amp;"-"&amp;$AN78,$BQ$7:$BQ$126,0),""),"")</f>
        <v/>
      </c>
      <c r="BQ78" s="93" t="str">
        <f t="shared" si="84"/>
        <v/>
      </c>
      <c r="BR78" s="93" t="str">
        <f t="array" ref="BR78">IFERROR(IF(AND(COUNTIF($BQ$7:$BQ78,"")+1=BR$6,LEN($BQ78)&gt;0,$AQ78&gt;0),MATCH(INDEX($W$7:$W$16,$AQ78)&amp;"-"&amp;$AR78,$CC$7:$CC$126,0),""),"")</f>
        <v/>
      </c>
      <c r="BS78" s="93" t="str">
        <f t="array" ref="BS78">IFERROR(IF(AND(COUNTIF($BQ$7:$BQ78,"")+1=BS$6,LEN($BQ78)&gt;0,$AQ78&gt;0),MATCH(INDEX($W$7:$W$16,$AQ78)&amp;"-"&amp;$AR78,$CC$7:$CC$126,0),""),"")</f>
        <v/>
      </c>
      <c r="BT78" s="93" t="str">
        <f t="array" ref="BT78">IFERROR(IF(AND(COUNTIF($BQ$7:$BQ78,"")+1=BT$6,LEN($BQ78)&gt;0,$AQ78&gt;0),MATCH(INDEX($W$7:$W$16,$AQ78)&amp;"-"&amp;$AR78,$CC$7:$CC$126,0),""),"")</f>
        <v/>
      </c>
      <c r="BU78" s="93" t="str">
        <f t="array" ref="BU78">IFERROR(IF(AND(COUNTIF($BQ$7:$BQ78,"")+1=BU$6,LEN($BQ78)&gt;0,$AQ78&gt;0),MATCH(INDEX($W$7:$W$16,$AQ78)&amp;"-"&amp;$AR78,$CC$7:$CC$126,0),""),"")</f>
        <v/>
      </c>
      <c r="BV78" s="93" t="str">
        <f t="array" ref="BV78">IFERROR(IF(AND(COUNTIF($BQ$7:$BQ78,"")+1=BV$6,LEN($BQ78)&gt;0,$AQ78&gt;0),MATCH(INDEX($W$7:$W$16,$AQ78)&amp;"-"&amp;$AR78,$CC$7:$CC$126,0),""),"")</f>
        <v/>
      </c>
      <c r="BW78" s="93" t="str">
        <f t="array" ref="BW78">IFERROR(IF(AND(COUNTIF($BQ$7:$BQ78,"")+1=BW$6,LEN($BQ78)&gt;0,$AQ78&gt;0),MATCH(INDEX($W$7:$W$16,$AQ78)&amp;"-"&amp;$AR78,$CC$7:$CC$126,0),""),"")</f>
        <v/>
      </c>
      <c r="BX78" s="93" t="str">
        <f t="array" ref="BX78">IFERROR(IF(AND(COUNTIF($BQ$7:$BQ78,"")+1=BX$6,LEN($BQ78)&gt;0,$AQ78&gt;0),MATCH(INDEX($W$7:$W$16,$AQ78)&amp;"-"&amp;$AR78,$CC$7:$CC$126,0),""),"")</f>
        <v/>
      </c>
      <c r="BY78" s="93" t="str">
        <f t="array" ref="BY78">IFERROR(IF(AND(COUNTIF($BQ$7:$BQ78,"")+1=BY$6,LEN($BQ78)&gt;0,$AQ78&gt;0),MATCH(INDEX($W$7:$W$16,$AQ78)&amp;"-"&amp;$AR78,$CC$7:$CC$126,0),""),"")</f>
        <v/>
      </c>
      <c r="BZ78" s="93" t="str">
        <f t="array" ref="BZ78">IFERROR(IF(AND(COUNTIF($BQ$7:$BQ78,"")+1=BZ$6,LEN($BQ78)&gt;0,$AQ78&gt;0),MATCH(INDEX($W$7:$W$16,$AQ78)&amp;"-"&amp;$AR78,$CC$7:$CC$126,0),""),"")</f>
        <v/>
      </c>
      <c r="CA78" s="93" t="str">
        <f t="array" ref="CA78">IFERROR(IF(AND(COUNTIF($BQ$7:$BQ78,"")+1=CA$6,LEN($BQ78)&gt;0,$AQ78&gt;0),MATCH(INDEX($W$7:$W$16,$AQ78)&amp;"-"&amp;$AR78,$CC$7:$CC$126,0),""),"")</f>
        <v/>
      </c>
      <c r="CB78" s="93" t="str">
        <f t="array" ref="CB78">IFERROR(IF(AND(COUNTIF($BQ$7:$BQ78,"")+1=CB$6,LEN($BQ78)&gt;0,$AQ78&gt;0),MATCH(INDEX($W$7:$W$16,$AQ78)&amp;"-"&amp;$AR78,$CC$7:$CC$126,0),""),"")</f>
        <v/>
      </c>
      <c r="CC78" s="93" t="str">
        <f t="shared" si="85"/>
        <v/>
      </c>
      <c r="CD78" s="93" t="str">
        <f t="array" ref="CD78">IFERROR(IF(AND(COUNTIF($CC$7:$CC78,"")+1=CD$6,LEN($CC78)&gt;0,$AU78&gt;0),MATCH(INDEX($X$7:$X$16,$AU78)&amp;"-"&amp;$AV78,$CO$7:$CO$126,0),""),"")</f>
        <v/>
      </c>
      <c r="CE78" s="93" t="str">
        <f t="array" ref="CE78">IFERROR(IF(AND(COUNTIF($CC$7:$CC78,"")+1=CE$6,LEN($CC78)&gt;0,$AU78&gt;0),MATCH(INDEX($X$7:$X$16,$AU78)&amp;"-"&amp;$AV78,$CO$7:$CO$126,0),""),"")</f>
        <v/>
      </c>
      <c r="CF78" s="93" t="str">
        <f t="array" ref="CF78">IFERROR(IF(AND(COUNTIF($CC$7:$CC78,"")+1=CF$6,LEN($CC78)&gt;0,$AU78&gt;0),MATCH(INDEX($X$7:$X$16,$AU78)&amp;"-"&amp;$AV78,$CO$7:$CO$126,0),""),"")</f>
        <v/>
      </c>
      <c r="CG78" s="93" t="str">
        <f t="array" ref="CG78">IFERROR(IF(AND(COUNTIF($CC$7:$CC78,"")+1=CG$6,LEN($CC78)&gt;0,$AU78&gt;0),MATCH(INDEX($X$7:$X$16,$AU78)&amp;"-"&amp;$AV78,$CO$7:$CO$126,0),""),"")</f>
        <v/>
      </c>
      <c r="CH78" s="93" t="str">
        <f t="array" ref="CH78">IFERROR(IF(AND(COUNTIF($CC$7:$CC78,"")+1=CH$6,LEN($CC78)&gt;0,$AU78&gt;0),MATCH(INDEX($X$7:$X$16,$AU78)&amp;"-"&amp;$AV78,$CO$7:$CO$126,0),""),"")</f>
        <v/>
      </c>
      <c r="CI78" s="93" t="str">
        <f t="array" ref="CI78">IFERROR(IF(AND(COUNTIF($CC$7:$CC78,"")+1=CI$6,LEN($CC78)&gt;0,$AU78&gt;0),MATCH(INDEX($X$7:$X$16,$AU78)&amp;"-"&amp;$AV78,$CO$7:$CO$126,0),""),"")</f>
        <v/>
      </c>
      <c r="CJ78" s="93" t="str">
        <f t="array" ref="CJ78">IFERROR(IF(AND(COUNTIF($CC$7:$CC78,"")+1=CJ$6,LEN($CC78)&gt;0,$AU78&gt;0),MATCH(INDEX($X$7:$X$16,$AU78)&amp;"-"&amp;$AV78,$CO$7:$CO$126,0),""),"")</f>
        <v/>
      </c>
      <c r="CK78" s="93" t="str">
        <f t="array" ref="CK78">IFERROR(IF(AND(COUNTIF($CC$7:$CC78,"")+1=CK$6,LEN($CC78)&gt;0,$AU78&gt;0),MATCH(INDEX($X$7:$X$16,$AU78)&amp;"-"&amp;$AV78,$CO$7:$CO$126,0),""),"")</f>
        <v/>
      </c>
      <c r="CL78" s="93" t="str">
        <f t="array" ref="CL78">IFERROR(IF(AND(COUNTIF($CC$7:$CC78,"")+1=CL$6,LEN($CC78)&gt;0,$AU78&gt;0),MATCH(INDEX($X$7:$X$16,$AU78)&amp;"-"&amp;$AV78,$CO$7:$CO$126,0),""),"")</f>
        <v/>
      </c>
      <c r="CM78" s="93" t="str">
        <f t="array" ref="CM78">IFERROR(IF(AND(COUNTIF($CC$7:$CC78,"")+1=CM$6,LEN($CC78)&gt;0,$AU78&gt;0),MATCH(INDEX($X$7:$X$16,$AU78)&amp;"-"&amp;$AV78,$CO$7:$CO$126,0),""),"")</f>
        <v/>
      </c>
      <c r="CN78" s="93" t="str">
        <f t="array" ref="CN78">IFERROR(IF(AND(COUNTIF($CC$7:$CC78,"")+1=CN$6,LEN($CC78)&gt;0,$AU78&gt;0),MATCH(INDEX($X$7:$X$16,$AU78)&amp;"-"&amp;$AV78,$CO$7:$CO$126,0),""),"")</f>
        <v/>
      </c>
      <c r="CO78" s="93" t="str">
        <f t="shared" si="86"/>
        <v/>
      </c>
      <c r="CP78" s="93" t="str">
        <f t="array" ref="CP78">IFERROR(IF(AND(COUNTIF($CO$7:$CO78,"")+1=CP$6,LEN($CO78)&gt;0,$AY78&gt;0),MATCH(INDEX($Y$7:$Y$16,$AY78)&amp;"-"&amp;$AZ78,$DA$7:$DA$126,0),""),"")</f>
        <v/>
      </c>
      <c r="CQ78" s="93" t="str">
        <f t="array" ref="CQ78">IFERROR(IF(AND(COUNTIF($CO$7:$CO78,"")+1=CQ$6,LEN($CO78)&gt;0,$AY78&gt;0),MATCH(INDEX($Y$7:$Y$16,$AY78)&amp;"-"&amp;$AZ78,$DA$7:$DA$126,0),""),"")</f>
        <v/>
      </c>
      <c r="CR78" s="93" t="str">
        <f t="array" ref="CR78">IFERROR(IF(AND(COUNTIF($CO$7:$CO78,"")+1=CR$6,LEN($CO78)&gt;0,$AY78&gt;0),MATCH(INDEX($Y$7:$Y$16,$AY78)&amp;"-"&amp;$AZ78,$DA$7:$DA$126,0),""),"")</f>
        <v/>
      </c>
      <c r="CS78" s="93" t="str">
        <f t="array" ref="CS78">IFERROR(IF(AND(COUNTIF($CO$7:$CO78,"")+1=CS$6,LEN($CO78)&gt;0,$AY78&gt;0),MATCH(INDEX($Y$7:$Y$16,$AY78)&amp;"-"&amp;$AZ78,$DA$7:$DA$126,0),""),"")</f>
        <v/>
      </c>
      <c r="CT78" s="93" t="str">
        <f t="array" ref="CT78">IFERROR(IF(AND(COUNTIF($CO$7:$CO78,"")+1=CT$6,LEN($CO78)&gt;0,$AY78&gt;0),MATCH(INDEX($Y$7:$Y$16,$AY78)&amp;"-"&amp;$AZ78,$DA$7:$DA$126,0),""),"")</f>
        <v/>
      </c>
      <c r="CU78" s="93" t="str">
        <f t="array" ref="CU78">IFERROR(IF(AND(COUNTIF($CO$7:$CO78,"")+1=CU$6,LEN($CO78)&gt;0,$AY78&gt;0),MATCH(INDEX($Y$7:$Y$16,$AY78)&amp;"-"&amp;$AZ78,$DA$7:$DA$126,0),""),"")</f>
        <v/>
      </c>
      <c r="CV78" s="93" t="str">
        <f t="array" ref="CV78">IFERROR(IF(AND(COUNTIF($CO$7:$CO78,"")+1=CV$6,LEN($CO78)&gt;0,$AY78&gt;0),MATCH(INDEX($Y$7:$Y$16,$AY78)&amp;"-"&amp;$AZ78,$DA$7:$DA$126,0),""),"")</f>
        <v/>
      </c>
      <c r="CW78" s="93" t="str">
        <f t="array" ref="CW78">IFERROR(IF(AND(COUNTIF($CO$7:$CO78,"")+1=CW$6,LEN($CO78)&gt;0,$AY78&gt;0),MATCH(INDEX($Y$7:$Y$16,$AY78)&amp;"-"&amp;$AZ78,$DA$7:$DA$126,0),""),"")</f>
        <v/>
      </c>
      <c r="CX78" s="93" t="str">
        <f t="array" ref="CX78">IFERROR(IF(AND(COUNTIF($CO$7:$CO78,"")+1=CX$6,LEN($CO78)&gt;0,$AY78&gt;0),MATCH(INDEX($Y$7:$Y$16,$AY78)&amp;"-"&amp;$AZ78,$DA$7:$DA$126,0),""),"")</f>
        <v/>
      </c>
      <c r="CY78" s="93" t="str">
        <f t="array" ref="CY78">IFERROR(IF(AND(COUNTIF($CO$7:$CO78,"")+1=CY$6,LEN($CO78)&gt;0,$AY78&gt;0),MATCH(INDEX($Y$7:$Y$16,$AY78)&amp;"-"&amp;$AZ78,$DA$7:$DA$126,0),""),"")</f>
        <v/>
      </c>
      <c r="CZ78" s="93" t="str">
        <f t="array" ref="CZ78">IFERROR(IF(AND(COUNTIF($CO$7:$CO78,"")+1=CZ$6,LEN($CO78)&gt;0,$AY78&gt;0),MATCH(INDEX($Y$7:$Y$16,$AY78)&amp;"-"&amp;$AZ78,$DA$7:$DA$126,0),""),"")</f>
        <v/>
      </c>
      <c r="DA78" s="93" t="str">
        <f t="shared" si="87"/>
        <v/>
      </c>
      <c r="DC78" s="93" t="str">
        <f t="array" ref="DC78">IFERROR(IF(LEN(BQ78)=0,"",SUM((BF$7:BO$126=$BD78)*(BF$6:BO$6))),"")</f>
        <v/>
      </c>
      <c r="DD78" s="93" t="str">
        <f t="array" ref="DD78">IFERROR(IF(LEN(CC78)=0,"",SUM((BR$7:CA$126=$BD78)*(BR$6:CA$6))),"")</f>
        <v/>
      </c>
      <c r="DE78" s="93" t="str">
        <f t="array" ref="DE78">IFERROR(IF(LEN(CO78)=0,"",SUM((CD$7:CM$126=$BD78)*(CD$6:CM$6))),"")</f>
        <v/>
      </c>
      <c r="DF78" s="93" t="str">
        <f t="array" ref="DF78">IFERROR(IF(LEN(DA78)=0,"",SUM((CP$7:CY$126=$BD78)*(CP$6:CY$6))),"")</f>
        <v/>
      </c>
    </row>
    <row r="79" spans="2:110" x14ac:dyDescent="0.25">
      <c r="O79" s="112">
        <v>3</v>
      </c>
      <c r="P79" s="112">
        <v>8</v>
      </c>
      <c r="Q79" s="93" t="str">
        <f t="shared" si="79"/>
        <v/>
      </c>
      <c r="R79" s="93" t="str">
        <f t="shared" si="80"/>
        <v/>
      </c>
      <c r="AJ79" s="112">
        <v>73</v>
      </c>
      <c r="AK79" s="93" t="str">
        <f t="array" ref="AK79">IFERROR(IF(MAX(($AJ79&gt;=$AF$7:$AF$16)*($AJ79&lt;=$AG$7:$AG$16)*$AA$7:$AA$16)=0,"",INDEX($AB$7:$AB$16,MAX(($AJ79&gt;=$AF$7:$AF$16)*($AJ79&lt;=$AG$7:$AG$16)*$AA$7:$AA$16))),"")</f>
        <v/>
      </c>
      <c r="AL79" s="93" t="str">
        <f>IFERROR(IF(LEN(AK79)=0,"",COUNTIF(AK$7:AK79,AK79)),"")</f>
        <v/>
      </c>
      <c r="AM79" s="93" t="str">
        <f t="array" ref="AM79">IFERROR(IF(LEN(AK79)=0,"",LARGE((AK79=$R$7:$R$126)*($P$7:$P$126),COUNTIF(AK79:AK$126,AK79)-1)),"")</f>
        <v/>
      </c>
      <c r="AN79" s="93" t="str">
        <f>IFERROR(IF(LEN(AK79)=0,"",COUNTIF(AM$7:AM79,AM79)),"")</f>
        <v/>
      </c>
      <c r="AO79" s="93" t="str">
        <f t="array" ref="AO79">IFERROR(IF(MAX(($AJ79&gt;=$AF$19:$AF$28)*($AJ79&lt;=$AG$19:$AG$28)*$AA$19:$AA$28)=0,"",INDEX($AB$19:$AB$28,MAX(($AJ79&gt;=$AF$19:$AF$28)*($AJ79&lt;=$AG$19:$AG$28)*$AA$19:$AA$28))),"")</f>
        <v/>
      </c>
      <c r="AP79" s="93" t="str">
        <f>IFERROR(IF(LEN(AO79)=0,"",COUNTIF(AO$7:AO79,AO79)),"")</f>
        <v/>
      </c>
      <c r="AQ79" s="93" t="str">
        <f t="array" ref="AQ79">IFERROR(IF(LEN(AO79)=0,"",LARGE((AO79=$Q$7:$Q$126)*($P$7:$P$126),COUNTIF(AO79:AO$126,AO79)-1)),"")</f>
        <v/>
      </c>
      <c r="AR79" s="93" t="str">
        <f>IFERROR(IF(LEN(AO79)=0,"",COUNTIF(AQ$7:AQ79,AQ79)),"")</f>
        <v/>
      </c>
      <c r="AS79" s="93" t="str">
        <f t="array" ref="AS79">IFERROR(IF(MAX(($AJ79&gt;=$AF$31:$AF$40)*($AJ79&lt;=$AG$31:$AG$40)*$AA$31:$AA$40)=0,"",INDEX($AB$31:$AB$40,MAX(($AJ79&gt;=$AF$31:$AF$40)*($AJ79&lt;=$AG$31:$AG$40)*$AA$31:$AA$40))),"")</f>
        <v/>
      </c>
      <c r="AT79" s="93" t="str">
        <f>IFERROR(IF(LEN(AS79)=0,"",COUNTIF(AS$7:AS79,AS79)),"")</f>
        <v/>
      </c>
      <c r="AU79" s="93" t="str">
        <f t="shared" si="81"/>
        <v/>
      </c>
      <c r="AV79" s="93" t="str">
        <f>IFERROR(IF(LEN(AU79)=0,"",COUNTIF(AU$7:AU79,AU79)),"")</f>
        <v/>
      </c>
      <c r="AW79" s="93" t="str">
        <f t="array" ref="AW79">IFERROR(IF(MAX(($AJ79&gt;=$AF$43:$AF$52)*($AJ79&lt;=$AG$43:$AG$52)*$AA$43:$AA$52)=0,"",INDEX($AB$43:$AB$52,MAX(($AJ79&gt;=$AF$43:$AF$52)*($AJ79&lt;=$AG$43:$AG$52)*$AA$43:$AA$52))),"")</f>
        <v/>
      </c>
      <c r="AX79" s="93" t="str">
        <f>IFERROR(IF(LEN(AW79)=0,"",COUNTIF(AW$7:AW79,AW79)),"")</f>
        <v/>
      </c>
      <c r="AY79" s="93" t="str">
        <f t="shared" si="82"/>
        <v/>
      </c>
      <c r="AZ79" s="93" t="str">
        <f>IFERROR(IF(LEN(AY79)=0,"",COUNTIF(AY$7:AY79,AY79)),"")</f>
        <v/>
      </c>
      <c r="BA79" s="93" t="str">
        <f t="array" ref="BA79">IFERROR(IF(MAX(($AJ79&gt;=$AF$55:$AF$64)*($AJ79&lt;=$AG$55:$AG$64)*$AA$55:$AA$64)=0,"",INDEX($AB$55:$AB$64,MAX(($AJ79&gt;=$AF$55:$AF$64)*($AJ79&lt;=$AG$55:$AG$64)*$AA$55:$AA$64))),"")</f>
        <v/>
      </c>
      <c r="BB79" s="93" t="str">
        <f>IFERROR(IF(LEN(BA79)=0,"",COUNTIF(BA$7:BA79,BA79)),"")</f>
        <v/>
      </c>
      <c r="BD79" s="112">
        <v>73</v>
      </c>
      <c r="BE79" s="93" t="str">
        <f t="shared" si="83"/>
        <v/>
      </c>
      <c r="BF79" s="93" t="str">
        <f t="array" ref="BF79">IFERROR(IF(AND(COUNTIF($BE$7:$BE79,"")+1=BF$6,LEN($BE79)&gt;0,$AM79&gt;0),MATCH(INDEX($V$7:$V$16,$AM79)&amp;"-"&amp;$AN79,$BQ$7:$BQ$126,0),""),"")</f>
        <v/>
      </c>
      <c r="BG79" s="93" t="str">
        <f t="array" ref="BG79">IFERROR(IF(AND(COUNTIF($BE$7:$BE79,"")+1=BG$6,LEN($BE79)&gt;0,$AM79&gt;0),MATCH(INDEX($V$7:$V$16,$AM79)&amp;"-"&amp;$AN79,$BQ$7:$BQ$126,0),""),"")</f>
        <v/>
      </c>
      <c r="BH79" s="93" t="str">
        <f t="array" ref="BH79">IFERROR(IF(AND(COUNTIF($BE$7:$BE79,"")+1=BH$6,LEN($BE79)&gt;0,$AM79&gt;0),MATCH(INDEX($V$7:$V$16,$AM79)&amp;"-"&amp;$AN79,$BQ$7:$BQ$126,0),""),"")</f>
        <v/>
      </c>
      <c r="BI79" s="93" t="str">
        <f t="array" ref="BI79">IFERROR(IF(AND(COUNTIF($BE$7:$BE79,"")+1=BI$6,LEN($BE79)&gt;0,$AM79&gt;0),MATCH(INDEX($V$7:$V$16,$AM79)&amp;"-"&amp;$AN79,$BQ$7:$BQ$126,0),""),"")</f>
        <v/>
      </c>
      <c r="BJ79" s="93" t="str">
        <f t="array" ref="BJ79">IFERROR(IF(AND(COUNTIF($BE$7:$BE79,"")+1=BJ$6,LEN($BE79)&gt;0,$AM79&gt;0),MATCH(INDEX($V$7:$V$16,$AM79)&amp;"-"&amp;$AN79,$BQ$7:$BQ$126,0),""),"")</f>
        <v/>
      </c>
      <c r="BK79" s="93" t="str">
        <f t="array" ref="BK79">IFERROR(IF(AND(COUNTIF($BE$7:$BE79,"")+1=BK$6,LEN($BE79)&gt;0,$AM79&gt;0),MATCH(INDEX($V$7:$V$16,$AM79)&amp;"-"&amp;$AN79,$BQ$7:$BQ$126,0),""),"")</f>
        <v/>
      </c>
      <c r="BL79" s="93" t="str">
        <f t="array" ref="BL79">IFERROR(IF(AND(COUNTIF($BE$7:$BE79,"")+1=BL$6,LEN($BE79)&gt;0,$AM79&gt;0),MATCH(INDEX($V$7:$V$16,$AM79)&amp;"-"&amp;$AN79,$BQ$7:$BQ$126,0),""),"")</f>
        <v/>
      </c>
      <c r="BM79" s="93" t="str">
        <f t="array" ref="BM79">IFERROR(IF(AND(COUNTIF($BE$7:$BE79,"")+1=BM$6,LEN($BE79)&gt;0,$AM79&gt;0),MATCH(INDEX($V$7:$V$16,$AM79)&amp;"-"&amp;$AN79,$BQ$7:$BQ$126,0),""),"")</f>
        <v/>
      </c>
      <c r="BN79" s="93" t="str">
        <f t="array" ref="BN79">IFERROR(IF(AND(COUNTIF($BE$7:$BE79,"")+1=BN$6,LEN($BE79)&gt;0,$AM79&gt;0),MATCH(INDEX($V$7:$V$16,$AM79)&amp;"-"&amp;$AN79,$BQ$7:$BQ$126,0),""),"")</f>
        <v/>
      </c>
      <c r="BO79" s="93" t="str">
        <f t="array" ref="BO79">IFERROR(IF(AND(COUNTIF($BE$7:$BE79,"")+1=BO$6,LEN($BE79)&gt;0,$AM79&gt;0),MATCH(INDEX($V$7:$V$16,$AM79)&amp;"-"&amp;$AN79,$BQ$7:$BQ$126,0),""),"")</f>
        <v/>
      </c>
      <c r="BP79" s="93" t="str">
        <f t="array" ref="BP79">IFERROR(IF(AND(COUNTIF($BE$7:$BE79,"")+1=BP$6,LEN($BE79)&gt;0,$AM79&gt;0),MATCH(INDEX($V$7:$V$16,$AM79)&amp;"-"&amp;$AN79,$BQ$7:$BQ$126,0),""),"")</f>
        <v/>
      </c>
      <c r="BQ79" s="93" t="str">
        <f t="shared" si="84"/>
        <v/>
      </c>
      <c r="BR79" s="93" t="str">
        <f t="array" ref="BR79">IFERROR(IF(AND(COUNTIF($BQ$7:$BQ79,"")+1=BR$6,LEN($BQ79)&gt;0,$AQ79&gt;0),MATCH(INDEX($W$7:$W$16,$AQ79)&amp;"-"&amp;$AR79,$CC$7:$CC$126,0),""),"")</f>
        <v/>
      </c>
      <c r="BS79" s="93" t="str">
        <f t="array" ref="BS79">IFERROR(IF(AND(COUNTIF($BQ$7:$BQ79,"")+1=BS$6,LEN($BQ79)&gt;0,$AQ79&gt;0),MATCH(INDEX($W$7:$W$16,$AQ79)&amp;"-"&amp;$AR79,$CC$7:$CC$126,0),""),"")</f>
        <v/>
      </c>
      <c r="BT79" s="93" t="str">
        <f t="array" ref="BT79">IFERROR(IF(AND(COUNTIF($BQ$7:$BQ79,"")+1=BT$6,LEN($BQ79)&gt;0,$AQ79&gt;0),MATCH(INDEX($W$7:$W$16,$AQ79)&amp;"-"&amp;$AR79,$CC$7:$CC$126,0),""),"")</f>
        <v/>
      </c>
      <c r="BU79" s="93" t="str">
        <f t="array" ref="BU79">IFERROR(IF(AND(COUNTIF($BQ$7:$BQ79,"")+1=BU$6,LEN($BQ79)&gt;0,$AQ79&gt;0),MATCH(INDEX($W$7:$W$16,$AQ79)&amp;"-"&amp;$AR79,$CC$7:$CC$126,0),""),"")</f>
        <v/>
      </c>
      <c r="BV79" s="93" t="str">
        <f t="array" ref="BV79">IFERROR(IF(AND(COUNTIF($BQ$7:$BQ79,"")+1=BV$6,LEN($BQ79)&gt;0,$AQ79&gt;0),MATCH(INDEX($W$7:$W$16,$AQ79)&amp;"-"&amp;$AR79,$CC$7:$CC$126,0),""),"")</f>
        <v/>
      </c>
      <c r="BW79" s="93" t="str">
        <f t="array" ref="BW79">IFERROR(IF(AND(COUNTIF($BQ$7:$BQ79,"")+1=BW$6,LEN($BQ79)&gt;0,$AQ79&gt;0),MATCH(INDEX($W$7:$W$16,$AQ79)&amp;"-"&amp;$AR79,$CC$7:$CC$126,0),""),"")</f>
        <v/>
      </c>
      <c r="BX79" s="93" t="str">
        <f t="array" ref="BX79">IFERROR(IF(AND(COUNTIF($BQ$7:$BQ79,"")+1=BX$6,LEN($BQ79)&gt;0,$AQ79&gt;0),MATCH(INDEX($W$7:$W$16,$AQ79)&amp;"-"&amp;$AR79,$CC$7:$CC$126,0),""),"")</f>
        <v/>
      </c>
      <c r="BY79" s="93" t="str">
        <f t="array" ref="BY79">IFERROR(IF(AND(COUNTIF($BQ$7:$BQ79,"")+1=BY$6,LEN($BQ79)&gt;0,$AQ79&gt;0),MATCH(INDEX($W$7:$W$16,$AQ79)&amp;"-"&amp;$AR79,$CC$7:$CC$126,0),""),"")</f>
        <v/>
      </c>
      <c r="BZ79" s="93" t="str">
        <f t="array" ref="BZ79">IFERROR(IF(AND(COUNTIF($BQ$7:$BQ79,"")+1=BZ$6,LEN($BQ79)&gt;0,$AQ79&gt;0),MATCH(INDEX($W$7:$W$16,$AQ79)&amp;"-"&amp;$AR79,$CC$7:$CC$126,0),""),"")</f>
        <v/>
      </c>
      <c r="CA79" s="93" t="str">
        <f t="array" ref="CA79">IFERROR(IF(AND(COUNTIF($BQ$7:$BQ79,"")+1=CA$6,LEN($BQ79)&gt;0,$AQ79&gt;0),MATCH(INDEX($W$7:$W$16,$AQ79)&amp;"-"&amp;$AR79,$CC$7:$CC$126,0),""),"")</f>
        <v/>
      </c>
      <c r="CB79" s="93" t="str">
        <f t="array" ref="CB79">IFERROR(IF(AND(COUNTIF($BQ$7:$BQ79,"")+1=CB$6,LEN($BQ79)&gt;0,$AQ79&gt;0),MATCH(INDEX($W$7:$W$16,$AQ79)&amp;"-"&amp;$AR79,$CC$7:$CC$126,0),""),"")</f>
        <v/>
      </c>
      <c r="CC79" s="93" t="str">
        <f t="shared" si="85"/>
        <v/>
      </c>
      <c r="CD79" s="93" t="str">
        <f t="array" ref="CD79">IFERROR(IF(AND(COUNTIF($CC$7:$CC79,"")+1=CD$6,LEN($CC79)&gt;0,$AU79&gt;0),MATCH(INDEX($X$7:$X$16,$AU79)&amp;"-"&amp;$AV79,$CO$7:$CO$126,0),""),"")</f>
        <v/>
      </c>
      <c r="CE79" s="93" t="str">
        <f t="array" ref="CE79">IFERROR(IF(AND(COUNTIF($CC$7:$CC79,"")+1=CE$6,LEN($CC79)&gt;0,$AU79&gt;0),MATCH(INDEX($X$7:$X$16,$AU79)&amp;"-"&amp;$AV79,$CO$7:$CO$126,0),""),"")</f>
        <v/>
      </c>
      <c r="CF79" s="93" t="str">
        <f t="array" ref="CF79">IFERROR(IF(AND(COUNTIF($CC$7:$CC79,"")+1=CF$6,LEN($CC79)&gt;0,$AU79&gt;0),MATCH(INDEX($X$7:$X$16,$AU79)&amp;"-"&amp;$AV79,$CO$7:$CO$126,0),""),"")</f>
        <v/>
      </c>
      <c r="CG79" s="93" t="str">
        <f t="array" ref="CG79">IFERROR(IF(AND(COUNTIF($CC$7:$CC79,"")+1=CG$6,LEN($CC79)&gt;0,$AU79&gt;0),MATCH(INDEX($X$7:$X$16,$AU79)&amp;"-"&amp;$AV79,$CO$7:$CO$126,0),""),"")</f>
        <v/>
      </c>
      <c r="CH79" s="93" t="str">
        <f t="array" ref="CH79">IFERROR(IF(AND(COUNTIF($CC$7:$CC79,"")+1=CH$6,LEN($CC79)&gt;0,$AU79&gt;0),MATCH(INDEX($X$7:$X$16,$AU79)&amp;"-"&amp;$AV79,$CO$7:$CO$126,0),""),"")</f>
        <v/>
      </c>
      <c r="CI79" s="93" t="str">
        <f t="array" ref="CI79">IFERROR(IF(AND(COUNTIF($CC$7:$CC79,"")+1=CI$6,LEN($CC79)&gt;0,$AU79&gt;0),MATCH(INDEX($X$7:$X$16,$AU79)&amp;"-"&amp;$AV79,$CO$7:$CO$126,0),""),"")</f>
        <v/>
      </c>
      <c r="CJ79" s="93" t="str">
        <f t="array" ref="CJ79">IFERROR(IF(AND(COUNTIF($CC$7:$CC79,"")+1=CJ$6,LEN($CC79)&gt;0,$AU79&gt;0),MATCH(INDEX($X$7:$X$16,$AU79)&amp;"-"&amp;$AV79,$CO$7:$CO$126,0),""),"")</f>
        <v/>
      </c>
      <c r="CK79" s="93" t="str">
        <f t="array" ref="CK79">IFERROR(IF(AND(COUNTIF($CC$7:$CC79,"")+1=CK$6,LEN($CC79)&gt;0,$AU79&gt;0),MATCH(INDEX($X$7:$X$16,$AU79)&amp;"-"&amp;$AV79,$CO$7:$CO$126,0),""),"")</f>
        <v/>
      </c>
      <c r="CL79" s="93" t="str">
        <f t="array" ref="CL79">IFERROR(IF(AND(COUNTIF($CC$7:$CC79,"")+1=CL$6,LEN($CC79)&gt;0,$AU79&gt;0),MATCH(INDEX($X$7:$X$16,$AU79)&amp;"-"&amp;$AV79,$CO$7:$CO$126,0),""),"")</f>
        <v/>
      </c>
      <c r="CM79" s="93" t="str">
        <f t="array" ref="CM79">IFERROR(IF(AND(COUNTIF($CC$7:$CC79,"")+1=CM$6,LEN($CC79)&gt;0,$AU79&gt;0),MATCH(INDEX($X$7:$X$16,$AU79)&amp;"-"&amp;$AV79,$CO$7:$CO$126,0),""),"")</f>
        <v/>
      </c>
      <c r="CN79" s="93" t="str">
        <f t="array" ref="CN79">IFERROR(IF(AND(COUNTIF($CC$7:$CC79,"")+1=CN$6,LEN($CC79)&gt;0,$AU79&gt;0),MATCH(INDEX($X$7:$X$16,$AU79)&amp;"-"&amp;$AV79,$CO$7:$CO$126,0),""),"")</f>
        <v/>
      </c>
      <c r="CO79" s="93" t="str">
        <f t="shared" si="86"/>
        <v/>
      </c>
      <c r="CP79" s="93" t="str">
        <f t="array" ref="CP79">IFERROR(IF(AND(COUNTIF($CO$7:$CO79,"")+1=CP$6,LEN($CO79)&gt;0,$AY79&gt;0),MATCH(INDEX($Y$7:$Y$16,$AY79)&amp;"-"&amp;$AZ79,$DA$7:$DA$126,0),""),"")</f>
        <v/>
      </c>
      <c r="CQ79" s="93" t="str">
        <f t="array" ref="CQ79">IFERROR(IF(AND(COUNTIF($CO$7:$CO79,"")+1=CQ$6,LEN($CO79)&gt;0,$AY79&gt;0),MATCH(INDEX($Y$7:$Y$16,$AY79)&amp;"-"&amp;$AZ79,$DA$7:$DA$126,0),""),"")</f>
        <v/>
      </c>
      <c r="CR79" s="93" t="str">
        <f t="array" ref="CR79">IFERROR(IF(AND(COUNTIF($CO$7:$CO79,"")+1=CR$6,LEN($CO79)&gt;0,$AY79&gt;0),MATCH(INDEX($Y$7:$Y$16,$AY79)&amp;"-"&amp;$AZ79,$DA$7:$DA$126,0),""),"")</f>
        <v/>
      </c>
      <c r="CS79" s="93" t="str">
        <f t="array" ref="CS79">IFERROR(IF(AND(COUNTIF($CO$7:$CO79,"")+1=CS$6,LEN($CO79)&gt;0,$AY79&gt;0),MATCH(INDEX($Y$7:$Y$16,$AY79)&amp;"-"&amp;$AZ79,$DA$7:$DA$126,0),""),"")</f>
        <v/>
      </c>
      <c r="CT79" s="93" t="str">
        <f t="array" ref="CT79">IFERROR(IF(AND(COUNTIF($CO$7:$CO79,"")+1=CT$6,LEN($CO79)&gt;0,$AY79&gt;0),MATCH(INDEX($Y$7:$Y$16,$AY79)&amp;"-"&amp;$AZ79,$DA$7:$DA$126,0),""),"")</f>
        <v/>
      </c>
      <c r="CU79" s="93" t="str">
        <f t="array" ref="CU79">IFERROR(IF(AND(COUNTIF($CO$7:$CO79,"")+1=CU$6,LEN($CO79)&gt;0,$AY79&gt;0),MATCH(INDEX($Y$7:$Y$16,$AY79)&amp;"-"&amp;$AZ79,$DA$7:$DA$126,0),""),"")</f>
        <v/>
      </c>
      <c r="CV79" s="93" t="str">
        <f t="array" ref="CV79">IFERROR(IF(AND(COUNTIF($CO$7:$CO79,"")+1=CV$6,LEN($CO79)&gt;0,$AY79&gt;0),MATCH(INDEX($Y$7:$Y$16,$AY79)&amp;"-"&amp;$AZ79,$DA$7:$DA$126,0),""),"")</f>
        <v/>
      </c>
      <c r="CW79" s="93" t="str">
        <f t="array" ref="CW79">IFERROR(IF(AND(COUNTIF($CO$7:$CO79,"")+1=CW$6,LEN($CO79)&gt;0,$AY79&gt;0),MATCH(INDEX($Y$7:$Y$16,$AY79)&amp;"-"&amp;$AZ79,$DA$7:$DA$126,0),""),"")</f>
        <v/>
      </c>
      <c r="CX79" s="93" t="str">
        <f t="array" ref="CX79">IFERROR(IF(AND(COUNTIF($CO$7:$CO79,"")+1=CX$6,LEN($CO79)&gt;0,$AY79&gt;0),MATCH(INDEX($Y$7:$Y$16,$AY79)&amp;"-"&amp;$AZ79,$DA$7:$DA$126,0),""),"")</f>
        <v/>
      </c>
      <c r="CY79" s="93" t="str">
        <f t="array" ref="CY79">IFERROR(IF(AND(COUNTIF($CO$7:$CO79,"")+1=CY$6,LEN($CO79)&gt;0,$AY79&gt;0),MATCH(INDEX($Y$7:$Y$16,$AY79)&amp;"-"&amp;$AZ79,$DA$7:$DA$126,0),""),"")</f>
        <v/>
      </c>
      <c r="CZ79" s="93" t="str">
        <f t="array" ref="CZ79">IFERROR(IF(AND(COUNTIF($CO$7:$CO79,"")+1=CZ$6,LEN($CO79)&gt;0,$AY79&gt;0),MATCH(INDEX($Y$7:$Y$16,$AY79)&amp;"-"&amp;$AZ79,$DA$7:$DA$126,0),""),"")</f>
        <v/>
      </c>
      <c r="DA79" s="93" t="str">
        <f t="shared" si="87"/>
        <v/>
      </c>
      <c r="DC79" s="93" t="str">
        <f t="array" ref="DC79">IFERROR(IF(LEN(BQ79)=0,"",SUM((BF$7:BO$126=$BD79)*(BF$6:BO$6))),"")</f>
        <v/>
      </c>
      <c r="DD79" s="93" t="str">
        <f t="array" ref="DD79">IFERROR(IF(LEN(CC79)=0,"",SUM((BR$7:CA$126=$BD79)*(BR$6:CA$6))),"")</f>
        <v/>
      </c>
      <c r="DE79" s="93" t="str">
        <f t="array" ref="DE79">IFERROR(IF(LEN(CO79)=0,"",SUM((CD$7:CM$126=$BD79)*(CD$6:CM$6))),"")</f>
        <v/>
      </c>
      <c r="DF79" s="93" t="str">
        <f t="array" ref="DF79">IFERROR(IF(LEN(DA79)=0,"",SUM((CP$7:CY$126=$BD79)*(CP$6:CY$6))),"")</f>
        <v/>
      </c>
    </row>
    <row r="80" spans="2:110" x14ac:dyDescent="0.25">
      <c r="B80" s="17"/>
      <c r="C80" s="17"/>
      <c r="D80" s="17"/>
      <c r="E80" s="17"/>
      <c r="F80" s="17"/>
      <c r="G80" s="17"/>
      <c r="H80" s="17"/>
      <c r="I80" s="17"/>
      <c r="J80" s="17"/>
      <c r="K80" s="17"/>
      <c r="L80" s="17"/>
      <c r="O80" s="112">
        <v>4</v>
      </c>
      <c r="P80" s="112">
        <v>8</v>
      </c>
      <c r="Q80" s="93" t="str">
        <f t="shared" si="79"/>
        <v/>
      </c>
      <c r="R80" s="93" t="str">
        <f t="shared" si="80"/>
        <v/>
      </c>
      <c r="AJ80" s="112">
        <v>74</v>
      </c>
      <c r="AK80" s="93" t="str">
        <f t="array" ref="AK80">IFERROR(IF(MAX(($AJ80&gt;=$AF$7:$AF$16)*($AJ80&lt;=$AG$7:$AG$16)*$AA$7:$AA$16)=0,"",INDEX($AB$7:$AB$16,MAX(($AJ80&gt;=$AF$7:$AF$16)*($AJ80&lt;=$AG$7:$AG$16)*$AA$7:$AA$16))),"")</f>
        <v/>
      </c>
      <c r="AL80" s="93" t="str">
        <f>IFERROR(IF(LEN(AK80)=0,"",COUNTIF(AK$7:AK80,AK80)),"")</f>
        <v/>
      </c>
      <c r="AM80" s="93" t="str">
        <f t="array" ref="AM80">IFERROR(IF(LEN(AK80)=0,"",LARGE((AK80=$R$7:$R$126)*($P$7:$P$126),COUNTIF(AK80:AK$126,AK80)-1)),"")</f>
        <v/>
      </c>
      <c r="AN80" s="93" t="str">
        <f>IFERROR(IF(LEN(AK80)=0,"",COUNTIF(AM$7:AM80,AM80)),"")</f>
        <v/>
      </c>
      <c r="AO80" s="93" t="str">
        <f t="array" ref="AO80">IFERROR(IF(MAX(($AJ80&gt;=$AF$19:$AF$28)*($AJ80&lt;=$AG$19:$AG$28)*$AA$19:$AA$28)=0,"",INDEX($AB$19:$AB$28,MAX(($AJ80&gt;=$AF$19:$AF$28)*($AJ80&lt;=$AG$19:$AG$28)*$AA$19:$AA$28))),"")</f>
        <v/>
      </c>
      <c r="AP80" s="93" t="str">
        <f>IFERROR(IF(LEN(AO80)=0,"",COUNTIF(AO$7:AO80,AO80)),"")</f>
        <v/>
      </c>
      <c r="AQ80" s="93" t="str">
        <f t="array" ref="AQ80">IFERROR(IF(LEN(AO80)=0,"",LARGE((AO80=$Q$7:$Q$126)*($P$7:$P$126),COUNTIF(AO80:AO$126,AO80)-1)),"")</f>
        <v/>
      </c>
      <c r="AR80" s="93" t="str">
        <f>IFERROR(IF(LEN(AO80)=0,"",COUNTIF(AQ$7:AQ80,AQ80)),"")</f>
        <v/>
      </c>
      <c r="AS80" s="93" t="str">
        <f t="array" ref="AS80">IFERROR(IF(MAX(($AJ80&gt;=$AF$31:$AF$40)*($AJ80&lt;=$AG$31:$AG$40)*$AA$31:$AA$40)=0,"",INDEX($AB$31:$AB$40,MAX(($AJ80&gt;=$AF$31:$AF$40)*($AJ80&lt;=$AG$31:$AG$40)*$AA$31:$AA$40))),"")</f>
        <v/>
      </c>
      <c r="AT80" s="93" t="str">
        <f>IFERROR(IF(LEN(AS80)=0,"",COUNTIF(AS$7:AS80,AS80)),"")</f>
        <v/>
      </c>
      <c r="AU80" s="93" t="str">
        <f t="shared" si="81"/>
        <v/>
      </c>
      <c r="AV80" s="93" t="str">
        <f>IFERROR(IF(LEN(AU80)=0,"",COUNTIF(AU$7:AU80,AU80)),"")</f>
        <v/>
      </c>
      <c r="AW80" s="93" t="str">
        <f t="array" ref="AW80">IFERROR(IF(MAX(($AJ80&gt;=$AF$43:$AF$52)*($AJ80&lt;=$AG$43:$AG$52)*$AA$43:$AA$52)=0,"",INDEX($AB$43:$AB$52,MAX(($AJ80&gt;=$AF$43:$AF$52)*($AJ80&lt;=$AG$43:$AG$52)*$AA$43:$AA$52))),"")</f>
        <v/>
      </c>
      <c r="AX80" s="93" t="str">
        <f>IFERROR(IF(LEN(AW80)=0,"",COUNTIF(AW$7:AW80,AW80)),"")</f>
        <v/>
      </c>
      <c r="AY80" s="93" t="str">
        <f t="shared" si="82"/>
        <v/>
      </c>
      <c r="AZ80" s="93" t="str">
        <f>IFERROR(IF(LEN(AY80)=0,"",COUNTIF(AY$7:AY80,AY80)),"")</f>
        <v/>
      </c>
      <c r="BA80" s="93" t="str">
        <f t="array" ref="BA80">IFERROR(IF(MAX(($AJ80&gt;=$AF$55:$AF$64)*($AJ80&lt;=$AG$55:$AG$64)*$AA$55:$AA$64)=0,"",INDEX($AB$55:$AB$64,MAX(($AJ80&gt;=$AF$55:$AF$64)*($AJ80&lt;=$AG$55:$AG$64)*$AA$55:$AA$64))),"")</f>
        <v/>
      </c>
      <c r="BB80" s="93" t="str">
        <f>IFERROR(IF(LEN(BA80)=0,"",COUNTIF(BA$7:BA80,BA80)),"")</f>
        <v/>
      </c>
      <c r="BD80" s="112">
        <v>74</v>
      </c>
      <c r="BE80" s="93" t="str">
        <f t="shared" si="83"/>
        <v/>
      </c>
      <c r="BF80" s="93" t="str">
        <f t="array" ref="BF80">IFERROR(IF(AND(COUNTIF($BE$7:$BE80,"")+1=BF$6,LEN($BE80)&gt;0,$AM80&gt;0),MATCH(INDEX($V$7:$V$16,$AM80)&amp;"-"&amp;$AN80,$BQ$7:$BQ$126,0),""),"")</f>
        <v/>
      </c>
      <c r="BG80" s="93" t="str">
        <f t="array" ref="BG80">IFERROR(IF(AND(COUNTIF($BE$7:$BE80,"")+1=BG$6,LEN($BE80)&gt;0,$AM80&gt;0),MATCH(INDEX($V$7:$V$16,$AM80)&amp;"-"&amp;$AN80,$BQ$7:$BQ$126,0),""),"")</f>
        <v/>
      </c>
      <c r="BH80" s="93" t="str">
        <f t="array" ref="BH80">IFERROR(IF(AND(COUNTIF($BE$7:$BE80,"")+1=BH$6,LEN($BE80)&gt;0,$AM80&gt;0),MATCH(INDEX($V$7:$V$16,$AM80)&amp;"-"&amp;$AN80,$BQ$7:$BQ$126,0),""),"")</f>
        <v/>
      </c>
      <c r="BI80" s="93" t="str">
        <f t="array" ref="BI80">IFERROR(IF(AND(COUNTIF($BE$7:$BE80,"")+1=BI$6,LEN($BE80)&gt;0,$AM80&gt;0),MATCH(INDEX($V$7:$V$16,$AM80)&amp;"-"&amp;$AN80,$BQ$7:$BQ$126,0),""),"")</f>
        <v/>
      </c>
      <c r="BJ80" s="93" t="str">
        <f t="array" ref="BJ80">IFERROR(IF(AND(COUNTIF($BE$7:$BE80,"")+1=BJ$6,LEN($BE80)&gt;0,$AM80&gt;0),MATCH(INDEX($V$7:$V$16,$AM80)&amp;"-"&amp;$AN80,$BQ$7:$BQ$126,0),""),"")</f>
        <v/>
      </c>
      <c r="BK80" s="93" t="str">
        <f t="array" ref="BK80">IFERROR(IF(AND(COUNTIF($BE$7:$BE80,"")+1=BK$6,LEN($BE80)&gt;0,$AM80&gt;0),MATCH(INDEX($V$7:$V$16,$AM80)&amp;"-"&amp;$AN80,$BQ$7:$BQ$126,0),""),"")</f>
        <v/>
      </c>
      <c r="BL80" s="93" t="str">
        <f t="array" ref="BL80">IFERROR(IF(AND(COUNTIF($BE$7:$BE80,"")+1=BL$6,LEN($BE80)&gt;0,$AM80&gt;0),MATCH(INDEX($V$7:$V$16,$AM80)&amp;"-"&amp;$AN80,$BQ$7:$BQ$126,0),""),"")</f>
        <v/>
      </c>
      <c r="BM80" s="93" t="str">
        <f t="array" ref="BM80">IFERROR(IF(AND(COUNTIF($BE$7:$BE80,"")+1=BM$6,LEN($BE80)&gt;0,$AM80&gt;0),MATCH(INDEX($V$7:$V$16,$AM80)&amp;"-"&amp;$AN80,$BQ$7:$BQ$126,0),""),"")</f>
        <v/>
      </c>
      <c r="BN80" s="93" t="str">
        <f t="array" ref="BN80">IFERROR(IF(AND(COUNTIF($BE$7:$BE80,"")+1=BN$6,LEN($BE80)&gt;0,$AM80&gt;0),MATCH(INDEX($V$7:$V$16,$AM80)&amp;"-"&amp;$AN80,$BQ$7:$BQ$126,0),""),"")</f>
        <v/>
      </c>
      <c r="BO80" s="93" t="str">
        <f t="array" ref="BO80">IFERROR(IF(AND(COUNTIF($BE$7:$BE80,"")+1=BO$6,LEN($BE80)&gt;0,$AM80&gt;0),MATCH(INDEX($V$7:$V$16,$AM80)&amp;"-"&amp;$AN80,$BQ$7:$BQ$126,0),""),"")</f>
        <v/>
      </c>
      <c r="BP80" s="93" t="str">
        <f t="array" ref="BP80">IFERROR(IF(AND(COUNTIF($BE$7:$BE80,"")+1=BP$6,LEN($BE80)&gt;0,$AM80&gt;0),MATCH(INDEX($V$7:$V$16,$AM80)&amp;"-"&amp;$AN80,$BQ$7:$BQ$126,0),""),"")</f>
        <v/>
      </c>
      <c r="BQ80" s="93" t="str">
        <f t="shared" si="84"/>
        <v/>
      </c>
      <c r="BR80" s="93" t="str">
        <f t="array" ref="BR80">IFERROR(IF(AND(COUNTIF($BQ$7:$BQ80,"")+1=BR$6,LEN($BQ80)&gt;0,$AQ80&gt;0),MATCH(INDEX($W$7:$W$16,$AQ80)&amp;"-"&amp;$AR80,$CC$7:$CC$126,0),""),"")</f>
        <v/>
      </c>
      <c r="BS80" s="93" t="str">
        <f t="array" ref="BS80">IFERROR(IF(AND(COUNTIF($BQ$7:$BQ80,"")+1=BS$6,LEN($BQ80)&gt;0,$AQ80&gt;0),MATCH(INDEX($W$7:$W$16,$AQ80)&amp;"-"&amp;$AR80,$CC$7:$CC$126,0),""),"")</f>
        <v/>
      </c>
      <c r="BT80" s="93" t="str">
        <f t="array" ref="BT80">IFERROR(IF(AND(COUNTIF($BQ$7:$BQ80,"")+1=BT$6,LEN($BQ80)&gt;0,$AQ80&gt;0),MATCH(INDEX($W$7:$W$16,$AQ80)&amp;"-"&amp;$AR80,$CC$7:$CC$126,0),""),"")</f>
        <v/>
      </c>
      <c r="BU80" s="93" t="str">
        <f t="array" ref="BU80">IFERROR(IF(AND(COUNTIF($BQ$7:$BQ80,"")+1=BU$6,LEN($BQ80)&gt;0,$AQ80&gt;0),MATCH(INDEX($W$7:$W$16,$AQ80)&amp;"-"&amp;$AR80,$CC$7:$CC$126,0),""),"")</f>
        <v/>
      </c>
      <c r="BV80" s="93" t="str">
        <f t="array" ref="BV80">IFERROR(IF(AND(COUNTIF($BQ$7:$BQ80,"")+1=BV$6,LEN($BQ80)&gt;0,$AQ80&gt;0),MATCH(INDEX($W$7:$W$16,$AQ80)&amp;"-"&amp;$AR80,$CC$7:$CC$126,0),""),"")</f>
        <v/>
      </c>
      <c r="BW80" s="93" t="str">
        <f t="array" ref="BW80">IFERROR(IF(AND(COUNTIF($BQ$7:$BQ80,"")+1=BW$6,LEN($BQ80)&gt;0,$AQ80&gt;0),MATCH(INDEX($W$7:$W$16,$AQ80)&amp;"-"&amp;$AR80,$CC$7:$CC$126,0),""),"")</f>
        <v/>
      </c>
      <c r="BX80" s="93" t="str">
        <f t="array" ref="BX80">IFERROR(IF(AND(COUNTIF($BQ$7:$BQ80,"")+1=BX$6,LEN($BQ80)&gt;0,$AQ80&gt;0),MATCH(INDEX($W$7:$W$16,$AQ80)&amp;"-"&amp;$AR80,$CC$7:$CC$126,0),""),"")</f>
        <v/>
      </c>
      <c r="BY80" s="93" t="str">
        <f t="array" ref="BY80">IFERROR(IF(AND(COUNTIF($BQ$7:$BQ80,"")+1=BY$6,LEN($BQ80)&gt;0,$AQ80&gt;0),MATCH(INDEX($W$7:$W$16,$AQ80)&amp;"-"&amp;$AR80,$CC$7:$CC$126,0),""),"")</f>
        <v/>
      </c>
      <c r="BZ80" s="93" t="str">
        <f t="array" ref="BZ80">IFERROR(IF(AND(COUNTIF($BQ$7:$BQ80,"")+1=BZ$6,LEN($BQ80)&gt;0,$AQ80&gt;0),MATCH(INDEX($W$7:$W$16,$AQ80)&amp;"-"&amp;$AR80,$CC$7:$CC$126,0),""),"")</f>
        <v/>
      </c>
      <c r="CA80" s="93" t="str">
        <f t="array" ref="CA80">IFERROR(IF(AND(COUNTIF($BQ$7:$BQ80,"")+1=CA$6,LEN($BQ80)&gt;0,$AQ80&gt;0),MATCH(INDEX($W$7:$W$16,$AQ80)&amp;"-"&amp;$AR80,$CC$7:$CC$126,0),""),"")</f>
        <v/>
      </c>
      <c r="CB80" s="93" t="str">
        <f t="array" ref="CB80">IFERROR(IF(AND(COUNTIF($BQ$7:$BQ80,"")+1=CB$6,LEN($BQ80)&gt;0,$AQ80&gt;0),MATCH(INDEX($W$7:$W$16,$AQ80)&amp;"-"&amp;$AR80,$CC$7:$CC$126,0),""),"")</f>
        <v/>
      </c>
      <c r="CC80" s="93" t="str">
        <f t="shared" si="85"/>
        <v/>
      </c>
      <c r="CD80" s="93" t="str">
        <f t="array" ref="CD80">IFERROR(IF(AND(COUNTIF($CC$7:$CC80,"")+1=CD$6,LEN($CC80)&gt;0,$AU80&gt;0),MATCH(INDEX($X$7:$X$16,$AU80)&amp;"-"&amp;$AV80,$CO$7:$CO$126,0),""),"")</f>
        <v/>
      </c>
      <c r="CE80" s="93" t="str">
        <f t="array" ref="CE80">IFERROR(IF(AND(COUNTIF($CC$7:$CC80,"")+1=CE$6,LEN($CC80)&gt;0,$AU80&gt;0),MATCH(INDEX($X$7:$X$16,$AU80)&amp;"-"&amp;$AV80,$CO$7:$CO$126,0),""),"")</f>
        <v/>
      </c>
      <c r="CF80" s="93" t="str">
        <f t="array" ref="CF80">IFERROR(IF(AND(COUNTIF($CC$7:$CC80,"")+1=CF$6,LEN($CC80)&gt;0,$AU80&gt;0),MATCH(INDEX($X$7:$X$16,$AU80)&amp;"-"&amp;$AV80,$CO$7:$CO$126,0),""),"")</f>
        <v/>
      </c>
      <c r="CG80" s="93" t="str">
        <f t="array" ref="CG80">IFERROR(IF(AND(COUNTIF($CC$7:$CC80,"")+1=CG$6,LEN($CC80)&gt;0,$AU80&gt;0),MATCH(INDEX($X$7:$X$16,$AU80)&amp;"-"&amp;$AV80,$CO$7:$CO$126,0),""),"")</f>
        <v/>
      </c>
      <c r="CH80" s="93" t="str">
        <f t="array" ref="CH80">IFERROR(IF(AND(COUNTIF($CC$7:$CC80,"")+1=CH$6,LEN($CC80)&gt;0,$AU80&gt;0),MATCH(INDEX($X$7:$X$16,$AU80)&amp;"-"&amp;$AV80,$CO$7:$CO$126,0),""),"")</f>
        <v/>
      </c>
      <c r="CI80" s="93" t="str">
        <f t="array" ref="CI80">IFERROR(IF(AND(COUNTIF($CC$7:$CC80,"")+1=CI$6,LEN($CC80)&gt;0,$AU80&gt;0),MATCH(INDEX($X$7:$X$16,$AU80)&amp;"-"&amp;$AV80,$CO$7:$CO$126,0),""),"")</f>
        <v/>
      </c>
      <c r="CJ80" s="93" t="str">
        <f t="array" ref="CJ80">IFERROR(IF(AND(COUNTIF($CC$7:$CC80,"")+1=CJ$6,LEN($CC80)&gt;0,$AU80&gt;0),MATCH(INDEX($X$7:$X$16,$AU80)&amp;"-"&amp;$AV80,$CO$7:$CO$126,0),""),"")</f>
        <v/>
      </c>
      <c r="CK80" s="93" t="str">
        <f t="array" ref="CK80">IFERROR(IF(AND(COUNTIF($CC$7:$CC80,"")+1=CK$6,LEN($CC80)&gt;0,$AU80&gt;0),MATCH(INDEX($X$7:$X$16,$AU80)&amp;"-"&amp;$AV80,$CO$7:$CO$126,0),""),"")</f>
        <v/>
      </c>
      <c r="CL80" s="93" t="str">
        <f t="array" ref="CL80">IFERROR(IF(AND(COUNTIF($CC$7:$CC80,"")+1=CL$6,LEN($CC80)&gt;0,$AU80&gt;0),MATCH(INDEX($X$7:$X$16,$AU80)&amp;"-"&amp;$AV80,$CO$7:$CO$126,0),""),"")</f>
        <v/>
      </c>
      <c r="CM80" s="93" t="str">
        <f t="array" ref="CM80">IFERROR(IF(AND(COUNTIF($CC$7:$CC80,"")+1=CM$6,LEN($CC80)&gt;0,$AU80&gt;0),MATCH(INDEX($X$7:$X$16,$AU80)&amp;"-"&amp;$AV80,$CO$7:$CO$126,0),""),"")</f>
        <v/>
      </c>
      <c r="CN80" s="93" t="str">
        <f t="array" ref="CN80">IFERROR(IF(AND(COUNTIF($CC$7:$CC80,"")+1=CN$6,LEN($CC80)&gt;0,$AU80&gt;0),MATCH(INDEX($X$7:$X$16,$AU80)&amp;"-"&amp;$AV80,$CO$7:$CO$126,0),""),"")</f>
        <v/>
      </c>
      <c r="CO80" s="93" t="str">
        <f t="shared" si="86"/>
        <v/>
      </c>
      <c r="CP80" s="93" t="str">
        <f t="array" ref="CP80">IFERROR(IF(AND(COUNTIF($CO$7:$CO80,"")+1=CP$6,LEN($CO80)&gt;0,$AY80&gt;0),MATCH(INDEX($Y$7:$Y$16,$AY80)&amp;"-"&amp;$AZ80,$DA$7:$DA$126,0),""),"")</f>
        <v/>
      </c>
      <c r="CQ80" s="93" t="str">
        <f t="array" ref="CQ80">IFERROR(IF(AND(COUNTIF($CO$7:$CO80,"")+1=CQ$6,LEN($CO80)&gt;0,$AY80&gt;0),MATCH(INDEX($Y$7:$Y$16,$AY80)&amp;"-"&amp;$AZ80,$DA$7:$DA$126,0),""),"")</f>
        <v/>
      </c>
      <c r="CR80" s="93" t="str">
        <f t="array" ref="CR80">IFERROR(IF(AND(COUNTIF($CO$7:$CO80,"")+1=CR$6,LEN($CO80)&gt;0,$AY80&gt;0),MATCH(INDEX($Y$7:$Y$16,$AY80)&amp;"-"&amp;$AZ80,$DA$7:$DA$126,0),""),"")</f>
        <v/>
      </c>
      <c r="CS80" s="93" t="str">
        <f t="array" ref="CS80">IFERROR(IF(AND(COUNTIF($CO$7:$CO80,"")+1=CS$6,LEN($CO80)&gt;0,$AY80&gt;0),MATCH(INDEX($Y$7:$Y$16,$AY80)&amp;"-"&amp;$AZ80,$DA$7:$DA$126,0),""),"")</f>
        <v/>
      </c>
      <c r="CT80" s="93" t="str">
        <f t="array" ref="CT80">IFERROR(IF(AND(COUNTIF($CO$7:$CO80,"")+1=CT$6,LEN($CO80)&gt;0,$AY80&gt;0),MATCH(INDEX($Y$7:$Y$16,$AY80)&amp;"-"&amp;$AZ80,$DA$7:$DA$126,0),""),"")</f>
        <v/>
      </c>
      <c r="CU80" s="93" t="str">
        <f t="array" ref="CU80">IFERROR(IF(AND(COUNTIF($CO$7:$CO80,"")+1=CU$6,LEN($CO80)&gt;0,$AY80&gt;0),MATCH(INDEX($Y$7:$Y$16,$AY80)&amp;"-"&amp;$AZ80,$DA$7:$DA$126,0),""),"")</f>
        <v/>
      </c>
      <c r="CV80" s="93" t="str">
        <f t="array" ref="CV80">IFERROR(IF(AND(COUNTIF($CO$7:$CO80,"")+1=CV$6,LEN($CO80)&gt;0,$AY80&gt;0),MATCH(INDEX($Y$7:$Y$16,$AY80)&amp;"-"&amp;$AZ80,$DA$7:$DA$126,0),""),"")</f>
        <v/>
      </c>
      <c r="CW80" s="93" t="str">
        <f t="array" ref="CW80">IFERROR(IF(AND(COUNTIF($CO$7:$CO80,"")+1=CW$6,LEN($CO80)&gt;0,$AY80&gt;0),MATCH(INDEX($Y$7:$Y$16,$AY80)&amp;"-"&amp;$AZ80,$DA$7:$DA$126,0),""),"")</f>
        <v/>
      </c>
      <c r="CX80" s="93" t="str">
        <f t="array" ref="CX80">IFERROR(IF(AND(COUNTIF($CO$7:$CO80,"")+1=CX$6,LEN($CO80)&gt;0,$AY80&gt;0),MATCH(INDEX($Y$7:$Y$16,$AY80)&amp;"-"&amp;$AZ80,$DA$7:$DA$126,0),""),"")</f>
        <v/>
      </c>
      <c r="CY80" s="93" t="str">
        <f t="array" ref="CY80">IFERROR(IF(AND(COUNTIF($CO$7:$CO80,"")+1=CY$6,LEN($CO80)&gt;0,$AY80&gt;0),MATCH(INDEX($Y$7:$Y$16,$AY80)&amp;"-"&amp;$AZ80,$DA$7:$DA$126,0),""),"")</f>
        <v/>
      </c>
      <c r="CZ80" s="93" t="str">
        <f t="array" ref="CZ80">IFERROR(IF(AND(COUNTIF($CO$7:$CO80,"")+1=CZ$6,LEN($CO80)&gt;0,$AY80&gt;0),MATCH(INDEX($Y$7:$Y$16,$AY80)&amp;"-"&amp;$AZ80,$DA$7:$DA$126,0),""),"")</f>
        <v/>
      </c>
      <c r="DA80" s="93" t="str">
        <f t="shared" si="87"/>
        <v/>
      </c>
      <c r="DC80" s="93" t="str">
        <f t="array" ref="DC80">IFERROR(IF(LEN(BQ80)=0,"",SUM((BF$7:BO$126=$BD80)*(BF$6:BO$6))),"")</f>
        <v/>
      </c>
      <c r="DD80" s="93" t="str">
        <f t="array" ref="DD80">IFERROR(IF(LEN(CC80)=0,"",SUM((BR$7:CA$126=$BD80)*(BR$6:CA$6))),"")</f>
        <v/>
      </c>
      <c r="DE80" s="93" t="str">
        <f t="array" ref="DE80">IFERROR(IF(LEN(CO80)=0,"",SUM((CD$7:CM$126=$BD80)*(CD$6:CM$6))),"")</f>
        <v/>
      </c>
      <c r="DF80" s="93" t="str">
        <f t="array" ref="DF80">IFERROR(IF(LEN(DA80)=0,"",SUM((CP$7:CY$126=$BD80)*(CP$6:CY$6))),"")</f>
        <v/>
      </c>
    </row>
    <row r="81" spans="2:110" x14ac:dyDescent="0.25">
      <c r="B81" s="112" t="s">
        <v>3</v>
      </c>
      <c r="C81" s="125">
        <v>1</v>
      </c>
      <c r="D81" s="125">
        <v>2</v>
      </c>
      <c r="E81" s="125">
        <v>3</v>
      </c>
      <c r="F81" s="125">
        <v>4</v>
      </c>
      <c r="G81" s="125">
        <v>5</v>
      </c>
      <c r="H81" s="125">
        <v>6</v>
      </c>
      <c r="I81" s="125">
        <v>7</v>
      </c>
      <c r="J81" s="125">
        <v>8</v>
      </c>
      <c r="K81" s="125">
        <v>9</v>
      </c>
      <c r="L81" s="125">
        <v>10</v>
      </c>
      <c r="O81" s="112">
        <v>5</v>
      </c>
      <c r="P81" s="112">
        <v>8</v>
      </c>
      <c r="Q81" s="93" t="str">
        <f t="shared" si="79"/>
        <v/>
      </c>
      <c r="R81" s="93" t="str">
        <f t="shared" si="80"/>
        <v/>
      </c>
      <c r="AJ81" s="112">
        <v>75</v>
      </c>
      <c r="AK81" s="93" t="str">
        <f t="array" ref="AK81">IFERROR(IF(MAX(($AJ81&gt;=$AF$7:$AF$16)*($AJ81&lt;=$AG$7:$AG$16)*$AA$7:$AA$16)=0,"",INDEX($AB$7:$AB$16,MAX(($AJ81&gt;=$AF$7:$AF$16)*($AJ81&lt;=$AG$7:$AG$16)*$AA$7:$AA$16))),"")</f>
        <v/>
      </c>
      <c r="AL81" s="93" t="str">
        <f>IFERROR(IF(LEN(AK81)=0,"",COUNTIF(AK$7:AK81,AK81)),"")</f>
        <v/>
      </c>
      <c r="AM81" s="93" t="str">
        <f t="array" ref="AM81">IFERROR(IF(LEN(AK81)=0,"",LARGE((AK81=$R$7:$R$126)*($P$7:$P$126),COUNTIF(AK81:AK$126,AK81)-1)),"")</f>
        <v/>
      </c>
      <c r="AN81" s="93" t="str">
        <f>IFERROR(IF(LEN(AK81)=0,"",COUNTIF(AM$7:AM81,AM81)),"")</f>
        <v/>
      </c>
      <c r="AO81" s="93" t="str">
        <f t="array" ref="AO81">IFERROR(IF(MAX(($AJ81&gt;=$AF$19:$AF$28)*($AJ81&lt;=$AG$19:$AG$28)*$AA$19:$AA$28)=0,"",INDEX($AB$19:$AB$28,MAX(($AJ81&gt;=$AF$19:$AF$28)*($AJ81&lt;=$AG$19:$AG$28)*$AA$19:$AA$28))),"")</f>
        <v/>
      </c>
      <c r="AP81" s="93" t="str">
        <f>IFERROR(IF(LEN(AO81)=0,"",COUNTIF(AO$7:AO81,AO81)),"")</f>
        <v/>
      </c>
      <c r="AQ81" s="93" t="str">
        <f t="array" ref="AQ81">IFERROR(IF(LEN(AO81)=0,"",LARGE((AO81=$Q$7:$Q$126)*($P$7:$P$126),COUNTIF(AO81:AO$126,AO81)-1)),"")</f>
        <v/>
      </c>
      <c r="AR81" s="93" t="str">
        <f>IFERROR(IF(LEN(AO81)=0,"",COUNTIF(AQ$7:AQ81,AQ81)),"")</f>
        <v/>
      </c>
      <c r="AS81" s="93" t="str">
        <f t="array" ref="AS81">IFERROR(IF(MAX(($AJ81&gt;=$AF$31:$AF$40)*($AJ81&lt;=$AG$31:$AG$40)*$AA$31:$AA$40)=0,"",INDEX($AB$31:$AB$40,MAX(($AJ81&gt;=$AF$31:$AF$40)*($AJ81&lt;=$AG$31:$AG$40)*$AA$31:$AA$40))),"")</f>
        <v/>
      </c>
      <c r="AT81" s="93" t="str">
        <f>IFERROR(IF(LEN(AS81)=0,"",COUNTIF(AS$7:AS81,AS81)),"")</f>
        <v/>
      </c>
      <c r="AU81" s="93" t="str">
        <f t="shared" si="81"/>
        <v/>
      </c>
      <c r="AV81" s="93" t="str">
        <f>IFERROR(IF(LEN(AU81)=0,"",COUNTIF(AU$7:AU81,AU81)),"")</f>
        <v/>
      </c>
      <c r="AW81" s="93" t="str">
        <f t="array" ref="AW81">IFERROR(IF(MAX(($AJ81&gt;=$AF$43:$AF$52)*($AJ81&lt;=$AG$43:$AG$52)*$AA$43:$AA$52)=0,"",INDEX($AB$43:$AB$52,MAX(($AJ81&gt;=$AF$43:$AF$52)*($AJ81&lt;=$AG$43:$AG$52)*$AA$43:$AA$52))),"")</f>
        <v/>
      </c>
      <c r="AX81" s="93" t="str">
        <f>IFERROR(IF(LEN(AW81)=0,"",COUNTIF(AW$7:AW81,AW81)),"")</f>
        <v/>
      </c>
      <c r="AY81" s="93" t="str">
        <f t="shared" si="82"/>
        <v/>
      </c>
      <c r="AZ81" s="93" t="str">
        <f>IFERROR(IF(LEN(AY81)=0,"",COUNTIF(AY$7:AY81,AY81)),"")</f>
        <v/>
      </c>
      <c r="BA81" s="93" t="str">
        <f t="array" ref="BA81">IFERROR(IF(MAX(($AJ81&gt;=$AF$55:$AF$64)*($AJ81&lt;=$AG$55:$AG$64)*$AA$55:$AA$64)=0,"",INDEX($AB$55:$AB$64,MAX(($AJ81&gt;=$AF$55:$AF$64)*($AJ81&lt;=$AG$55:$AG$64)*$AA$55:$AA$64))),"")</f>
        <v/>
      </c>
      <c r="BB81" s="93" t="str">
        <f>IFERROR(IF(LEN(BA81)=0,"",COUNTIF(BA$7:BA81,BA81)),"")</f>
        <v/>
      </c>
      <c r="BD81" s="112">
        <v>75</v>
      </c>
      <c r="BE81" s="93" t="str">
        <f t="shared" si="83"/>
        <v/>
      </c>
      <c r="BF81" s="93" t="str">
        <f t="array" ref="BF81">IFERROR(IF(AND(COUNTIF($BE$7:$BE81,"")+1=BF$6,LEN($BE81)&gt;0,$AM81&gt;0),MATCH(INDEX($V$7:$V$16,$AM81)&amp;"-"&amp;$AN81,$BQ$7:$BQ$126,0),""),"")</f>
        <v/>
      </c>
      <c r="BG81" s="93" t="str">
        <f t="array" ref="BG81">IFERROR(IF(AND(COUNTIF($BE$7:$BE81,"")+1=BG$6,LEN($BE81)&gt;0,$AM81&gt;0),MATCH(INDEX($V$7:$V$16,$AM81)&amp;"-"&amp;$AN81,$BQ$7:$BQ$126,0),""),"")</f>
        <v/>
      </c>
      <c r="BH81" s="93" t="str">
        <f t="array" ref="BH81">IFERROR(IF(AND(COUNTIF($BE$7:$BE81,"")+1=BH$6,LEN($BE81)&gt;0,$AM81&gt;0),MATCH(INDEX($V$7:$V$16,$AM81)&amp;"-"&amp;$AN81,$BQ$7:$BQ$126,0),""),"")</f>
        <v/>
      </c>
      <c r="BI81" s="93" t="str">
        <f t="array" ref="BI81">IFERROR(IF(AND(COUNTIF($BE$7:$BE81,"")+1=BI$6,LEN($BE81)&gt;0,$AM81&gt;0),MATCH(INDEX($V$7:$V$16,$AM81)&amp;"-"&amp;$AN81,$BQ$7:$BQ$126,0),""),"")</f>
        <v/>
      </c>
      <c r="BJ81" s="93" t="str">
        <f t="array" ref="BJ81">IFERROR(IF(AND(COUNTIF($BE$7:$BE81,"")+1=BJ$6,LEN($BE81)&gt;0,$AM81&gt;0),MATCH(INDEX($V$7:$V$16,$AM81)&amp;"-"&amp;$AN81,$BQ$7:$BQ$126,0),""),"")</f>
        <v/>
      </c>
      <c r="BK81" s="93" t="str">
        <f t="array" ref="BK81">IFERROR(IF(AND(COUNTIF($BE$7:$BE81,"")+1=BK$6,LEN($BE81)&gt;0,$AM81&gt;0),MATCH(INDEX($V$7:$V$16,$AM81)&amp;"-"&amp;$AN81,$BQ$7:$BQ$126,0),""),"")</f>
        <v/>
      </c>
      <c r="BL81" s="93" t="str">
        <f t="array" ref="BL81">IFERROR(IF(AND(COUNTIF($BE$7:$BE81,"")+1=BL$6,LEN($BE81)&gt;0,$AM81&gt;0),MATCH(INDEX($V$7:$V$16,$AM81)&amp;"-"&amp;$AN81,$BQ$7:$BQ$126,0),""),"")</f>
        <v/>
      </c>
      <c r="BM81" s="93" t="str">
        <f t="array" ref="BM81">IFERROR(IF(AND(COUNTIF($BE$7:$BE81,"")+1=BM$6,LEN($BE81)&gt;0,$AM81&gt;0),MATCH(INDEX($V$7:$V$16,$AM81)&amp;"-"&amp;$AN81,$BQ$7:$BQ$126,0),""),"")</f>
        <v/>
      </c>
      <c r="BN81" s="93" t="str">
        <f t="array" ref="BN81">IFERROR(IF(AND(COUNTIF($BE$7:$BE81,"")+1=BN$6,LEN($BE81)&gt;0,$AM81&gt;0),MATCH(INDEX($V$7:$V$16,$AM81)&amp;"-"&amp;$AN81,$BQ$7:$BQ$126,0),""),"")</f>
        <v/>
      </c>
      <c r="BO81" s="93" t="str">
        <f t="array" ref="BO81">IFERROR(IF(AND(COUNTIF($BE$7:$BE81,"")+1=BO$6,LEN($BE81)&gt;0,$AM81&gt;0),MATCH(INDEX($V$7:$V$16,$AM81)&amp;"-"&amp;$AN81,$BQ$7:$BQ$126,0),""),"")</f>
        <v/>
      </c>
      <c r="BP81" s="93" t="str">
        <f t="array" ref="BP81">IFERROR(IF(AND(COUNTIF($BE$7:$BE81,"")+1=BP$6,LEN($BE81)&gt;0,$AM81&gt;0),MATCH(INDEX($V$7:$V$16,$AM81)&amp;"-"&amp;$AN81,$BQ$7:$BQ$126,0),""),"")</f>
        <v/>
      </c>
      <c r="BQ81" s="93" t="str">
        <f t="shared" si="84"/>
        <v/>
      </c>
      <c r="BR81" s="93" t="str">
        <f t="array" ref="BR81">IFERROR(IF(AND(COUNTIF($BQ$7:$BQ81,"")+1=BR$6,LEN($BQ81)&gt;0,$AQ81&gt;0),MATCH(INDEX($W$7:$W$16,$AQ81)&amp;"-"&amp;$AR81,$CC$7:$CC$126,0),""),"")</f>
        <v/>
      </c>
      <c r="BS81" s="93" t="str">
        <f t="array" ref="BS81">IFERROR(IF(AND(COUNTIF($BQ$7:$BQ81,"")+1=BS$6,LEN($BQ81)&gt;0,$AQ81&gt;0),MATCH(INDEX($W$7:$W$16,$AQ81)&amp;"-"&amp;$AR81,$CC$7:$CC$126,0),""),"")</f>
        <v/>
      </c>
      <c r="BT81" s="93" t="str">
        <f t="array" ref="BT81">IFERROR(IF(AND(COUNTIF($BQ$7:$BQ81,"")+1=BT$6,LEN($BQ81)&gt;0,$AQ81&gt;0),MATCH(INDEX($W$7:$W$16,$AQ81)&amp;"-"&amp;$AR81,$CC$7:$CC$126,0),""),"")</f>
        <v/>
      </c>
      <c r="BU81" s="93" t="str">
        <f t="array" ref="BU81">IFERROR(IF(AND(COUNTIF($BQ$7:$BQ81,"")+1=BU$6,LEN($BQ81)&gt;0,$AQ81&gt;0),MATCH(INDEX($W$7:$W$16,$AQ81)&amp;"-"&amp;$AR81,$CC$7:$CC$126,0),""),"")</f>
        <v/>
      </c>
      <c r="BV81" s="93" t="str">
        <f t="array" ref="BV81">IFERROR(IF(AND(COUNTIF($BQ$7:$BQ81,"")+1=BV$6,LEN($BQ81)&gt;0,$AQ81&gt;0),MATCH(INDEX($W$7:$W$16,$AQ81)&amp;"-"&amp;$AR81,$CC$7:$CC$126,0),""),"")</f>
        <v/>
      </c>
      <c r="BW81" s="93" t="str">
        <f t="array" ref="BW81">IFERROR(IF(AND(COUNTIF($BQ$7:$BQ81,"")+1=BW$6,LEN($BQ81)&gt;0,$AQ81&gt;0),MATCH(INDEX($W$7:$W$16,$AQ81)&amp;"-"&amp;$AR81,$CC$7:$CC$126,0),""),"")</f>
        <v/>
      </c>
      <c r="BX81" s="93" t="str">
        <f t="array" ref="BX81">IFERROR(IF(AND(COUNTIF($BQ$7:$BQ81,"")+1=BX$6,LEN($BQ81)&gt;0,$AQ81&gt;0),MATCH(INDEX($W$7:$W$16,$AQ81)&amp;"-"&amp;$AR81,$CC$7:$CC$126,0),""),"")</f>
        <v/>
      </c>
      <c r="BY81" s="93" t="str">
        <f t="array" ref="BY81">IFERROR(IF(AND(COUNTIF($BQ$7:$BQ81,"")+1=BY$6,LEN($BQ81)&gt;0,$AQ81&gt;0),MATCH(INDEX($W$7:$W$16,$AQ81)&amp;"-"&amp;$AR81,$CC$7:$CC$126,0),""),"")</f>
        <v/>
      </c>
      <c r="BZ81" s="93" t="str">
        <f t="array" ref="BZ81">IFERROR(IF(AND(COUNTIF($BQ$7:$BQ81,"")+1=BZ$6,LEN($BQ81)&gt;0,$AQ81&gt;0),MATCH(INDEX($W$7:$W$16,$AQ81)&amp;"-"&amp;$AR81,$CC$7:$CC$126,0),""),"")</f>
        <v/>
      </c>
      <c r="CA81" s="93" t="str">
        <f t="array" ref="CA81">IFERROR(IF(AND(COUNTIF($BQ$7:$BQ81,"")+1=CA$6,LEN($BQ81)&gt;0,$AQ81&gt;0),MATCH(INDEX($W$7:$W$16,$AQ81)&amp;"-"&amp;$AR81,$CC$7:$CC$126,0),""),"")</f>
        <v/>
      </c>
      <c r="CB81" s="93" t="str">
        <f t="array" ref="CB81">IFERROR(IF(AND(COUNTIF($BQ$7:$BQ81,"")+1=CB$6,LEN($BQ81)&gt;0,$AQ81&gt;0),MATCH(INDEX($W$7:$W$16,$AQ81)&amp;"-"&amp;$AR81,$CC$7:$CC$126,0),""),"")</f>
        <v/>
      </c>
      <c r="CC81" s="93" t="str">
        <f t="shared" si="85"/>
        <v/>
      </c>
      <c r="CD81" s="93" t="str">
        <f t="array" ref="CD81">IFERROR(IF(AND(COUNTIF($CC$7:$CC81,"")+1=CD$6,LEN($CC81)&gt;0,$AU81&gt;0),MATCH(INDEX($X$7:$X$16,$AU81)&amp;"-"&amp;$AV81,$CO$7:$CO$126,0),""),"")</f>
        <v/>
      </c>
      <c r="CE81" s="93" t="str">
        <f t="array" ref="CE81">IFERROR(IF(AND(COUNTIF($CC$7:$CC81,"")+1=CE$6,LEN($CC81)&gt;0,$AU81&gt;0),MATCH(INDEX($X$7:$X$16,$AU81)&amp;"-"&amp;$AV81,$CO$7:$CO$126,0),""),"")</f>
        <v/>
      </c>
      <c r="CF81" s="93" t="str">
        <f t="array" ref="CF81">IFERROR(IF(AND(COUNTIF($CC$7:$CC81,"")+1=CF$6,LEN($CC81)&gt;0,$AU81&gt;0),MATCH(INDEX($X$7:$X$16,$AU81)&amp;"-"&amp;$AV81,$CO$7:$CO$126,0),""),"")</f>
        <v/>
      </c>
      <c r="CG81" s="93" t="str">
        <f t="array" ref="CG81">IFERROR(IF(AND(COUNTIF($CC$7:$CC81,"")+1=CG$6,LEN($CC81)&gt;0,$AU81&gt;0),MATCH(INDEX($X$7:$X$16,$AU81)&amp;"-"&amp;$AV81,$CO$7:$CO$126,0),""),"")</f>
        <v/>
      </c>
      <c r="CH81" s="93" t="str">
        <f t="array" ref="CH81">IFERROR(IF(AND(COUNTIF($CC$7:$CC81,"")+1=CH$6,LEN($CC81)&gt;0,$AU81&gt;0),MATCH(INDEX($X$7:$X$16,$AU81)&amp;"-"&amp;$AV81,$CO$7:$CO$126,0),""),"")</f>
        <v/>
      </c>
      <c r="CI81" s="93" t="str">
        <f t="array" ref="CI81">IFERROR(IF(AND(COUNTIF($CC$7:$CC81,"")+1=CI$6,LEN($CC81)&gt;0,$AU81&gt;0),MATCH(INDEX($X$7:$X$16,$AU81)&amp;"-"&amp;$AV81,$CO$7:$CO$126,0),""),"")</f>
        <v/>
      </c>
      <c r="CJ81" s="93" t="str">
        <f t="array" ref="CJ81">IFERROR(IF(AND(COUNTIF($CC$7:$CC81,"")+1=CJ$6,LEN($CC81)&gt;0,$AU81&gt;0),MATCH(INDEX($X$7:$X$16,$AU81)&amp;"-"&amp;$AV81,$CO$7:$CO$126,0),""),"")</f>
        <v/>
      </c>
      <c r="CK81" s="93" t="str">
        <f t="array" ref="CK81">IFERROR(IF(AND(COUNTIF($CC$7:$CC81,"")+1=CK$6,LEN($CC81)&gt;0,$AU81&gt;0),MATCH(INDEX($X$7:$X$16,$AU81)&amp;"-"&amp;$AV81,$CO$7:$CO$126,0),""),"")</f>
        <v/>
      </c>
      <c r="CL81" s="93" t="str">
        <f t="array" ref="CL81">IFERROR(IF(AND(COUNTIF($CC$7:$CC81,"")+1=CL$6,LEN($CC81)&gt;0,$AU81&gt;0),MATCH(INDEX($X$7:$X$16,$AU81)&amp;"-"&amp;$AV81,$CO$7:$CO$126,0),""),"")</f>
        <v/>
      </c>
      <c r="CM81" s="93" t="str">
        <f t="array" ref="CM81">IFERROR(IF(AND(COUNTIF($CC$7:$CC81,"")+1=CM$6,LEN($CC81)&gt;0,$AU81&gt;0),MATCH(INDEX($X$7:$X$16,$AU81)&amp;"-"&amp;$AV81,$CO$7:$CO$126,0),""),"")</f>
        <v/>
      </c>
      <c r="CN81" s="93" t="str">
        <f t="array" ref="CN81">IFERROR(IF(AND(COUNTIF($CC$7:$CC81,"")+1=CN$6,LEN($CC81)&gt;0,$AU81&gt;0),MATCH(INDEX($X$7:$X$16,$AU81)&amp;"-"&amp;$AV81,$CO$7:$CO$126,0),""),"")</f>
        <v/>
      </c>
      <c r="CO81" s="93" t="str">
        <f t="shared" si="86"/>
        <v/>
      </c>
      <c r="CP81" s="93" t="str">
        <f t="array" ref="CP81">IFERROR(IF(AND(COUNTIF($CO$7:$CO81,"")+1=CP$6,LEN($CO81)&gt;0,$AY81&gt;0),MATCH(INDEX($Y$7:$Y$16,$AY81)&amp;"-"&amp;$AZ81,$DA$7:$DA$126,0),""),"")</f>
        <v/>
      </c>
      <c r="CQ81" s="93" t="str">
        <f t="array" ref="CQ81">IFERROR(IF(AND(COUNTIF($CO$7:$CO81,"")+1=CQ$6,LEN($CO81)&gt;0,$AY81&gt;0),MATCH(INDEX($Y$7:$Y$16,$AY81)&amp;"-"&amp;$AZ81,$DA$7:$DA$126,0),""),"")</f>
        <v/>
      </c>
      <c r="CR81" s="93" t="str">
        <f t="array" ref="CR81">IFERROR(IF(AND(COUNTIF($CO$7:$CO81,"")+1=CR$6,LEN($CO81)&gt;0,$AY81&gt;0),MATCH(INDEX($Y$7:$Y$16,$AY81)&amp;"-"&amp;$AZ81,$DA$7:$DA$126,0),""),"")</f>
        <v/>
      </c>
      <c r="CS81" s="93" t="str">
        <f t="array" ref="CS81">IFERROR(IF(AND(COUNTIF($CO$7:$CO81,"")+1=CS$6,LEN($CO81)&gt;0,$AY81&gt;0),MATCH(INDEX($Y$7:$Y$16,$AY81)&amp;"-"&amp;$AZ81,$DA$7:$DA$126,0),""),"")</f>
        <v/>
      </c>
      <c r="CT81" s="93" t="str">
        <f t="array" ref="CT81">IFERROR(IF(AND(COUNTIF($CO$7:$CO81,"")+1=CT$6,LEN($CO81)&gt;0,$AY81&gt;0),MATCH(INDEX($Y$7:$Y$16,$AY81)&amp;"-"&amp;$AZ81,$DA$7:$DA$126,0),""),"")</f>
        <v/>
      </c>
      <c r="CU81" s="93" t="str">
        <f t="array" ref="CU81">IFERROR(IF(AND(COUNTIF($CO$7:$CO81,"")+1=CU$6,LEN($CO81)&gt;0,$AY81&gt;0),MATCH(INDEX($Y$7:$Y$16,$AY81)&amp;"-"&amp;$AZ81,$DA$7:$DA$126,0),""),"")</f>
        <v/>
      </c>
      <c r="CV81" s="93" t="str">
        <f t="array" ref="CV81">IFERROR(IF(AND(COUNTIF($CO$7:$CO81,"")+1=CV$6,LEN($CO81)&gt;0,$AY81&gt;0),MATCH(INDEX($Y$7:$Y$16,$AY81)&amp;"-"&amp;$AZ81,$DA$7:$DA$126,0),""),"")</f>
        <v/>
      </c>
      <c r="CW81" s="93" t="str">
        <f t="array" ref="CW81">IFERROR(IF(AND(COUNTIF($CO$7:$CO81,"")+1=CW$6,LEN($CO81)&gt;0,$AY81&gt;0),MATCH(INDEX($Y$7:$Y$16,$AY81)&amp;"-"&amp;$AZ81,$DA$7:$DA$126,0),""),"")</f>
        <v/>
      </c>
      <c r="CX81" s="93" t="str">
        <f t="array" ref="CX81">IFERROR(IF(AND(COUNTIF($CO$7:$CO81,"")+1=CX$6,LEN($CO81)&gt;0,$AY81&gt;0),MATCH(INDEX($Y$7:$Y$16,$AY81)&amp;"-"&amp;$AZ81,$DA$7:$DA$126,0),""),"")</f>
        <v/>
      </c>
      <c r="CY81" s="93" t="str">
        <f t="array" ref="CY81">IFERROR(IF(AND(COUNTIF($CO$7:$CO81,"")+1=CY$6,LEN($CO81)&gt;0,$AY81&gt;0),MATCH(INDEX($Y$7:$Y$16,$AY81)&amp;"-"&amp;$AZ81,$DA$7:$DA$126,0),""),"")</f>
        <v/>
      </c>
      <c r="CZ81" s="93" t="str">
        <f t="array" ref="CZ81">IFERROR(IF(AND(COUNTIF($CO$7:$CO81,"")+1=CZ$6,LEN($CO81)&gt;0,$AY81&gt;0),MATCH(INDEX($Y$7:$Y$16,$AY81)&amp;"-"&amp;$AZ81,$DA$7:$DA$126,0),""),"")</f>
        <v/>
      </c>
      <c r="DA81" s="93" t="str">
        <f t="shared" si="87"/>
        <v/>
      </c>
      <c r="DC81" s="93" t="str">
        <f t="array" ref="DC81">IFERROR(IF(LEN(BQ81)=0,"",SUM((BF$7:BO$126=$BD81)*(BF$6:BO$6))),"")</f>
        <v/>
      </c>
      <c r="DD81" s="93" t="str">
        <f t="array" ref="DD81">IFERROR(IF(LEN(CC81)=0,"",SUM((BR$7:CA$126=$BD81)*(BR$6:CA$6))),"")</f>
        <v/>
      </c>
      <c r="DE81" s="93" t="str">
        <f t="array" ref="DE81">IFERROR(IF(LEN(CO81)=0,"",SUM((CD$7:CM$126=$BD81)*(CD$6:CM$6))),"")</f>
        <v/>
      </c>
      <c r="DF81" s="93" t="str">
        <f t="array" ref="DF81">IFERROR(IF(LEN(DA81)=0,"",SUM((CP$7:CY$126=$BD81)*(CP$6:CY$6))),"")</f>
        <v/>
      </c>
    </row>
    <row r="82" spans="2:110" x14ac:dyDescent="0.25">
      <c r="B82" s="16"/>
      <c r="C82" s="93" t="str">
        <f>IF(LEN(INDEX($X$7:$X$16,C81))=0,"",INDEX($X$7:$X$16,C81))</f>
        <v>Giving a queue number</v>
      </c>
      <c r="D82" s="93" t="str">
        <f t="shared" ref="D82:L82" si="89">IF(LEN(INDEX($X$7:$X$16,D81))=0,"",INDEX($X$7:$X$16,D81))</f>
        <v>Bill</v>
      </c>
      <c r="E82" s="93" t="str">
        <f t="shared" si="89"/>
        <v>Order details</v>
      </c>
      <c r="F82" s="93" t="str">
        <f t="shared" si="89"/>
        <v>Coffee</v>
      </c>
      <c r="G82" s="93" t="str">
        <f t="shared" si="89"/>
        <v>Order</v>
      </c>
      <c r="H82" s="93" t="str">
        <f t="shared" si="89"/>
        <v/>
      </c>
      <c r="I82" s="93" t="str">
        <f t="shared" si="89"/>
        <v/>
      </c>
      <c r="J82" s="93" t="str">
        <f t="shared" si="89"/>
        <v/>
      </c>
      <c r="K82" s="93" t="str">
        <f t="shared" si="89"/>
        <v/>
      </c>
      <c r="L82" s="93" t="str">
        <f t="shared" si="89"/>
        <v/>
      </c>
      <c r="O82" s="112">
        <v>6</v>
      </c>
      <c r="P82" s="112">
        <v>8</v>
      </c>
      <c r="Q82" s="93" t="str">
        <f t="shared" si="79"/>
        <v/>
      </c>
      <c r="R82" s="93" t="str">
        <f t="shared" si="80"/>
        <v/>
      </c>
      <c r="AJ82" s="112">
        <v>76</v>
      </c>
      <c r="AK82" s="93" t="str">
        <f t="array" ref="AK82">IFERROR(IF(MAX(($AJ82&gt;=$AF$7:$AF$16)*($AJ82&lt;=$AG$7:$AG$16)*$AA$7:$AA$16)=0,"",INDEX($AB$7:$AB$16,MAX(($AJ82&gt;=$AF$7:$AF$16)*($AJ82&lt;=$AG$7:$AG$16)*$AA$7:$AA$16))),"")</f>
        <v/>
      </c>
      <c r="AL82" s="93" t="str">
        <f>IFERROR(IF(LEN(AK82)=0,"",COUNTIF(AK$7:AK82,AK82)),"")</f>
        <v/>
      </c>
      <c r="AM82" s="93" t="str">
        <f t="array" ref="AM82">IFERROR(IF(LEN(AK82)=0,"",LARGE((AK82=$R$7:$R$126)*($P$7:$P$126),COUNTIF(AK82:AK$126,AK82)-1)),"")</f>
        <v/>
      </c>
      <c r="AN82" s="93" t="str">
        <f>IFERROR(IF(LEN(AK82)=0,"",COUNTIF(AM$7:AM82,AM82)),"")</f>
        <v/>
      </c>
      <c r="AO82" s="93" t="str">
        <f t="array" ref="AO82">IFERROR(IF(MAX(($AJ82&gt;=$AF$19:$AF$28)*($AJ82&lt;=$AG$19:$AG$28)*$AA$19:$AA$28)=0,"",INDEX($AB$19:$AB$28,MAX(($AJ82&gt;=$AF$19:$AF$28)*($AJ82&lt;=$AG$19:$AG$28)*$AA$19:$AA$28))),"")</f>
        <v/>
      </c>
      <c r="AP82" s="93" t="str">
        <f>IFERROR(IF(LEN(AO82)=0,"",COUNTIF(AO$7:AO82,AO82)),"")</f>
        <v/>
      </c>
      <c r="AQ82" s="93" t="str">
        <f t="array" ref="AQ82">IFERROR(IF(LEN(AO82)=0,"",LARGE((AO82=$Q$7:$Q$126)*($P$7:$P$126),COUNTIF(AO82:AO$126,AO82)-1)),"")</f>
        <v/>
      </c>
      <c r="AR82" s="93" t="str">
        <f>IFERROR(IF(LEN(AO82)=0,"",COUNTIF(AQ$7:AQ82,AQ82)),"")</f>
        <v/>
      </c>
      <c r="AS82" s="93" t="str">
        <f t="array" ref="AS82">IFERROR(IF(MAX(($AJ82&gt;=$AF$31:$AF$40)*($AJ82&lt;=$AG$31:$AG$40)*$AA$31:$AA$40)=0,"",INDEX($AB$31:$AB$40,MAX(($AJ82&gt;=$AF$31:$AF$40)*($AJ82&lt;=$AG$31:$AG$40)*$AA$31:$AA$40))),"")</f>
        <v/>
      </c>
      <c r="AT82" s="93" t="str">
        <f>IFERROR(IF(LEN(AS82)=0,"",COUNTIF(AS$7:AS82,AS82)),"")</f>
        <v/>
      </c>
      <c r="AU82" s="93" t="str">
        <f t="shared" si="81"/>
        <v/>
      </c>
      <c r="AV82" s="93" t="str">
        <f>IFERROR(IF(LEN(AU82)=0,"",COUNTIF(AU$7:AU82,AU82)),"")</f>
        <v/>
      </c>
      <c r="AW82" s="93" t="str">
        <f t="array" ref="AW82">IFERROR(IF(MAX(($AJ82&gt;=$AF$43:$AF$52)*($AJ82&lt;=$AG$43:$AG$52)*$AA$43:$AA$52)=0,"",INDEX($AB$43:$AB$52,MAX(($AJ82&gt;=$AF$43:$AF$52)*($AJ82&lt;=$AG$43:$AG$52)*$AA$43:$AA$52))),"")</f>
        <v/>
      </c>
      <c r="AX82" s="93" t="str">
        <f>IFERROR(IF(LEN(AW82)=0,"",COUNTIF(AW$7:AW82,AW82)),"")</f>
        <v/>
      </c>
      <c r="AY82" s="93" t="str">
        <f t="shared" si="82"/>
        <v/>
      </c>
      <c r="AZ82" s="93" t="str">
        <f>IFERROR(IF(LEN(AY82)=0,"",COUNTIF(AY$7:AY82,AY82)),"")</f>
        <v/>
      </c>
      <c r="BA82" s="93" t="str">
        <f t="array" ref="BA82">IFERROR(IF(MAX(($AJ82&gt;=$AF$55:$AF$64)*($AJ82&lt;=$AG$55:$AG$64)*$AA$55:$AA$64)=0,"",INDEX($AB$55:$AB$64,MAX(($AJ82&gt;=$AF$55:$AF$64)*($AJ82&lt;=$AG$55:$AG$64)*$AA$55:$AA$64))),"")</f>
        <v/>
      </c>
      <c r="BB82" s="93" t="str">
        <f>IFERROR(IF(LEN(BA82)=0,"",COUNTIF(BA$7:BA82,BA82)),"")</f>
        <v/>
      </c>
      <c r="BD82" s="112">
        <v>76</v>
      </c>
      <c r="BE82" s="93" t="str">
        <f t="shared" si="83"/>
        <v/>
      </c>
      <c r="BF82" s="93" t="str">
        <f t="array" ref="BF82">IFERROR(IF(AND(COUNTIF($BE$7:$BE82,"")+1=BF$6,LEN($BE82)&gt;0,$AM82&gt;0),MATCH(INDEX($V$7:$V$16,$AM82)&amp;"-"&amp;$AN82,$BQ$7:$BQ$126,0),""),"")</f>
        <v/>
      </c>
      <c r="BG82" s="93" t="str">
        <f t="array" ref="BG82">IFERROR(IF(AND(COUNTIF($BE$7:$BE82,"")+1=BG$6,LEN($BE82)&gt;0,$AM82&gt;0),MATCH(INDEX($V$7:$V$16,$AM82)&amp;"-"&amp;$AN82,$BQ$7:$BQ$126,0),""),"")</f>
        <v/>
      </c>
      <c r="BH82" s="93" t="str">
        <f t="array" ref="BH82">IFERROR(IF(AND(COUNTIF($BE$7:$BE82,"")+1=BH$6,LEN($BE82)&gt;0,$AM82&gt;0),MATCH(INDEX($V$7:$V$16,$AM82)&amp;"-"&amp;$AN82,$BQ$7:$BQ$126,0),""),"")</f>
        <v/>
      </c>
      <c r="BI82" s="93" t="str">
        <f t="array" ref="BI82">IFERROR(IF(AND(COUNTIF($BE$7:$BE82,"")+1=BI$6,LEN($BE82)&gt;0,$AM82&gt;0),MATCH(INDEX($V$7:$V$16,$AM82)&amp;"-"&amp;$AN82,$BQ$7:$BQ$126,0),""),"")</f>
        <v/>
      </c>
      <c r="BJ82" s="93" t="str">
        <f t="array" ref="BJ82">IFERROR(IF(AND(COUNTIF($BE$7:$BE82,"")+1=BJ$6,LEN($BE82)&gt;0,$AM82&gt;0),MATCH(INDEX($V$7:$V$16,$AM82)&amp;"-"&amp;$AN82,$BQ$7:$BQ$126,0),""),"")</f>
        <v/>
      </c>
      <c r="BK82" s="93" t="str">
        <f t="array" ref="BK82">IFERROR(IF(AND(COUNTIF($BE$7:$BE82,"")+1=BK$6,LEN($BE82)&gt;0,$AM82&gt;0),MATCH(INDEX($V$7:$V$16,$AM82)&amp;"-"&amp;$AN82,$BQ$7:$BQ$126,0),""),"")</f>
        <v/>
      </c>
      <c r="BL82" s="93" t="str">
        <f t="array" ref="BL82">IFERROR(IF(AND(COUNTIF($BE$7:$BE82,"")+1=BL$6,LEN($BE82)&gt;0,$AM82&gt;0),MATCH(INDEX($V$7:$V$16,$AM82)&amp;"-"&amp;$AN82,$BQ$7:$BQ$126,0),""),"")</f>
        <v/>
      </c>
      <c r="BM82" s="93" t="str">
        <f t="array" ref="BM82">IFERROR(IF(AND(COUNTIF($BE$7:$BE82,"")+1=BM$6,LEN($BE82)&gt;0,$AM82&gt;0),MATCH(INDEX($V$7:$V$16,$AM82)&amp;"-"&amp;$AN82,$BQ$7:$BQ$126,0),""),"")</f>
        <v/>
      </c>
      <c r="BN82" s="93" t="str">
        <f t="array" ref="BN82">IFERROR(IF(AND(COUNTIF($BE$7:$BE82,"")+1=BN$6,LEN($BE82)&gt;0,$AM82&gt;0),MATCH(INDEX($V$7:$V$16,$AM82)&amp;"-"&amp;$AN82,$BQ$7:$BQ$126,0),""),"")</f>
        <v/>
      </c>
      <c r="BO82" s="93" t="str">
        <f t="array" ref="BO82">IFERROR(IF(AND(COUNTIF($BE$7:$BE82,"")+1=BO$6,LEN($BE82)&gt;0,$AM82&gt;0),MATCH(INDEX($V$7:$V$16,$AM82)&amp;"-"&amp;$AN82,$BQ$7:$BQ$126,0),""),"")</f>
        <v/>
      </c>
      <c r="BP82" s="93" t="str">
        <f t="array" ref="BP82">IFERROR(IF(AND(COUNTIF($BE$7:$BE82,"")+1=BP$6,LEN($BE82)&gt;0,$AM82&gt;0),MATCH(INDEX($V$7:$V$16,$AM82)&amp;"-"&amp;$AN82,$BQ$7:$BQ$126,0),""),"")</f>
        <v/>
      </c>
      <c r="BQ82" s="93" t="str">
        <f t="shared" si="84"/>
        <v/>
      </c>
      <c r="BR82" s="93" t="str">
        <f t="array" ref="BR82">IFERROR(IF(AND(COUNTIF($BQ$7:$BQ82,"")+1=BR$6,LEN($BQ82)&gt;0,$AQ82&gt;0),MATCH(INDEX($W$7:$W$16,$AQ82)&amp;"-"&amp;$AR82,$CC$7:$CC$126,0),""),"")</f>
        <v/>
      </c>
      <c r="BS82" s="93" t="str">
        <f t="array" ref="BS82">IFERROR(IF(AND(COUNTIF($BQ$7:$BQ82,"")+1=BS$6,LEN($BQ82)&gt;0,$AQ82&gt;0),MATCH(INDEX($W$7:$W$16,$AQ82)&amp;"-"&amp;$AR82,$CC$7:$CC$126,0),""),"")</f>
        <v/>
      </c>
      <c r="BT82" s="93" t="str">
        <f t="array" ref="BT82">IFERROR(IF(AND(COUNTIF($BQ$7:$BQ82,"")+1=BT$6,LEN($BQ82)&gt;0,$AQ82&gt;0),MATCH(INDEX($W$7:$W$16,$AQ82)&amp;"-"&amp;$AR82,$CC$7:$CC$126,0),""),"")</f>
        <v/>
      </c>
      <c r="BU82" s="93" t="str">
        <f t="array" ref="BU82">IFERROR(IF(AND(COUNTIF($BQ$7:$BQ82,"")+1=BU$6,LEN($BQ82)&gt;0,$AQ82&gt;0),MATCH(INDEX($W$7:$W$16,$AQ82)&amp;"-"&amp;$AR82,$CC$7:$CC$126,0),""),"")</f>
        <v/>
      </c>
      <c r="BV82" s="93" t="str">
        <f t="array" ref="BV82">IFERROR(IF(AND(COUNTIF($BQ$7:$BQ82,"")+1=BV$6,LEN($BQ82)&gt;0,$AQ82&gt;0),MATCH(INDEX($W$7:$W$16,$AQ82)&amp;"-"&amp;$AR82,$CC$7:$CC$126,0),""),"")</f>
        <v/>
      </c>
      <c r="BW82" s="93" t="str">
        <f t="array" ref="BW82">IFERROR(IF(AND(COUNTIF($BQ$7:$BQ82,"")+1=BW$6,LEN($BQ82)&gt;0,$AQ82&gt;0),MATCH(INDEX($W$7:$W$16,$AQ82)&amp;"-"&amp;$AR82,$CC$7:$CC$126,0),""),"")</f>
        <v/>
      </c>
      <c r="BX82" s="93" t="str">
        <f t="array" ref="BX82">IFERROR(IF(AND(COUNTIF($BQ$7:$BQ82,"")+1=BX$6,LEN($BQ82)&gt;0,$AQ82&gt;0),MATCH(INDEX($W$7:$W$16,$AQ82)&amp;"-"&amp;$AR82,$CC$7:$CC$126,0),""),"")</f>
        <v/>
      </c>
      <c r="BY82" s="93" t="str">
        <f t="array" ref="BY82">IFERROR(IF(AND(COUNTIF($BQ$7:$BQ82,"")+1=BY$6,LEN($BQ82)&gt;0,$AQ82&gt;0),MATCH(INDEX($W$7:$W$16,$AQ82)&amp;"-"&amp;$AR82,$CC$7:$CC$126,0),""),"")</f>
        <v/>
      </c>
      <c r="BZ82" s="93" t="str">
        <f t="array" ref="BZ82">IFERROR(IF(AND(COUNTIF($BQ$7:$BQ82,"")+1=BZ$6,LEN($BQ82)&gt;0,$AQ82&gt;0),MATCH(INDEX($W$7:$W$16,$AQ82)&amp;"-"&amp;$AR82,$CC$7:$CC$126,0),""),"")</f>
        <v/>
      </c>
      <c r="CA82" s="93" t="str">
        <f t="array" ref="CA82">IFERROR(IF(AND(COUNTIF($BQ$7:$BQ82,"")+1=CA$6,LEN($BQ82)&gt;0,$AQ82&gt;0),MATCH(INDEX($W$7:$W$16,$AQ82)&amp;"-"&amp;$AR82,$CC$7:$CC$126,0),""),"")</f>
        <v/>
      </c>
      <c r="CB82" s="93" t="str">
        <f t="array" ref="CB82">IFERROR(IF(AND(COUNTIF($BQ$7:$BQ82,"")+1=CB$6,LEN($BQ82)&gt;0,$AQ82&gt;0),MATCH(INDEX($W$7:$W$16,$AQ82)&amp;"-"&amp;$AR82,$CC$7:$CC$126,0),""),"")</f>
        <v/>
      </c>
      <c r="CC82" s="93" t="str">
        <f t="shared" si="85"/>
        <v/>
      </c>
      <c r="CD82" s="93" t="str">
        <f t="array" ref="CD82">IFERROR(IF(AND(COUNTIF($CC$7:$CC82,"")+1=CD$6,LEN($CC82)&gt;0,$AU82&gt;0),MATCH(INDEX($X$7:$X$16,$AU82)&amp;"-"&amp;$AV82,$CO$7:$CO$126,0),""),"")</f>
        <v/>
      </c>
      <c r="CE82" s="93" t="str">
        <f t="array" ref="CE82">IFERROR(IF(AND(COUNTIF($CC$7:$CC82,"")+1=CE$6,LEN($CC82)&gt;0,$AU82&gt;0),MATCH(INDEX($X$7:$X$16,$AU82)&amp;"-"&amp;$AV82,$CO$7:$CO$126,0),""),"")</f>
        <v/>
      </c>
      <c r="CF82" s="93" t="str">
        <f t="array" ref="CF82">IFERROR(IF(AND(COUNTIF($CC$7:$CC82,"")+1=CF$6,LEN($CC82)&gt;0,$AU82&gt;0),MATCH(INDEX($X$7:$X$16,$AU82)&amp;"-"&amp;$AV82,$CO$7:$CO$126,0),""),"")</f>
        <v/>
      </c>
      <c r="CG82" s="93" t="str">
        <f t="array" ref="CG82">IFERROR(IF(AND(COUNTIF($CC$7:$CC82,"")+1=CG$6,LEN($CC82)&gt;0,$AU82&gt;0),MATCH(INDEX($X$7:$X$16,$AU82)&amp;"-"&amp;$AV82,$CO$7:$CO$126,0),""),"")</f>
        <v/>
      </c>
      <c r="CH82" s="93" t="str">
        <f t="array" ref="CH82">IFERROR(IF(AND(COUNTIF($CC$7:$CC82,"")+1=CH$6,LEN($CC82)&gt;0,$AU82&gt;0),MATCH(INDEX($X$7:$X$16,$AU82)&amp;"-"&amp;$AV82,$CO$7:$CO$126,0),""),"")</f>
        <v/>
      </c>
      <c r="CI82" s="93" t="str">
        <f t="array" ref="CI82">IFERROR(IF(AND(COUNTIF($CC$7:$CC82,"")+1=CI$6,LEN($CC82)&gt;0,$AU82&gt;0),MATCH(INDEX($X$7:$X$16,$AU82)&amp;"-"&amp;$AV82,$CO$7:$CO$126,0),""),"")</f>
        <v/>
      </c>
      <c r="CJ82" s="93" t="str">
        <f t="array" ref="CJ82">IFERROR(IF(AND(COUNTIF($CC$7:$CC82,"")+1=CJ$6,LEN($CC82)&gt;0,$AU82&gt;0),MATCH(INDEX($X$7:$X$16,$AU82)&amp;"-"&amp;$AV82,$CO$7:$CO$126,0),""),"")</f>
        <v/>
      </c>
      <c r="CK82" s="93" t="str">
        <f t="array" ref="CK82">IFERROR(IF(AND(COUNTIF($CC$7:$CC82,"")+1=CK$6,LEN($CC82)&gt;0,$AU82&gt;0),MATCH(INDEX($X$7:$X$16,$AU82)&amp;"-"&amp;$AV82,$CO$7:$CO$126,0),""),"")</f>
        <v/>
      </c>
      <c r="CL82" s="93" t="str">
        <f t="array" ref="CL82">IFERROR(IF(AND(COUNTIF($CC$7:$CC82,"")+1=CL$6,LEN($CC82)&gt;0,$AU82&gt;0),MATCH(INDEX($X$7:$X$16,$AU82)&amp;"-"&amp;$AV82,$CO$7:$CO$126,0),""),"")</f>
        <v/>
      </c>
      <c r="CM82" s="93" t="str">
        <f t="array" ref="CM82">IFERROR(IF(AND(COUNTIF($CC$7:$CC82,"")+1=CM$6,LEN($CC82)&gt;0,$AU82&gt;0),MATCH(INDEX($X$7:$X$16,$AU82)&amp;"-"&amp;$AV82,$CO$7:$CO$126,0),""),"")</f>
        <v/>
      </c>
      <c r="CN82" s="93" t="str">
        <f t="array" ref="CN82">IFERROR(IF(AND(COUNTIF($CC$7:$CC82,"")+1=CN$6,LEN($CC82)&gt;0,$AU82&gt;0),MATCH(INDEX($X$7:$X$16,$AU82)&amp;"-"&amp;$AV82,$CO$7:$CO$126,0),""),"")</f>
        <v/>
      </c>
      <c r="CO82" s="93" t="str">
        <f t="shared" si="86"/>
        <v/>
      </c>
      <c r="CP82" s="93" t="str">
        <f t="array" ref="CP82">IFERROR(IF(AND(COUNTIF($CO$7:$CO82,"")+1=CP$6,LEN($CO82)&gt;0,$AY82&gt;0),MATCH(INDEX($Y$7:$Y$16,$AY82)&amp;"-"&amp;$AZ82,$DA$7:$DA$126,0),""),"")</f>
        <v/>
      </c>
      <c r="CQ82" s="93" t="str">
        <f t="array" ref="CQ82">IFERROR(IF(AND(COUNTIF($CO$7:$CO82,"")+1=CQ$6,LEN($CO82)&gt;0,$AY82&gt;0),MATCH(INDEX($Y$7:$Y$16,$AY82)&amp;"-"&amp;$AZ82,$DA$7:$DA$126,0),""),"")</f>
        <v/>
      </c>
      <c r="CR82" s="93" t="str">
        <f t="array" ref="CR82">IFERROR(IF(AND(COUNTIF($CO$7:$CO82,"")+1=CR$6,LEN($CO82)&gt;0,$AY82&gt;0),MATCH(INDEX($Y$7:$Y$16,$AY82)&amp;"-"&amp;$AZ82,$DA$7:$DA$126,0),""),"")</f>
        <v/>
      </c>
      <c r="CS82" s="93" t="str">
        <f t="array" ref="CS82">IFERROR(IF(AND(COUNTIF($CO$7:$CO82,"")+1=CS$6,LEN($CO82)&gt;0,$AY82&gt;0),MATCH(INDEX($Y$7:$Y$16,$AY82)&amp;"-"&amp;$AZ82,$DA$7:$DA$126,0),""),"")</f>
        <v/>
      </c>
      <c r="CT82" s="93" t="str">
        <f t="array" ref="CT82">IFERROR(IF(AND(COUNTIF($CO$7:$CO82,"")+1=CT$6,LEN($CO82)&gt;0,$AY82&gt;0),MATCH(INDEX($Y$7:$Y$16,$AY82)&amp;"-"&amp;$AZ82,$DA$7:$DA$126,0),""),"")</f>
        <v/>
      </c>
      <c r="CU82" s="93" t="str">
        <f t="array" ref="CU82">IFERROR(IF(AND(COUNTIF($CO$7:$CO82,"")+1=CU$6,LEN($CO82)&gt;0,$AY82&gt;0),MATCH(INDEX($Y$7:$Y$16,$AY82)&amp;"-"&amp;$AZ82,$DA$7:$DA$126,0),""),"")</f>
        <v/>
      </c>
      <c r="CV82" s="93" t="str">
        <f t="array" ref="CV82">IFERROR(IF(AND(COUNTIF($CO$7:$CO82,"")+1=CV$6,LEN($CO82)&gt;0,$AY82&gt;0),MATCH(INDEX($Y$7:$Y$16,$AY82)&amp;"-"&amp;$AZ82,$DA$7:$DA$126,0),""),"")</f>
        <v/>
      </c>
      <c r="CW82" s="93" t="str">
        <f t="array" ref="CW82">IFERROR(IF(AND(COUNTIF($CO$7:$CO82,"")+1=CW$6,LEN($CO82)&gt;0,$AY82&gt;0),MATCH(INDEX($Y$7:$Y$16,$AY82)&amp;"-"&amp;$AZ82,$DA$7:$DA$126,0),""),"")</f>
        <v/>
      </c>
      <c r="CX82" s="93" t="str">
        <f t="array" ref="CX82">IFERROR(IF(AND(COUNTIF($CO$7:$CO82,"")+1=CX$6,LEN($CO82)&gt;0,$AY82&gt;0),MATCH(INDEX($Y$7:$Y$16,$AY82)&amp;"-"&amp;$AZ82,$DA$7:$DA$126,0),""),"")</f>
        <v/>
      </c>
      <c r="CY82" s="93" t="str">
        <f t="array" ref="CY82">IFERROR(IF(AND(COUNTIF($CO$7:$CO82,"")+1=CY$6,LEN($CO82)&gt;0,$AY82&gt;0),MATCH(INDEX($Y$7:$Y$16,$AY82)&amp;"-"&amp;$AZ82,$DA$7:$DA$126,0),""),"")</f>
        <v/>
      </c>
      <c r="CZ82" s="93" t="str">
        <f t="array" ref="CZ82">IFERROR(IF(AND(COUNTIF($CO$7:$CO82,"")+1=CZ$6,LEN($CO82)&gt;0,$AY82&gt;0),MATCH(INDEX($Y$7:$Y$16,$AY82)&amp;"-"&amp;$AZ82,$DA$7:$DA$126,0),""),"")</f>
        <v/>
      </c>
      <c r="DA82" s="93" t="str">
        <f t="shared" si="87"/>
        <v/>
      </c>
      <c r="DC82" s="93" t="str">
        <f t="array" ref="DC82">IFERROR(IF(LEN(BQ82)=0,"",SUM((BF$7:BO$126=$BD82)*(BF$6:BO$6))),"")</f>
        <v/>
      </c>
      <c r="DD82" s="93" t="str">
        <f t="array" ref="DD82">IFERROR(IF(LEN(CC82)=0,"",SUM((BR$7:CA$126=$BD82)*(BR$6:CA$6))),"")</f>
        <v/>
      </c>
      <c r="DE82" s="93" t="str">
        <f t="array" ref="DE82">IFERROR(IF(LEN(CO82)=0,"",SUM((CD$7:CM$126=$BD82)*(CD$6:CM$6))),"")</f>
        <v/>
      </c>
      <c r="DF82" s="93" t="str">
        <f t="array" ref="DF82">IFERROR(IF(LEN(DA82)=0,"",SUM((CP$7:CY$126=$BD82)*(CP$6:CY$6))),"")</f>
        <v/>
      </c>
    </row>
    <row r="83" spans="2:110" x14ac:dyDescent="0.25">
      <c r="B83" s="112">
        <v>1</v>
      </c>
      <c r="C83" s="93">
        <f t="array" ref="C83">IFERROR(SMALL(IF((LEN(C$53:C$62)&gt;0),$B$53:$B$62,""),$B83),"")</f>
        <v>1</v>
      </c>
      <c r="D83" s="93">
        <f t="array" ref="D83">IFERROR(SMALL(IF((LEN(D$53:D$62)&gt;0),$B$53:$B$62,""),$B83),"")</f>
        <v>1</v>
      </c>
      <c r="E83" s="93">
        <f t="array" ref="E83">IFERROR(SMALL(IF((LEN(E$53:E$62)&gt;0),$B$53:$B$62,""),$B83),"")</f>
        <v>2</v>
      </c>
      <c r="F83" s="93">
        <f t="array" ref="F83">IFERROR(SMALL(IF((LEN(F$53:F$62)&gt;0),$B$53:$B$62,""),$B83),"")</f>
        <v>1</v>
      </c>
      <c r="G83" s="93">
        <f t="array" ref="G83">IFERROR(SMALL(IF((LEN(G$53:G$62)&gt;0),$B$53:$B$62,""),$B83),"")</f>
        <v>1</v>
      </c>
      <c r="H83" s="93" t="str">
        <f t="array" ref="H83">IFERROR(SMALL(IF((LEN(H$53:H$62)&gt;0),$B$53:$B$62,""),$B83),"")</f>
        <v/>
      </c>
      <c r="I83" s="93" t="str">
        <f t="array" ref="I83">IFERROR(SMALL(IF((LEN(I$53:I$62)&gt;0),$B$53:$B$62,""),$B83),"")</f>
        <v/>
      </c>
      <c r="J83" s="93" t="str">
        <f t="array" ref="J83">IFERROR(SMALL(IF((LEN(J$53:J$62)&gt;0),$B$53:$B$62,""),$B83),"")</f>
        <v/>
      </c>
      <c r="K83" s="93" t="str">
        <f t="array" ref="K83">IFERROR(SMALL(IF((LEN(K$53:K$62)&gt;0),$B$53:$B$62,""),$B83),"")</f>
        <v/>
      </c>
      <c r="L83" s="93" t="str">
        <f t="array" ref="L83">IFERROR(SMALL(IF((LEN(L$53:L$62)&gt;0),$B$53:$B$62,""),$B83),"")</f>
        <v/>
      </c>
      <c r="O83" s="112">
        <v>7</v>
      </c>
      <c r="P83" s="112">
        <v>8</v>
      </c>
      <c r="Q83" s="93" t="str">
        <f t="shared" si="79"/>
        <v/>
      </c>
      <c r="R83" s="93" t="str">
        <f t="shared" si="80"/>
        <v/>
      </c>
      <c r="AJ83" s="112">
        <v>77</v>
      </c>
      <c r="AK83" s="93" t="str">
        <f t="array" ref="AK83">IFERROR(IF(MAX(($AJ83&gt;=$AF$7:$AF$16)*($AJ83&lt;=$AG$7:$AG$16)*$AA$7:$AA$16)=0,"",INDEX($AB$7:$AB$16,MAX(($AJ83&gt;=$AF$7:$AF$16)*($AJ83&lt;=$AG$7:$AG$16)*$AA$7:$AA$16))),"")</f>
        <v/>
      </c>
      <c r="AL83" s="93" t="str">
        <f>IFERROR(IF(LEN(AK83)=0,"",COUNTIF(AK$7:AK83,AK83)),"")</f>
        <v/>
      </c>
      <c r="AM83" s="93" t="str">
        <f t="array" ref="AM83">IFERROR(IF(LEN(AK83)=0,"",LARGE((AK83=$R$7:$R$126)*($P$7:$P$126),COUNTIF(AK83:AK$126,AK83)-1)),"")</f>
        <v/>
      </c>
      <c r="AN83" s="93" t="str">
        <f>IFERROR(IF(LEN(AK83)=0,"",COUNTIF(AM$7:AM83,AM83)),"")</f>
        <v/>
      </c>
      <c r="AO83" s="93" t="str">
        <f t="array" ref="AO83">IFERROR(IF(MAX(($AJ83&gt;=$AF$19:$AF$28)*($AJ83&lt;=$AG$19:$AG$28)*$AA$19:$AA$28)=0,"",INDEX($AB$19:$AB$28,MAX(($AJ83&gt;=$AF$19:$AF$28)*($AJ83&lt;=$AG$19:$AG$28)*$AA$19:$AA$28))),"")</f>
        <v/>
      </c>
      <c r="AP83" s="93" t="str">
        <f>IFERROR(IF(LEN(AO83)=0,"",COUNTIF(AO$7:AO83,AO83)),"")</f>
        <v/>
      </c>
      <c r="AQ83" s="93" t="str">
        <f t="array" ref="AQ83">IFERROR(IF(LEN(AO83)=0,"",LARGE((AO83=$Q$7:$Q$126)*($P$7:$P$126),COUNTIF(AO83:AO$126,AO83)-1)),"")</f>
        <v/>
      </c>
      <c r="AR83" s="93" t="str">
        <f>IFERROR(IF(LEN(AO83)=0,"",COUNTIF(AQ$7:AQ83,AQ83)),"")</f>
        <v/>
      </c>
      <c r="AS83" s="93" t="str">
        <f t="array" ref="AS83">IFERROR(IF(MAX(($AJ83&gt;=$AF$31:$AF$40)*($AJ83&lt;=$AG$31:$AG$40)*$AA$31:$AA$40)=0,"",INDEX($AB$31:$AB$40,MAX(($AJ83&gt;=$AF$31:$AF$40)*($AJ83&lt;=$AG$31:$AG$40)*$AA$31:$AA$40))),"")</f>
        <v/>
      </c>
      <c r="AT83" s="93" t="str">
        <f>IFERROR(IF(LEN(AS83)=0,"",COUNTIF(AS$7:AS83,AS83)),"")</f>
        <v/>
      </c>
      <c r="AU83" s="93" t="str">
        <f t="shared" si="81"/>
        <v/>
      </c>
      <c r="AV83" s="93" t="str">
        <f>IFERROR(IF(LEN(AU83)=0,"",COUNTIF(AU$7:AU83,AU83)),"")</f>
        <v/>
      </c>
      <c r="AW83" s="93" t="str">
        <f t="array" ref="AW83">IFERROR(IF(MAX(($AJ83&gt;=$AF$43:$AF$52)*($AJ83&lt;=$AG$43:$AG$52)*$AA$43:$AA$52)=0,"",INDEX($AB$43:$AB$52,MAX(($AJ83&gt;=$AF$43:$AF$52)*($AJ83&lt;=$AG$43:$AG$52)*$AA$43:$AA$52))),"")</f>
        <v/>
      </c>
      <c r="AX83" s="93" t="str">
        <f>IFERROR(IF(LEN(AW83)=0,"",COUNTIF(AW$7:AW83,AW83)),"")</f>
        <v/>
      </c>
      <c r="AY83" s="93" t="str">
        <f t="shared" si="82"/>
        <v/>
      </c>
      <c r="AZ83" s="93" t="str">
        <f>IFERROR(IF(LEN(AY83)=0,"",COUNTIF(AY$7:AY83,AY83)),"")</f>
        <v/>
      </c>
      <c r="BA83" s="93" t="str">
        <f t="array" ref="BA83">IFERROR(IF(MAX(($AJ83&gt;=$AF$55:$AF$64)*($AJ83&lt;=$AG$55:$AG$64)*$AA$55:$AA$64)=0,"",INDEX($AB$55:$AB$64,MAX(($AJ83&gt;=$AF$55:$AF$64)*($AJ83&lt;=$AG$55:$AG$64)*$AA$55:$AA$64))),"")</f>
        <v/>
      </c>
      <c r="BB83" s="93" t="str">
        <f>IFERROR(IF(LEN(BA83)=0,"",COUNTIF(BA$7:BA83,BA83)),"")</f>
        <v/>
      </c>
      <c r="BD83" s="112">
        <v>77</v>
      </c>
      <c r="BE83" s="93" t="str">
        <f t="shared" si="83"/>
        <v/>
      </c>
      <c r="BF83" s="93" t="str">
        <f t="array" ref="BF83">IFERROR(IF(AND(COUNTIF($BE$7:$BE83,"")+1=BF$6,LEN($BE83)&gt;0,$AM83&gt;0),MATCH(INDEX($V$7:$V$16,$AM83)&amp;"-"&amp;$AN83,$BQ$7:$BQ$126,0),""),"")</f>
        <v/>
      </c>
      <c r="BG83" s="93" t="str">
        <f t="array" ref="BG83">IFERROR(IF(AND(COUNTIF($BE$7:$BE83,"")+1=BG$6,LEN($BE83)&gt;0,$AM83&gt;0),MATCH(INDEX($V$7:$V$16,$AM83)&amp;"-"&amp;$AN83,$BQ$7:$BQ$126,0),""),"")</f>
        <v/>
      </c>
      <c r="BH83" s="93" t="str">
        <f t="array" ref="BH83">IFERROR(IF(AND(COUNTIF($BE$7:$BE83,"")+1=BH$6,LEN($BE83)&gt;0,$AM83&gt;0),MATCH(INDEX($V$7:$V$16,$AM83)&amp;"-"&amp;$AN83,$BQ$7:$BQ$126,0),""),"")</f>
        <v/>
      </c>
      <c r="BI83" s="93" t="str">
        <f t="array" ref="BI83">IFERROR(IF(AND(COUNTIF($BE$7:$BE83,"")+1=BI$6,LEN($BE83)&gt;0,$AM83&gt;0),MATCH(INDEX($V$7:$V$16,$AM83)&amp;"-"&amp;$AN83,$BQ$7:$BQ$126,0),""),"")</f>
        <v/>
      </c>
      <c r="BJ83" s="93" t="str">
        <f t="array" ref="BJ83">IFERROR(IF(AND(COUNTIF($BE$7:$BE83,"")+1=BJ$6,LEN($BE83)&gt;0,$AM83&gt;0),MATCH(INDEX($V$7:$V$16,$AM83)&amp;"-"&amp;$AN83,$BQ$7:$BQ$126,0),""),"")</f>
        <v/>
      </c>
      <c r="BK83" s="93" t="str">
        <f t="array" ref="BK83">IFERROR(IF(AND(COUNTIF($BE$7:$BE83,"")+1=BK$6,LEN($BE83)&gt;0,$AM83&gt;0),MATCH(INDEX($V$7:$V$16,$AM83)&amp;"-"&amp;$AN83,$BQ$7:$BQ$126,0),""),"")</f>
        <v/>
      </c>
      <c r="BL83" s="93" t="str">
        <f t="array" ref="BL83">IFERROR(IF(AND(COUNTIF($BE$7:$BE83,"")+1=BL$6,LEN($BE83)&gt;0,$AM83&gt;0),MATCH(INDEX($V$7:$V$16,$AM83)&amp;"-"&amp;$AN83,$BQ$7:$BQ$126,0),""),"")</f>
        <v/>
      </c>
      <c r="BM83" s="93" t="str">
        <f t="array" ref="BM83">IFERROR(IF(AND(COUNTIF($BE$7:$BE83,"")+1=BM$6,LEN($BE83)&gt;0,$AM83&gt;0),MATCH(INDEX($V$7:$V$16,$AM83)&amp;"-"&amp;$AN83,$BQ$7:$BQ$126,0),""),"")</f>
        <v/>
      </c>
      <c r="BN83" s="93" t="str">
        <f t="array" ref="BN83">IFERROR(IF(AND(COUNTIF($BE$7:$BE83,"")+1=BN$6,LEN($BE83)&gt;0,$AM83&gt;0),MATCH(INDEX($V$7:$V$16,$AM83)&amp;"-"&amp;$AN83,$BQ$7:$BQ$126,0),""),"")</f>
        <v/>
      </c>
      <c r="BO83" s="93" t="str">
        <f t="array" ref="BO83">IFERROR(IF(AND(COUNTIF($BE$7:$BE83,"")+1=BO$6,LEN($BE83)&gt;0,$AM83&gt;0),MATCH(INDEX($V$7:$V$16,$AM83)&amp;"-"&amp;$AN83,$BQ$7:$BQ$126,0),""),"")</f>
        <v/>
      </c>
      <c r="BP83" s="93" t="str">
        <f t="array" ref="BP83">IFERROR(IF(AND(COUNTIF($BE$7:$BE83,"")+1=BP$6,LEN($BE83)&gt;0,$AM83&gt;0),MATCH(INDEX($V$7:$V$16,$AM83)&amp;"-"&amp;$AN83,$BQ$7:$BQ$126,0),""),"")</f>
        <v/>
      </c>
      <c r="BQ83" s="93" t="str">
        <f t="shared" si="84"/>
        <v/>
      </c>
      <c r="BR83" s="93" t="str">
        <f t="array" ref="BR83">IFERROR(IF(AND(COUNTIF($BQ$7:$BQ83,"")+1=BR$6,LEN($BQ83)&gt;0,$AQ83&gt;0),MATCH(INDEX($W$7:$W$16,$AQ83)&amp;"-"&amp;$AR83,$CC$7:$CC$126,0),""),"")</f>
        <v/>
      </c>
      <c r="BS83" s="93" t="str">
        <f t="array" ref="BS83">IFERROR(IF(AND(COUNTIF($BQ$7:$BQ83,"")+1=BS$6,LEN($BQ83)&gt;0,$AQ83&gt;0),MATCH(INDEX($W$7:$W$16,$AQ83)&amp;"-"&amp;$AR83,$CC$7:$CC$126,0),""),"")</f>
        <v/>
      </c>
      <c r="BT83" s="93" t="str">
        <f t="array" ref="BT83">IFERROR(IF(AND(COUNTIF($BQ$7:$BQ83,"")+1=BT$6,LEN($BQ83)&gt;0,$AQ83&gt;0),MATCH(INDEX($W$7:$W$16,$AQ83)&amp;"-"&amp;$AR83,$CC$7:$CC$126,0),""),"")</f>
        <v/>
      </c>
      <c r="BU83" s="93" t="str">
        <f t="array" ref="BU83">IFERROR(IF(AND(COUNTIF($BQ$7:$BQ83,"")+1=BU$6,LEN($BQ83)&gt;0,$AQ83&gt;0),MATCH(INDEX($W$7:$W$16,$AQ83)&amp;"-"&amp;$AR83,$CC$7:$CC$126,0),""),"")</f>
        <v/>
      </c>
      <c r="BV83" s="93" t="str">
        <f t="array" ref="BV83">IFERROR(IF(AND(COUNTIF($BQ$7:$BQ83,"")+1=BV$6,LEN($BQ83)&gt;0,$AQ83&gt;0),MATCH(INDEX($W$7:$W$16,$AQ83)&amp;"-"&amp;$AR83,$CC$7:$CC$126,0),""),"")</f>
        <v/>
      </c>
      <c r="BW83" s="93" t="str">
        <f t="array" ref="BW83">IFERROR(IF(AND(COUNTIF($BQ$7:$BQ83,"")+1=BW$6,LEN($BQ83)&gt;0,$AQ83&gt;0),MATCH(INDEX($W$7:$W$16,$AQ83)&amp;"-"&amp;$AR83,$CC$7:$CC$126,0),""),"")</f>
        <v/>
      </c>
      <c r="BX83" s="93" t="str">
        <f t="array" ref="BX83">IFERROR(IF(AND(COUNTIF($BQ$7:$BQ83,"")+1=BX$6,LEN($BQ83)&gt;0,$AQ83&gt;0),MATCH(INDEX($W$7:$W$16,$AQ83)&amp;"-"&amp;$AR83,$CC$7:$CC$126,0),""),"")</f>
        <v/>
      </c>
      <c r="BY83" s="93" t="str">
        <f t="array" ref="BY83">IFERROR(IF(AND(COUNTIF($BQ$7:$BQ83,"")+1=BY$6,LEN($BQ83)&gt;0,$AQ83&gt;0),MATCH(INDEX($W$7:$W$16,$AQ83)&amp;"-"&amp;$AR83,$CC$7:$CC$126,0),""),"")</f>
        <v/>
      </c>
      <c r="BZ83" s="93" t="str">
        <f t="array" ref="BZ83">IFERROR(IF(AND(COUNTIF($BQ$7:$BQ83,"")+1=BZ$6,LEN($BQ83)&gt;0,$AQ83&gt;0),MATCH(INDEX($W$7:$W$16,$AQ83)&amp;"-"&amp;$AR83,$CC$7:$CC$126,0),""),"")</f>
        <v/>
      </c>
      <c r="CA83" s="93" t="str">
        <f t="array" ref="CA83">IFERROR(IF(AND(COUNTIF($BQ$7:$BQ83,"")+1=CA$6,LEN($BQ83)&gt;0,$AQ83&gt;0),MATCH(INDEX($W$7:$W$16,$AQ83)&amp;"-"&amp;$AR83,$CC$7:$CC$126,0),""),"")</f>
        <v/>
      </c>
      <c r="CB83" s="93" t="str">
        <f t="array" ref="CB83">IFERROR(IF(AND(COUNTIF($BQ$7:$BQ83,"")+1=CB$6,LEN($BQ83)&gt;0,$AQ83&gt;0),MATCH(INDEX($W$7:$W$16,$AQ83)&amp;"-"&amp;$AR83,$CC$7:$CC$126,0),""),"")</f>
        <v/>
      </c>
      <c r="CC83" s="93" t="str">
        <f t="shared" si="85"/>
        <v/>
      </c>
      <c r="CD83" s="93" t="str">
        <f t="array" ref="CD83">IFERROR(IF(AND(COUNTIF($CC$7:$CC83,"")+1=CD$6,LEN($CC83)&gt;0,$AU83&gt;0),MATCH(INDEX($X$7:$X$16,$AU83)&amp;"-"&amp;$AV83,$CO$7:$CO$126,0),""),"")</f>
        <v/>
      </c>
      <c r="CE83" s="93" t="str">
        <f t="array" ref="CE83">IFERROR(IF(AND(COUNTIF($CC$7:$CC83,"")+1=CE$6,LEN($CC83)&gt;0,$AU83&gt;0),MATCH(INDEX($X$7:$X$16,$AU83)&amp;"-"&amp;$AV83,$CO$7:$CO$126,0),""),"")</f>
        <v/>
      </c>
      <c r="CF83" s="93" t="str">
        <f t="array" ref="CF83">IFERROR(IF(AND(COUNTIF($CC$7:$CC83,"")+1=CF$6,LEN($CC83)&gt;0,$AU83&gt;0),MATCH(INDEX($X$7:$X$16,$AU83)&amp;"-"&amp;$AV83,$CO$7:$CO$126,0),""),"")</f>
        <v/>
      </c>
      <c r="CG83" s="93" t="str">
        <f t="array" ref="CG83">IFERROR(IF(AND(COUNTIF($CC$7:$CC83,"")+1=CG$6,LEN($CC83)&gt;0,$AU83&gt;0),MATCH(INDEX($X$7:$X$16,$AU83)&amp;"-"&amp;$AV83,$CO$7:$CO$126,0),""),"")</f>
        <v/>
      </c>
      <c r="CH83" s="93" t="str">
        <f t="array" ref="CH83">IFERROR(IF(AND(COUNTIF($CC$7:$CC83,"")+1=CH$6,LEN($CC83)&gt;0,$AU83&gt;0),MATCH(INDEX($X$7:$X$16,$AU83)&amp;"-"&amp;$AV83,$CO$7:$CO$126,0),""),"")</f>
        <v/>
      </c>
      <c r="CI83" s="93" t="str">
        <f t="array" ref="CI83">IFERROR(IF(AND(COUNTIF($CC$7:$CC83,"")+1=CI$6,LEN($CC83)&gt;0,$AU83&gt;0),MATCH(INDEX($X$7:$X$16,$AU83)&amp;"-"&amp;$AV83,$CO$7:$CO$126,0),""),"")</f>
        <v/>
      </c>
      <c r="CJ83" s="93" t="str">
        <f t="array" ref="CJ83">IFERROR(IF(AND(COUNTIF($CC$7:$CC83,"")+1=CJ$6,LEN($CC83)&gt;0,$AU83&gt;0),MATCH(INDEX($X$7:$X$16,$AU83)&amp;"-"&amp;$AV83,$CO$7:$CO$126,0),""),"")</f>
        <v/>
      </c>
      <c r="CK83" s="93" t="str">
        <f t="array" ref="CK83">IFERROR(IF(AND(COUNTIF($CC$7:$CC83,"")+1=CK$6,LEN($CC83)&gt;0,$AU83&gt;0),MATCH(INDEX($X$7:$X$16,$AU83)&amp;"-"&amp;$AV83,$CO$7:$CO$126,0),""),"")</f>
        <v/>
      </c>
      <c r="CL83" s="93" t="str">
        <f t="array" ref="CL83">IFERROR(IF(AND(COUNTIF($CC$7:$CC83,"")+1=CL$6,LEN($CC83)&gt;0,$AU83&gt;0),MATCH(INDEX($X$7:$X$16,$AU83)&amp;"-"&amp;$AV83,$CO$7:$CO$126,0),""),"")</f>
        <v/>
      </c>
      <c r="CM83" s="93" t="str">
        <f t="array" ref="CM83">IFERROR(IF(AND(COUNTIF($CC$7:$CC83,"")+1=CM$6,LEN($CC83)&gt;0,$AU83&gt;0),MATCH(INDEX($X$7:$X$16,$AU83)&amp;"-"&amp;$AV83,$CO$7:$CO$126,0),""),"")</f>
        <v/>
      </c>
      <c r="CN83" s="93" t="str">
        <f t="array" ref="CN83">IFERROR(IF(AND(COUNTIF($CC$7:$CC83,"")+1=CN$6,LEN($CC83)&gt;0,$AU83&gt;0),MATCH(INDEX($X$7:$X$16,$AU83)&amp;"-"&amp;$AV83,$CO$7:$CO$126,0),""),"")</f>
        <v/>
      </c>
      <c r="CO83" s="93" t="str">
        <f t="shared" si="86"/>
        <v/>
      </c>
      <c r="CP83" s="93" t="str">
        <f t="array" ref="CP83">IFERROR(IF(AND(COUNTIF($CO$7:$CO83,"")+1=CP$6,LEN($CO83)&gt;0,$AY83&gt;0),MATCH(INDEX($Y$7:$Y$16,$AY83)&amp;"-"&amp;$AZ83,$DA$7:$DA$126,0),""),"")</f>
        <v/>
      </c>
      <c r="CQ83" s="93" t="str">
        <f t="array" ref="CQ83">IFERROR(IF(AND(COUNTIF($CO$7:$CO83,"")+1=CQ$6,LEN($CO83)&gt;0,$AY83&gt;0),MATCH(INDEX($Y$7:$Y$16,$AY83)&amp;"-"&amp;$AZ83,$DA$7:$DA$126,0),""),"")</f>
        <v/>
      </c>
      <c r="CR83" s="93" t="str">
        <f t="array" ref="CR83">IFERROR(IF(AND(COUNTIF($CO$7:$CO83,"")+1=CR$6,LEN($CO83)&gt;0,$AY83&gt;0),MATCH(INDEX($Y$7:$Y$16,$AY83)&amp;"-"&amp;$AZ83,$DA$7:$DA$126,0),""),"")</f>
        <v/>
      </c>
      <c r="CS83" s="93" t="str">
        <f t="array" ref="CS83">IFERROR(IF(AND(COUNTIF($CO$7:$CO83,"")+1=CS$6,LEN($CO83)&gt;0,$AY83&gt;0),MATCH(INDEX($Y$7:$Y$16,$AY83)&amp;"-"&amp;$AZ83,$DA$7:$DA$126,0),""),"")</f>
        <v/>
      </c>
      <c r="CT83" s="93" t="str">
        <f t="array" ref="CT83">IFERROR(IF(AND(COUNTIF($CO$7:$CO83,"")+1=CT$6,LEN($CO83)&gt;0,$AY83&gt;0),MATCH(INDEX($Y$7:$Y$16,$AY83)&amp;"-"&amp;$AZ83,$DA$7:$DA$126,0),""),"")</f>
        <v/>
      </c>
      <c r="CU83" s="93" t="str">
        <f t="array" ref="CU83">IFERROR(IF(AND(COUNTIF($CO$7:$CO83,"")+1=CU$6,LEN($CO83)&gt;0,$AY83&gt;0),MATCH(INDEX($Y$7:$Y$16,$AY83)&amp;"-"&amp;$AZ83,$DA$7:$DA$126,0),""),"")</f>
        <v/>
      </c>
      <c r="CV83" s="93" t="str">
        <f t="array" ref="CV83">IFERROR(IF(AND(COUNTIF($CO$7:$CO83,"")+1=CV$6,LEN($CO83)&gt;0,$AY83&gt;0),MATCH(INDEX($Y$7:$Y$16,$AY83)&amp;"-"&amp;$AZ83,$DA$7:$DA$126,0),""),"")</f>
        <v/>
      </c>
      <c r="CW83" s="93" t="str">
        <f t="array" ref="CW83">IFERROR(IF(AND(COUNTIF($CO$7:$CO83,"")+1=CW$6,LEN($CO83)&gt;0,$AY83&gt;0),MATCH(INDEX($Y$7:$Y$16,$AY83)&amp;"-"&amp;$AZ83,$DA$7:$DA$126,0),""),"")</f>
        <v/>
      </c>
      <c r="CX83" s="93" t="str">
        <f t="array" ref="CX83">IFERROR(IF(AND(COUNTIF($CO$7:$CO83,"")+1=CX$6,LEN($CO83)&gt;0,$AY83&gt;0),MATCH(INDEX($Y$7:$Y$16,$AY83)&amp;"-"&amp;$AZ83,$DA$7:$DA$126,0),""),"")</f>
        <v/>
      </c>
      <c r="CY83" s="93" t="str">
        <f t="array" ref="CY83">IFERROR(IF(AND(COUNTIF($CO$7:$CO83,"")+1=CY$6,LEN($CO83)&gt;0,$AY83&gt;0),MATCH(INDEX($Y$7:$Y$16,$AY83)&amp;"-"&amp;$AZ83,$DA$7:$DA$126,0),""),"")</f>
        <v/>
      </c>
      <c r="CZ83" s="93" t="str">
        <f t="array" ref="CZ83">IFERROR(IF(AND(COUNTIF($CO$7:$CO83,"")+1=CZ$6,LEN($CO83)&gt;0,$AY83&gt;0),MATCH(INDEX($Y$7:$Y$16,$AY83)&amp;"-"&amp;$AZ83,$DA$7:$DA$126,0),""),"")</f>
        <v/>
      </c>
      <c r="DA83" s="93" t="str">
        <f t="shared" si="87"/>
        <v/>
      </c>
      <c r="DC83" s="93" t="str">
        <f t="array" ref="DC83">IFERROR(IF(LEN(BQ83)=0,"",SUM((BF$7:BO$126=$BD83)*(BF$6:BO$6))),"")</f>
        <v/>
      </c>
      <c r="DD83" s="93" t="str">
        <f t="array" ref="DD83">IFERROR(IF(LEN(CC83)=0,"",SUM((BR$7:CA$126=$BD83)*(BR$6:CA$6))),"")</f>
        <v/>
      </c>
      <c r="DE83" s="93" t="str">
        <f t="array" ref="DE83">IFERROR(IF(LEN(CO83)=0,"",SUM((CD$7:CM$126=$BD83)*(CD$6:CM$6))),"")</f>
        <v/>
      </c>
      <c r="DF83" s="93" t="str">
        <f t="array" ref="DF83">IFERROR(IF(LEN(DA83)=0,"",SUM((CP$7:CY$126=$BD83)*(CP$6:CY$6))),"")</f>
        <v/>
      </c>
    </row>
    <row r="84" spans="2:110" x14ac:dyDescent="0.25">
      <c r="B84" s="112">
        <v>2</v>
      </c>
      <c r="C84" s="93" t="str">
        <f t="array" ref="C84">IFERROR(SMALL(IF((LEN(C$53:C$62)&gt;0),$B$53:$B$62,""),$B84),"")</f>
        <v/>
      </c>
      <c r="D84" s="93" t="str">
        <f t="array" ref="D84">IFERROR(SMALL(IF((LEN(D$53:D$62)&gt;0),$B$53:$B$62,""),$B84),"")</f>
        <v/>
      </c>
      <c r="E84" s="93" t="str">
        <f t="array" ref="E84">IFERROR(SMALL(IF((LEN(E$53:E$62)&gt;0),$B$53:$B$62,""),$B84),"")</f>
        <v/>
      </c>
      <c r="F84" s="93" t="str">
        <f t="array" ref="F84">IFERROR(SMALL(IF((LEN(F$53:F$62)&gt;0),$B$53:$B$62,""),$B84),"")</f>
        <v/>
      </c>
      <c r="G84" s="93" t="str">
        <f t="array" ref="G84">IFERROR(SMALL(IF((LEN(G$53:G$62)&gt;0),$B$53:$B$62,""),$B84),"")</f>
        <v/>
      </c>
      <c r="H84" s="93" t="str">
        <f t="array" ref="H84">IFERROR(SMALL(IF((LEN(H$53:H$62)&gt;0),$B$53:$B$62,""),$B84),"")</f>
        <v/>
      </c>
      <c r="I84" s="93" t="str">
        <f t="array" ref="I84">IFERROR(SMALL(IF((LEN(I$53:I$62)&gt;0),$B$53:$B$62,""),$B84),"")</f>
        <v/>
      </c>
      <c r="J84" s="93" t="str">
        <f t="array" ref="J84">IFERROR(SMALL(IF((LEN(J$53:J$62)&gt;0),$B$53:$B$62,""),$B84),"")</f>
        <v/>
      </c>
      <c r="K84" s="93" t="str">
        <f t="array" ref="K84">IFERROR(SMALL(IF((LEN(K$53:K$62)&gt;0),$B$53:$B$62,""),$B84),"")</f>
        <v/>
      </c>
      <c r="L84" s="93" t="str">
        <f t="array" ref="L84">IFERROR(SMALL(IF((LEN(L$53:L$62)&gt;0),$B$53:$B$62,""),$B84),"")</f>
        <v/>
      </c>
      <c r="O84" s="112">
        <v>8</v>
      </c>
      <c r="P84" s="112">
        <v>8</v>
      </c>
      <c r="Q84" s="93" t="str">
        <f t="shared" si="79"/>
        <v/>
      </c>
      <c r="R84" s="93" t="str">
        <f t="shared" si="80"/>
        <v/>
      </c>
      <c r="AJ84" s="112">
        <v>78</v>
      </c>
      <c r="AK84" s="93" t="str">
        <f t="array" ref="AK84">IFERROR(IF(MAX(($AJ84&gt;=$AF$7:$AF$16)*($AJ84&lt;=$AG$7:$AG$16)*$AA$7:$AA$16)=0,"",INDEX($AB$7:$AB$16,MAX(($AJ84&gt;=$AF$7:$AF$16)*($AJ84&lt;=$AG$7:$AG$16)*$AA$7:$AA$16))),"")</f>
        <v/>
      </c>
      <c r="AL84" s="93" t="str">
        <f>IFERROR(IF(LEN(AK84)=0,"",COUNTIF(AK$7:AK84,AK84)),"")</f>
        <v/>
      </c>
      <c r="AM84" s="93" t="str">
        <f t="array" ref="AM84">IFERROR(IF(LEN(AK84)=0,"",LARGE((AK84=$R$7:$R$126)*($P$7:$P$126),COUNTIF(AK84:AK$126,AK84)-1)),"")</f>
        <v/>
      </c>
      <c r="AN84" s="93" t="str">
        <f>IFERROR(IF(LEN(AK84)=0,"",COUNTIF(AM$7:AM84,AM84)),"")</f>
        <v/>
      </c>
      <c r="AO84" s="93" t="str">
        <f t="array" ref="AO84">IFERROR(IF(MAX(($AJ84&gt;=$AF$19:$AF$28)*($AJ84&lt;=$AG$19:$AG$28)*$AA$19:$AA$28)=0,"",INDEX($AB$19:$AB$28,MAX(($AJ84&gt;=$AF$19:$AF$28)*($AJ84&lt;=$AG$19:$AG$28)*$AA$19:$AA$28))),"")</f>
        <v/>
      </c>
      <c r="AP84" s="93" t="str">
        <f>IFERROR(IF(LEN(AO84)=0,"",COUNTIF(AO$7:AO84,AO84)),"")</f>
        <v/>
      </c>
      <c r="AQ84" s="93" t="str">
        <f t="array" ref="AQ84">IFERROR(IF(LEN(AO84)=0,"",LARGE((AO84=$Q$7:$Q$126)*($P$7:$P$126),COUNTIF(AO84:AO$126,AO84)-1)),"")</f>
        <v/>
      </c>
      <c r="AR84" s="93" t="str">
        <f>IFERROR(IF(LEN(AO84)=0,"",COUNTIF(AQ$7:AQ84,AQ84)),"")</f>
        <v/>
      </c>
      <c r="AS84" s="93" t="str">
        <f t="array" ref="AS84">IFERROR(IF(MAX(($AJ84&gt;=$AF$31:$AF$40)*($AJ84&lt;=$AG$31:$AG$40)*$AA$31:$AA$40)=0,"",INDEX($AB$31:$AB$40,MAX(($AJ84&gt;=$AF$31:$AF$40)*($AJ84&lt;=$AG$31:$AG$40)*$AA$31:$AA$40))),"")</f>
        <v/>
      </c>
      <c r="AT84" s="93" t="str">
        <f>IFERROR(IF(LEN(AS84)=0,"",COUNTIF(AS$7:AS84,AS84)),"")</f>
        <v/>
      </c>
      <c r="AU84" s="93" t="str">
        <f t="shared" si="81"/>
        <v/>
      </c>
      <c r="AV84" s="93" t="str">
        <f>IFERROR(IF(LEN(AU84)=0,"",COUNTIF(AU$7:AU84,AU84)),"")</f>
        <v/>
      </c>
      <c r="AW84" s="93" t="str">
        <f t="array" ref="AW84">IFERROR(IF(MAX(($AJ84&gt;=$AF$43:$AF$52)*($AJ84&lt;=$AG$43:$AG$52)*$AA$43:$AA$52)=0,"",INDEX($AB$43:$AB$52,MAX(($AJ84&gt;=$AF$43:$AF$52)*($AJ84&lt;=$AG$43:$AG$52)*$AA$43:$AA$52))),"")</f>
        <v/>
      </c>
      <c r="AX84" s="93" t="str">
        <f>IFERROR(IF(LEN(AW84)=0,"",COUNTIF(AW$7:AW84,AW84)),"")</f>
        <v/>
      </c>
      <c r="AY84" s="93" t="str">
        <f t="shared" si="82"/>
        <v/>
      </c>
      <c r="AZ84" s="93" t="str">
        <f>IFERROR(IF(LEN(AY84)=0,"",COUNTIF(AY$7:AY84,AY84)),"")</f>
        <v/>
      </c>
      <c r="BA84" s="93" t="str">
        <f t="array" ref="BA84">IFERROR(IF(MAX(($AJ84&gt;=$AF$55:$AF$64)*($AJ84&lt;=$AG$55:$AG$64)*$AA$55:$AA$64)=0,"",INDEX($AB$55:$AB$64,MAX(($AJ84&gt;=$AF$55:$AF$64)*($AJ84&lt;=$AG$55:$AG$64)*$AA$55:$AA$64))),"")</f>
        <v/>
      </c>
      <c r="BB84" s="93" t="str">
        <f>IFERROR(IF(LEN(BA84)=0,"",COUNTIF(BA$7:BA84,BA84)),"")</f>
        <v/>
      </c>
      <c r="BD84" s="112">
        <v>78</v>
      </c>
      <c r="BE84" s="93" t="str">
        <f t="shared" si="83"/>
        <v/>
      </c>
      <c r="BF84" s="93" t="str">
        <f t="array" ref="BF84">IFERROR(IF(AND(COUNTIF($BE$7:$BE84,"")+1=BF$6,LEN($BE84)&gt;0,$AM84&gt;0),MATCH(INDEX($V$7:$V$16,$AM84)&amp;"-"&amp;$AN84,$BQ$7:$BQ$126,0),""),"")</f>
        <v/>
      </c>
      <c r="BG84" s="93" t="str">
        <f t="array" ref="BG84">IFERROR(IF(AND(COUNTIF($BE$7:$BE84,"")+1=BG$6,LEN($BE84)&gt;0,$AM84&gt;0),MATCH(INDEX($V$7:$V$16,$AM84)&amp;"-"&amp;$AN84,$BQ$7:$BQ$126,0),""),"")</f>
        <v/>
      </c>
      <c r="BH84" s="93" t="str">
        <f t="array" ref="BH84">IFERROR(IF(AND(COUNTIF($BE$7:$BE84,"")+1=BH$6,LEN($BE84)&gt;0,$AM84&gt;0),MATCH(INDEX($V$7:$V$16,$AM84)&amp;"-"&amp;$AN84,$BQ$7:$BQ$126,0),""),"")</f>
        <v/>
      </c>
      <c r="BI84" s="93" t="str">
        <f t="array" ref="BI84">IFERROR(IF(AND(COUNTIF($BE$7:$BE84,"")+1=BI$6,LEN($BE84)&gt;0,$AM84&gt;0),MATCH(INDEX($V$7:$V$16,$AM84)&amp;"-"&amp;$AN84,$BQ$7:$BQ$126,0),""),"")</f>
        <v/>
      </c>
      <c r="BJ84" s="93" t="str">
        <f t="array" ref="BJ84">IFERROR(IF(AND(COUNTIF($BE$7:$BE84,"")+1=BJ$6,LEN($BE84)&gt;0,$AM84&gt;0),MATCH(INDEX($V$7:$V$16,$AM84)&amp;"-"&amp;$AN84,$BQ$7:$BQ$126,0),""),"")</f>
        <v/>
      </c>
      <c r="BK84" s="93" t="str">
        <f t="array" ref="BK84">IFERROR(IF(AND(COUNTIF($BE$7:$BE84,"")+1=BK$6,LEN($BE84)&gt;0,$AM84&gt;0),MATCH(INDEX($V$7:$V$16,$AM84)&amp;"-"&amp;$AN84,$BQ$7:$BQ$126,0),""),"")</f>
        <v/>
      </c>
      <c r="BL84" s="93" t="str">
        <f t="array" ref="BL84">IFERROR(IF(AND(COUNTIF($BE$7:$BE84,"")+1=BL$6,LEN($BE84)&gt;0,$AM84&gt;0),MATCH(INDEX($V$7:$V$16,$AM84)&amp;"-"&amp;$AN84,$BQ$7:$BQ$126,0),""),"")</f>
        <v/>
      </c>
      <c r="BM84" s="93" t="str">
        <f t="array" ref="BM84">IFERROR(IF(AND(COUNTIF($BE$7:$BE84,"")+1=BM$6,LEN($BE84)&gt;0,$AM84&gt;0),MATCH(INDEX($V$7:$V$16,$AM84)&amp;"-"&amp;$AN84,$BQ$7:$BQ$126,0),""),"")</f>
        <v/>
      </c>
      <c r="BN84" s="93" t="str">
        <f t="array" ref="BN84">IFERROR(IF(AND(COUNTIF($BE$7:$BE84,"")+1=BN$6,LEN($BE84)&gt;0,$AM84&gt;0),MATCH(INDEX($V$7:$V$16,$AM84)&amp;"-"&amp;$AN84,$BQ$7:$BQ$126,0),""),"")</f>
        <v/>
      </c>
      <c r="BO84" s="93" t="str">
        <f t="array" ref="BO84">IFERROR(IF(AND(COUNTIF($BE$7:$BE84,"")+1=BO$6,LEN($BE84)&gt;0,$AM84&gt;0),MATCH(INDEX($V$7:$V$16,$AM84)&amp;"-"&amp;$AN84,$BQ$7:$BQ$126,0),""),"")</f>
        <v/>
      </c>
      <c r="BP84" s="93" t="str">
        <f t="array" ref="BP84">IFERROR(IF(AND(COUNTIF($BE$7:$BE84,"")+1=BP$6,LEN($BE84)&gt;0,$AM84&gt;0),MATCH(INDEX($V$7:$V$16,$AM84)&amp;"-"&amp;$AN84,$BQ$7:$BQ$126,0),""),"")</f>
        <v/>
      </c>
      <c r="BQ84" s="93" t="str">
        <f t="shared" si="84"/>
        <v/>
      </c>
      <c r="BR84" s="93" t="str">
        <f t="array" ref="BR84">IFERROR(IF(AND(COUNTIF($BQ$7:$BQ84,"")+1=BR$6,LEN($BQ84)&gt;0,$AQ84&gt;0),MATCH(INDEX($W$7:$W$16,$AQ84)&amp;"-"&amp;$AR84,$CC$7:$CC$126,0),""),"")</f>
        <v/>
      </c>
      <c r="BS84" s="93" t="str">
        <f t="array" ref="BS84">IFERROR(IF(AND(COUNTIF($BQ$7:$BQ84,"")+1=BS$6,LEN($BQ84)&gt;0,$AQ84&gt;0),MATCH(INDEX($W$7:$W$16,$AQ84)&amp;"-"&amp;$AR84,$CC$7:$CC$126,0),""),"")</f>
        <v/>
      </c>
      <c r="BT84" s="93" t="str">
        <f t="array" ref="BT84">IFERROR(IF(AND(COUNTIF($BQ$7:$BQ84,"")+1=BT$6,LEN($BQ84)&gt;0,$AQ84&gt;0),MATCH(INDEX($W$7:$W$16,$AQ84)&amp;"-"&amp;$AR84,$CC$7:$CC$126,0),""),"")</f>
        <v/>
      </c>
      <c r="BU84" s="93" t="str">
        <f t="array" ref="BU84">IFERROR(IF(AND(COUNTIF($BQ$7:$BQ84,"")+1=BU$6,LEN($BQ84)&gt;0,$AQ84&gt;0),MATCH(INDEX($W$7:$W$16,$AQ84)&amp;"-"&amp;$AR84,$CC$7:$CC$126,0),""),"")</f>
        <v/>
      </c>
      <c r="BV84" s="93" t="str">
        <f t="array" ref="BV84">IFERROR(IF(AND(COUNTIF($BQ$7:$BQ84,"")+1=BV$6,LEN($BQ84)&gt;0,$AQ84&gt;0),MATCH(INDEX($W$7:$W$16,$AQ84)&amp;"-"&amp;$AR84,$CC$7:$CC$126,0),""),"")</f>
        <v/>
      </c>
      <c r="BW84" s="93" t="str">
        <f t="array" ref="BW84">IFERROR(IF(AND(COUNTIF($BQ$7:$BQ84,"")+1=BW$6,LEN($BQ84)&gt;0,$AQ84&gt;0),MATCH(INDEX($W$7:$W$16,$AQ84)&amp;"-"&amp;$AR84,$CC$7:$CC$126,0),""),"")</f>
        <v/>
      </c>
      <c r="BX84" s="93" t="str">
        <f t="array" ref="BX84">IFERROR(IF(AND(COUNTIF($BQ$7:$BQ84,"")+1=BX$6,LEN($BQ84)&gt;0,$AQ84&gt;0),MATCH(INDEX($W$7:$W$16,$AQ84)&amp;"-"&amp;$AR84,$CC$7:$CC$126,0),""),"")</f>
        <v/>
      </c>
      <c r="BY84" s="93" t="str">
        <f t="array" ref="BY84">IFERROR(IF(AND(COUNTIF($BQ$7:$BQ84,"")+1=BY$6,LEN($BQ84)&gt;0,$AQ84&gt;0),MATCH(INDEX($W$7:$W$16,$AQ84)&amp;"-"&amp;$AR84,$CC$7:$CC$126,0),""),"")</f>
        <v/>
      </c>
      <c r="BZ84" s="93" t="str">
        <f t="array" ref="BZ84">IFERROR(IF(AND(COUNTIF($BQ$7:$BQ84,"")+1=BZ$6,LEN($BQ84)&gt;0,$AQ84&gt;0),MATCH(INDEX($W$7:$W$16,$AQ84)&amp;"-"&amp;$AR84,$CC$7:$CC$126,0),""),"")</f>
        <v/>
      </c>
      <c r="CA84" s="93" t="str">
        <f t="array" ref="CA84">IFERROR(IF(AND(COUNTIF($BQ$7:$BQ84,"")+1=CA$6,LEN($BQ84)&gt;0,$AQ84&gt;0),MATCH(INDEX($W$7:$W$16,$AQ84)&amp;"-"&amp;$AR84,$CC$7:$CC$126,0),""),"")</f>
        <v/>
      </c>
      <c r="CB84" s="93" t="str">
        <f t="array" ref="CB84">IFERROR(IF(AND(COUNTIF($BQ$7:$BQ84,"")+1=CB$6,LEN($BQ84)&gt;0,$AQ84&gt;0),MATCH(INDEX($W$7:$W$16,$AQ84)&amp;"-"&amp;$AR84,$CC$7:$CC$126,0),""),"")</f>
        <v/>
      </c>
      <c r="CC84" s="93" t="str">
        <f t="shared" si="85"/>
        <v/>
      </c>
      <c r="CD84" s="93" t="str">
        <f t="array" ref="CD84">IFERROR(IF(AND(COUNTIF($CC$7:$CC84,"")+1=CD$6,LEN($CC84)&gt;0,$AU84&gt;0),MATCH(INDEX($X$7:$X$16,$AU84)&amp;"-"&amp;$AV84,$CO$7:$CO$126,0),""),"")</f>
        <v/>
      </c>
      <c r="CE84" s="93" t="str">
        <f t="array" ref="CE84">IFERROR(IF(AND(COUNTIF($CC$7:$CC84,"")+1=CE$6,LEN($CC84)&gt;0,$AU84&gt;0),MATCH(INDEX($X$7:$X$16,$AU84)&amp;"-"&amp;$AV84,$CO$7:$CO$126,0),""),"")</f>
        <v/>
      </c>
      <c r="CF84" s="93" t="str">
        <f t="array" ref="CF84">IFERROR(IF(AND(COUNTIF($CC$7:$CC84,"")+1=CF$6,LEN($CC84)&gt;0,$AU84&gt;0),MATCH(INDEX($X$7:$X$16,$AU84)&amp;"-"&amp;$AV84,$CO$7:$CO$126,0),""),"")</f>
        <v/>
      </c>
      <c r="CG84" s="93" t="str">
        <f t="array" ref="CG84">IFERROR(IF(AND(COUNTIF($CC$7:$CC84,"")+1=CG$6,LEN($CC84)&gt;0,$AU84&gt;0),MATCH(INDEX($X$7:$X$16,$AU84)&amp;"-"&amp;$AV84,$CO$7:$CO$126,0),""),"")</f>
        <v/>
      </c>
      <c r="CH84" s="93" t="str">
        <f t="array" ref="CH84">IFERROR(IF(AND(COUNTIF($CC$7:$CC84,"")+1=CH$6,LEN($CC84)&gt;0,$AU84&gt;0),MATCH(INDEX($X$7:$X$16,$AU84)&amp;"-"&amp;$AV84,$CO$7:$CO$126,0),""),"")</f>
        <v/>
      </c>
      <c r="CI84" s="93" t="str">
        <f t="array" ref="CI84">IFERROR(IF(AND(COUNTIF($CC$7:$CC84,"")+1=CI$6,LEN($CC84)&gt;0,$AU84&gt;0),MATCH(INDEX($X$7:$X$16,$AU84)&amp;"-"&amp;$AV84,$CO$7:$CO$126,0),""),"")</f>
        <v/>
      </c>
      <c r="CJ84" s="93" t="str">
        <f t="array" ref="CJ84">IFERROR(IF(AND(COUNTIF($CC$7:$CC84,"")+1=CJ$6,LEN($CC84)&gt;0,$AU84&gt;0),MATCH(INDEX($X$7:$X$16,$AU84)&amp;"-"&amp;$AV84,$CO$7:$CO$126,0),""),"")</f>
        <v/>
      </c>
      <c r="CK84" s="93" t="str">
        <f t="array" ref="CK84">IFERROR(IF(AND(COUNTIF($CC$7:$CC84,"")+1=CK$6,LEN($CC84)&gt;0,$AU84&gt;0),MATCH(INDEX($X$7:$X$16,$AU84)&amp;"-"&amp;$AV84,$CO$7:$CO$126,0),""),"")</f>
        <v/>
      </c>
      <c r="CL84" s="93" t="str">
        <f t="array" ref="CL84">IFERROR(IF(AND(COUNTIF($CC$7:$CC84,"")+1=CL$6,LEN($CC84)&gt;0,$AU84&gt;0),MATCH(INDEX($X$7:$X$16,$AU84)&amp;"-"&amp;$AV84,$CO$7:$CO$126,0),""),"")</f>
        <v/>
      </c>
      <c r="CM84" s="93" t="str">
        <f t="array" ref="CM84">IFERROR(IF(AND(COUNTIF($CC$7:$CC84,"")+1=CM$6,LEN($CC84)&gt;0,$AU84&gt;0),MATCH(INDEX($X$7:$X$16,$AU84)&amp;"-"&amp;$AV84,$CO$7:$CO$126,0),""),"")</f>
        <v/>
      </c>
      <c r="CN84" s="93" t="str">
        <f t="array" ref="CN84">IFERROR(IF(AND(COUNTIF($CC$7:$CC84,"")+1=CN$6,LEN($CC84)&gt;0,$AU84&gt;0),MATCH(INDEX($X$7:$X$16,$AU84)&amp;"-"&amp;$AV84,$CO$7:$CO$126,0),""),"")</f>
        <v/>
      </c>
      <c r="CO84" s="93" t="str">
        <f t="shared" si="86"/>
        <v/>
      </c>
      <c r="CP84" s="93" t="str">
        <f t="array" ref="CP84">IFERROR(IF(AND(COUNTIF($CO$7:$CO84,"")+1=CP$6,LEN($CO84)&gt;0,$AY84&gt;0),MATCH(INDEX($Y$7:$Y$16,$AY84)&amp;"-"&amp;$AZ84,$DA$7:$DA$126,0),""),"")</f>
        <v/>
      </c>
      <c r="CQ84" s="93" t="str">
        <f t="array" ref="CQ84">IFERROR(IF(AND(COUNTIF($CO$7:$CO84,"")+1=CQ$6,LEN($CO84)&gt;0,$AY84&gt;0),MATCH(INDEX($Y$7:$Y$16,$AY84)&amp;"-"&amp;$AZ84,$DA$7:$DA$126,0),""),"")</f>
        <v/>
      </c>
      <c r="CR84" s="93" t="str">
        <f t="array" ref="CR84">IFERROR(IF(AND(COUNTIF($CO$7:$CO84,"")+1=CR$6,LEN($CO84)&gt;0,$AY84&gt;0),MATCH(INDEX($Y$7:$Y$16,$AY84)&amp;"-"&amp;$AZ84,$DA$7:$DA$126,0),""),"")</f>
        <v/>
      </c>
      <c r="CS84" s="93" t="str">
        <f t="array" ref="CS84">IFERROR(IF(AND(COUNTIF($CO$7:$CO84,"")+1=CS$6,LEN($CO84)&gt;0,$AY84&gt;0),MATCH(INDEX($Y$7:$Y$16,$AY84)&amp;"-"&amp;$AZ84,$DA$7:$DA$126,0),""),"")</f>
        <v/>
      </c>
      <c r="CT84" s="93" t="str">
        <f t="array" ref="CT84">IFERROR(IF(AND(COUNTIF($CO$7:$CO84,"")+1=CT$6,LEN($CO84)&gt;0,$AY84&gt;0),MATCH(INDEX($Y$7:$Y$16,$AY84)&amp;"-"&amp;$AZ84,$DA$7:$DA$126,0),""),"")</f>
        <v/>
      </c>
      <c r="CU84" s="93" t="str">
        <f t="array" ref="CU84">IFERROR(IF(AND(COUNTIF($CO$7:$CO84,"")+1=CU$6,LEN($CO84)&gt;0,$AY84&gt;0),MATCH(INDEX($Y$7:$Y$16,$AY84)&amp;"-"&amp;$AZ84,$DA$7:$DA$126,0),""),"")</f>
        <v/>
      </c>
      <c r="CV84" s="93" t="str">
        <f t="array" ref="CV84">IFERROR(IF(AND(COUNTIF($CO$7:$CO84,"")+1=CV$6,LEN($CO84)&gt;0,$AY84&gt;0),MATCH(INDEX($Y$7:$Y$16,$AY84)&amp;"-"&amp;$AZ84,$DA$7:$DA$126,0),""),"")</f>
        <v/>
      </c>
      <c r="CW84" s="93" t="str">
        <f t="array" ref="CW84">IFERROR(IF(AND(COUNTIF($CO$7:$CO84,"")+1=CW$6,LEN($CO84)&gt;0,$AY84&gt;0),MATCH(INDEX($Y$7:$Y$16,$AY84)&amp;"-"&amp;$AZ84,$DA$7:$DA$126,0),""),"")</f>
        <v/>
      </c>
      <c r="CX84" s="93" t="str">
        <f t="array" ref="CX84">IFERROR(IF(AND(COUNTIF($CO$7:$CO84,"")+1=CX$6,LEN($CO84)&gt;0,$AY84&gt;0),MATCH(INDEX($Y$7:$Y$16,$AY84)&amp;"-"&amp;$AZ84,$DA$7:$DA$126,0),""),"")</f>
        <v/>
      </c>
      <c r="CY84" s="93" t="str">
        <f t="array" ref="CY84">IFERROR(IF(AND(COUNTIF($CO$7:$CO84,"")+1=CY$6,LEN($CO84)&gt;0,$AY84&gt;0),MATCH(INDEX($Y$7:$Y$16,$AY84)&amp;"-"&amp;$AZ84,$DA$7:$DA$126,0),""),"")</f>
        <v/>
      </c>
      <c r="CZ84" s="93" t="str">
        <f t="array" ref="CZ84">IFERROR(IF(AND(COUNTIF($CO$7:$CO84,"")+1=CZ$6,LEN($CO84)&gt;0,$AY84&gt;0),MATCH(INDEX($Y$7:$Y$16,$AY84)&amp;"-"&amp;$AZ84,$DA$7:$DA$126,0),""),"")</f>
        <v/>
      </c>
      <c r="DA84" s="93" t="str">
        <f t="shared" si="87"/>
        <v/>
      </c>
      <c r="DC84" s="93" t="str">
        <f t="array" ref="DC84">IFERROR(IF(LEN(BQ84)=0,"",SUM((BF$7:BO$126=$BD84)*(BF$6:BO$6))),"")</f>
        <v/>
      </c>
      <c r="DD84" s="93" t="str">
        <f t="array" ref="DD84">IFERROR(IF(LEN(CC84)=0,"",SUM((BR$7:CA$126=$BD84)*(BR$6:CA$6))),"")</f>
        <v/>
      </c>
      <c r="DE84" s="93" t="str">
        <f t="array" ref="DE84">IFERROR(IF(LEN(CO84)=0,"",SUM((CD$7:CM$126=$BD84)*(CD$6:CM$6))),"")</f>
        <v/>
      </c>
      <c r="DF84" s="93" t="str">
        <f t="array" ref="DF84">IFERROR(IF(LEN(DA84)=0,"",SUM((CP$7:CY$126=$BD84)*(CP$6:CY$6))),"")</f>
        <v/>
      </c>
    </row>
    <row r="85" spans="2:110" x14ac:dyDescent="0.25">
      <c r="B85" s="112">
        <v>3</v>
      </c>
      <c r="C85" s="93" t="str">
        <f t="array" ref="C85">IFERROR(SMALL(IF((LEN(C$53:C$62)&gt;0),$B$53:$B$62,""),$B85),"")</f>
        <v/>
      </c>
      <c r="D85" s="93" t="str">
        <f t="array" ref="D85">IFERROR(SMALL(IF((LEN(D$53:D$62)&gt;0),$B$53:$B$62,""),$B85),"")</f>
        <v/>
      </c>
      <c r="E85" s="93" t="str">
        <f t="array" ref="E85">IFERROR(SMALL(IF((LEN(E$53:E$62)&gt;0),$B$53:$B$62,""),$B85),"")</f>
        <v/>
      </c>
      <c r="F85" s="93" t="str">
        <f t="array" ref="F85">IFERROR(SMALL(IF((LEN(F$53:F$62)&gt;0),$B$53:$B$62,""),$B85),"")</f>
        <v/>
      </c>
      <c r="G85" s="93" t="str">
        <f t="array" ref="G85">IFERROR(SMALL(IF((LEN(G$53:G$62)&gt;0),$B$53:$B$62,""),$B85),"")</f>
        <v/>
      </c>
      <c r="H85" s="93" t="str">
        <f t="array" ref="H85">IFERROR(SMALL(IF((LEN(H$53:H$62)&gt;0),$B$53:$B$62,""),$B85),"")</f>
        <v/>
      </c>
      <c r="I85" s="93" t="str">
        <f t="array" ref="I85">IFERROR(SMALL(IF((LEN(I$53:I$62)&gt;0),$B$53:$B$62,""),$B85),"")</f>
        <v/>
      </c>
      <c r="J85" s="93" t="str">
        <f t="array" ref="J85">IFERROR(SMALL(IF((LEN(J$53:J$62)&gt;0),$B$53:$B$62,""),$B85),"")</f>
        <v/>
      </c>
      <c r="K85" s="93" t="str">
        <f t="array" ref="K85">IFERROR(SMALL(IF((LEN(K$53:K$62)&gt;0),$B$53:$B$62,""),$B85),"")</f>
        <v/>
      </c>
      <c r="L85" s="93" t="str">
        <f t="array" ref="L85">IFERROR(SMALL(IF((LEN(L$53:L$62)&gt;0),$B$53:$B$62,""),$B85),"")</f>
        <v/>
      </c>
      <c r="O85" s="112">
        <v>9</v>
      </c>
      <c r="P85" s="112">
        <v>8</v>
      </c>
      <c r="Q85" s="93" t="str">
        <f t="shared" si="79"/>
        <v/>
      </c>
      <c r="R85" s="93" t="str">
        <f t="shared" si="80"/>
        <v/>
      </c>
      <c r="AJ85" s="112">
        <v>79</v>
      </c>
      <c r="AK85" s="93" t="str">
        <f t="array" ref="AK85">IFERROR(IF(MAX(($AJ85&gt;=$AF$7:$AF$16)*($AJ85&lt;=$AG$7:$AG$16)*$AA$7:$AA$16)=0,"",INDEX($AB$7:$AB$16,MAX(($AJ85&gt;=$AF$7:$AF$16)*($AJ85&lt;=$AG$7:$AG$16)*$AA$7:$AA$16))),"")</f>
        <v/>
      </c>
      <c r="AL85" s="93" t="str">
        <f>IFERROR(IF(LEN(AK85)=0,"",COUNTIF(AK$7:AK85,AK85)),"")</f>
        <v/>
      </c>
      <c r="AM85" s="93" t="str">
        <f t="array" ref="AM85">IFERROR(IF(LEN(AK85)=0,"",LARGE((AK85=$R$7:$R$126)*($P$7:$P$126),COUNTIF(AK85:AK$126,AK85)-1)),"")</f>
        <v/>
      </c>
      <c r="AN85" s="93" t="str">
        <f>IFERROR(IF(LEN(AK85)=0,"",COUNTIF(AM$7:AM85,AM85)),"")</f>
        <v/>
      </c>
      <c r="AO85" s="93" t="str">
        <f t="array" ref="AO85">IFERROR(IF(MAX(($AJ85&gt;=$AF$19:$AF$28)*($AJ85&lt;=$AG$19:$AG$28)*$AA$19:$AA$28)=0,"",INDEX($AB$19:$AB$28,MAX(($AJ85&gt;=$AF$19:$AF$28)*($AJ85&lt;=$AG$19:$AG$28)*$AA$19:$AA$28))),"")</f>
        <v/>
      </c>
      <c r="AP85" s="93" t="str">
        <f>IFERROR(IF(LEN(AO85)=0,"",COUNTIF(AO$7:AO85,AO85)),"")</f>
        <v/>
      </c>
      <c r="AQ85" s="93" t="str">
        <f t="array" ref="AQ85">IFERROR(IF(LEN(AO85)=0,"",LARGE((AO85=$Q$7:$Q$126)*($P$7:$P$126),COUNTIF(AO85:AO$126,AO85)-1)),"")</f>
        <v/>
      </c>
      <c r="AR85" s="93" t="str">
        <f>IFERROR(IF(LEN(AO85)=0,"",COUNTIF(AQ$7:AQ85,AQ85)),"")</f>
        <v/>
      </c>
      <c r="AS85" s="93" t="str">
        <f t="array" ref="AS85">IFERROR(IF(MAX(($AJ85&gt;=$AF$31:$AF$40)*($AJ85&lt;=$AG$31:$AG$40)*$AA$31:$AA$40)=0,"",INDEX($AB$31:$AB$40,MAX(($AJ85&gt;=$AF$31:$AF$40)*($AJ85&lt;=$AG$31:$AG$40)*$AA$31:$AA$40))),"")</f>
        <v/>
      </c>
      <c r="AT85" s="93" t="str">
        <f>IFERROR(IF(LEN(AS85)=0,"",COUNTIF(AS$7:AS85,AS85)),"")</f>
        <v/>
      </c>
      <c r="AU85" s="93" t="str">
        <f t="shared" si="81"/>
        <v/>
      </c>
      <c r="AV85" s="93" t="str">
        <f>IFERROR(IF(LEN(AU85)=0,"",COUNTIF(AU$7:AU85,AU85)),"")</f>
        <v/>
      </c>
      <c r="AW85" s="93" t="str">
        <f t="array" ref="AW85">IFERROR(IF(MAX(($AJ85&gt;=$AF$43:$AF$52)*($AJ85&lt;=$AG$43:$AG$52)*$AA$43:$AA$52)=0,"",INDEX($AB$43:$AB$52,MAX(($AJ85&gt;=$AF$43:$AF$52)*($AJ85&lt;=$AG$43:$AG$52)*$AA$43:$AA$52))),"")</f>
        <v/>
      </c>
      <c r="AX85" s="93" t="str">
        <f>IFERROR(IF(LEN(AW85)=0,"",COUNTIF(AW$7:AW85,AW85)),"")</f>
        <v/>
      </c>
      <c r="AY85" s="93" t="str">
        <f t="shared" si="82"/>
        <v/>
      </c>
      <c r="AZ85" s="93" t="str">
        <f>IFERROR(IF(LEN(AY85)=0,"",COUNTIF(AY$7:AY85,AY85)),"")</f>
        <v/>
      </c>
      <c r="BA85" s="93" t="str">
        <f t="array" ref="BA85">IFERROR(IF(MAX(($AJ85&gt;=$AF$55:$AF$64)*($AJ85&lt;=$AG$55:$AG$64)*$AA$55:$AA$64)=0,"",INDEX($AB$55:$AB$64,MAX(($AJ85&gt;=$AF$55:$AF$64)*($AJ85&lt;=$AG$55:$AG$64)*$AA$55:$AA$64))),"")</f>
        <v/>
      </c>
      <c r="BB85" s="93" t="str">
        <f>IFERROR(IF(LEN(BA85)=0,"",COUNTIF(BA$7:BA85,BA85)),"")</f>
        <v/>
      </c>
      <c r="BD85" s="112">
        <v>79</v>
      </c>
      <c r="BE85" s="93" t="str">
        <f t="shared" si="83"/>
        <v/>
      </c>
      <c r="BF85" s="93" t="str">
        <f t="array" ref="BF85">IFERROR(IF(AND(COUNTIF($BE$7:$BE85,"")+1=BF$6,LEN($BE85)&gt;0,$AM85&gt;0),MATCH(INDEX($V$7:$V$16,$AM85)&amp;"-"&amp;$AN85,$BQ$7:$BQ$126,0),""),"")</f>
        <v/>
      </c>
      <c r="BG85" s="93" t="str">
        <f t="array" ref="BG85">IFERROR(IF(AND(COUNTIF($BE$7:$BE85,"")+1=BG$6,LEN($BE85)&gt;0,$AM85&gt;0),MATCH(INDEX($V$7:$V$16,$AM85)&amp;"-"&amp;$AN85,$BQ$7:$BQ$126,0),""),"")</f>
        <v/>
      </c>
      <c r="BH85" s="93" t="str">
        <f t="array" ref="BH85">IFERROR(IF(AND(COUNTIF($BE$7:$BE85,"")+1=BH$6,LEN($BE85)&gt;0,$AM85&gt;0),MATCH(INDEX($V$7:$V$16,$AM85)&amp;"-"&amp;$AN85,$BQ$7:$BQ$126,0),""),"")</f>
        <v/>
      </c>
      <c r="BI85" s="93" t="str">
        <f t="array" ref="BI85">IFERROR(IF(AND(COUNTIF($BE$7:$BE85,"")+1=BI$6,LEN($BE85)&gt;0,$AM85&gt;0),MATCH(INDEX($V$7:$V$16,$AM85)&amp;"-"&amp;$AN85,$BQ$7:$BQ$126,0),""),"")</f>
        <v/>
      </c>
      <c r="BJ85" s="93" t="str">
        <f t="array" ref="BJ85">IFERROR(IF(AND(COUNTIF($BE$7:$BE85,"")+1=BJ$6,LEN($BE85)&gt;0,$AM85&gt;0),MATCH(INDEX($V$7:$V$16,$AM85)&amp;"-"&amp;$AN85,$BQ$7:$BQ$126,0),""),"")</f>
        <v/>
      </c>
      <c r="BK85" s="93" t="str">
        <f t="array" ref="BK85">IFERROR(IF(AND(COUNTIF($BE$7:$BE85,"")+1=BK$6,LEN($BE85)&gt;0,$AM85&gt;0),MATCH(INDEX($V$7:$V$16,$AM85)&amp;"-"&amp;$AN85,$BQ$7:$BQ$126,0),""),"")</f>
        <v/>
      </c>
      <c r="BL85" s="93" t="str">
        <f t="array" ref="BL85">IFERROR(IF(AND(COUNTIF($BE$7:$BE85,"")+1=BL$6,LEN($BE85)&gt;0,$AM85&gt;0),MATCH(INDEX($V$7:$V$16,$AM85)&amp;"-"&amp;$AN85,$BQ$7:$BQ$126,0),""),"")</f>
        <v/>
      </c>
      <c r="BM85" s="93" t="str">
        <f t="array" ref="BM85">IFERROR(IF(AND(COUNTIF($BE$7:$BE85,"")+1=BM$6,LEN($BE85)&gt;0,$AM85&gt;0),MATCH(INDEX($V$7:$V$16,$AM85)&amp;"-"&amp;$AN85,$BQ$7:$BQ$126,0),""),"")</f>
        <v/>
      </c>
      <c r="BN85" s="93" t="str">
        <f t="array" ref="BN85">IFERROR(IF(AND(COUNTIF($BE$7:$BE85,"")+1=BN$6,LEN($BE85)&gt;0,$AM85&gt;0),MATCH(INDEX($V$7:$V$16,$AM85)&amp;"-"&amp;$AN85,$BQ$7:$BQ$126,0),""),"")</f>
        <v/>
      </c>
      <c r="BO85" s="93" t="str">
        <f t="array" ref="BO85">IFERROR(IF(AND(COUNTIF($BE$7:$BE85,"")+1=BO$6,LEN($BE85)&gt;0,$AM85&gt;0),MATCH(INDEX($V$7:$V$16,$AM85)&amp;"-"&amp;$AN85,$BQ$7:$BQ$126,0),""),"")</f>
        <v/>
      </c>
      <c r="BP85" s="93" t="str">
        <f t="array" ref="BP85">IFERROR(IF(AND(COUNTIF($BE$7:$BE85,"")+1=BP$6,LEN($BE85)&gt;0,$AM85&gt;0),MATCH(INDEX($V$7:$V$16,$AM85)&amp;"-"&amp;$AN85,$BQ$7:$BQ$126,0),""),"")</f>
        <v/>
      </c>
      <c r="BQ85" s="93" t="str">
        <f t="shared" si="84"/>
        <v/>
      </c>
      <c r="BR85" s="93" t="str">
        <f t="array" ref="BR85">IFERROR(IF(AND(COUNTIF($BQ$7:$BQ85,"")+1=BR$6,LEN($BQ85)&gt;0,$AQ85&gt;0),MATCH(INDEX($W$7:$W$16,$AQ85)&amp;"-"&amp;$AR85,$CC$7:$CC$126,0),""),"")</f>
        <v/>
      </c>
      <c r="BS85" s="93" t="str">
        <f t="array" ref="BS85">IFERROR(IF(AND(COUNTIF($BQ$7:$BQ85,"")+1=BS$6,LEN($BQ85)&gt;0,$AQ85&gt;0),MATCH(INDEX($W$7:$W$16,$AQ85)&amp;"-"&amp;$AR85,$CC$7:$CC$126,0),""),"")</f>
        <v/>
      </c>
      <c r="BT85" s="93" t="str">
        <f t="array" ref="BT85">IFERROR(IF(AND(COUNTIF($BQ$7:$BQ85,"")+1=BT$6,LEN($BQ85)&gt;0,$AQ85&gt;0),MATCH(INDEX($W$7:$W$16,$AQ85)&amp;"-"&amp;$AR85,$CC$7:$CC$126,0),""),"")</f>
        <v/>
      </c>
      <c r="BU85" s="93" t="str">
        <f t="array" ref="BU85">IFERROR(IF(AND(COUNTIF($BQ$7:$BQ85,"")+1=BU$6,LEN($BQ85)&gt;0,$AQ85&gt;0),MATCH(INDEX($W$7:$W$16,$AQ85)&amp;"-"&amp;$AR85,$CC$7:$CC$126,0),""),"")</f>
        <v/>
      </c>
      <c r="BV85" s="93" t="str">
        <f t="array" ref="BV85">IFERROR(IF(AND(COUNTIF($BQ$7:$BQ85,"")+1=BV$6,LEN($BQ85)&gt;0,$AQ85&gt;0),MATCH(INDEX($W$7:$W$16,$AQ85)&amp;"-"&amp;$AR85,$CC$7:$CC$126,0),""),"")</f>
        <v/>
      </c>
      <c r="BW85" s="93" t="str">
        <f t="array" ref="BW85">IFERROR(IF(AND(COUNTIF($BQ$7:$BQ85,"")+1=BW$6,LEN($BQ85)&gt;0,$AQ85&gt;0),MATCH(INDEX($W$7:$W$16,$AQ85)&amp;"-"&amp;$AR85,$CC$7:$CC$126,0),""),"")</f>
        <v/>
      </c>
      <c r="BX85" s="93" t="str">
        <f t="array" ref="BX85">IFERROR(IF(AND(COUNTIF($BQ$7:$BQ85,"")+1=BX$6,LEN($BQ85)&gt;0,$AQ85&gt;0),MATCH(INDEX($W$7:$W$16,$AQ85)&amp;"-"&amp;$AR85,$CC$7:$CC$126,0),""),"")</f>
        <v/>
      </c>
      <c r="BY85" s="93" t="str">
        <f t="array" ref="BY85">IFERROR(IF(AND(COUNTIF($BQ$7:$BQ85,"")+1=BY$6,LEN($BQ85)&gt;0,$AQ85&gt;0),MATCH(INDEX($W$7:$W$16,$AQ85)&amp;"-"&amp;$AR85,$CC$7:$CC$126,0),""),"")</f>
        <v/>
      </c>
      <c r="BZ85" s="93" t="str">
        <f t="array" ref="BZ85">IFERROR(IF(AND(COUNTIF($BQ$7:$BQ85,"")+1=BZ$6,LEN($BQ85)&gt;0,$AQ85&gt;0),MATCH(INDEX($W$7:$W$16,$AQ85)&amp;"-"&amp;$AR85,$CC$7:$CC$126,0),""),"")</f>
        <v/>
      </c>
      <c r="CA85" s="93" t="str">
        <f t="array" ref="CA85">IFERROR(IF(AND(COUNTIF($BQ$7:$BQ85,"")+1=CA$6,LEN($BQ85)&gt;0,$AQ85&gt;0),MATCH(INDEX($W$7:$W$16,$AQ85)&amp;"-"&amp;$AR85,$CC$7:$CC$126,0),""),"")</f>
        <v/>
      </c>
      <c r="CB85" s="93" t="str">
        <f t="array" ref="CB85">IFERROR(IF(AND(COUNTIF($BQ$7:$BQ85,"")+1=CB$6,LEN($BQ85)&gt;0,$AQ85&gt;0),MATCH(INDEX($W$7:$W$16,$AQ85)&amp;"-"&amp;$AR85,$CC$7:$CC$126,0),""),"")</f>
        <v/>
      </c>
      <c r="CC85" s="93" t="str">
        <f t="shared" si="85"/>
        <v/>
      </c>
      <c r="CD85" s="93" t="str">
        <f t="array" ref="CD85">IFERROR(IF(AND(COUNTIF($CC$7:$CC85,"")+1=CD$6,LEN($CC85)&gt;0,$AU85&gt;0),MATCH(INDEX($X$7:$X$16,$AU85)&amp;"-"&amp;$AV85,$CO$7:$CO$126,0),""),"")</f>
        <v/>
      </c>
      <c r="CE85" s="93" t="str">
        <f t="array" ref="CE85">IFERROR(IF(AND(COUNTIF($CC$7:$CC85,"")+1=CE$6,LEN($CC85)&gt;0,$AU85&gt;0),MATCH(INDEX($X$7:$X$16,$AU85)&amp;"-"&amp;$AV85,$CO$7:$CO$126,0),""),"")</f>
        <v/>
      </c>
      <c r="CF85" s="93" t="str">
        <f t="array" ref="CF85">IFERROR(IF(AND(COUNTIF($CC$7:$CC85,"")+1=CF$6,LEN($CC85)&gt;0,$AU85&gt;0),MATCH(INDEX($X$7:$X$16,$AU85)&amp;"-"&amp;$AV85,$CO$7:$CO$126,0),""),"")</f>
        <v/>
      </c>
      <c r="CG85" s="93" t="str">
        <f t="array" ref="CG85">IFERROR(IF(AND(COUNTIF($CC$7:$CC85,"")+1=CG$6,LEN($CC85)&gt;0,$AU85&gt;0),MATCH(INDEX($X$7:$X$16,$AU85)&amp;"-"&amp;$AV85,$CO$7:$CO$126,0),""),"")</f>
        <v/>
      </c>
      <c r="CH85" s="93" t="str">
        <f t="array" ref="CH85">IFERROR(IF(AND(COUNTIF($CC$7:$CC85,"")+1=CH$6,LEN($CC85)&gt;0,$AU85&gt;0),MATCH(INDEX($X$7:$X$16,$AU85)&amp;"-"&amp;$AV85,$CO$7:$CO$126,0),""),"")</f>
        <v/>
      </c>
      <c r="CI85" s="93" t="str">
        <f t="array" ref="CI85">IFERROR(IF(AND(COUNTIF($CC$7:$CC85,"")+1=CI$6,LEN($CC85)&gt;0,$AU85&gt;0),MATCH(INDEX($X$7:$X$16,$AU85)&amp;"-"&amp;$AV85,$CO$7:$CO$126,0),""),"")</f>
        <v/>
      </c>
      <c r="CJ85" s="93" t="str">
        <f t="array" ref="CJ85">IFERROR(IF(AND(COUNTIF($CC$7:$CC85,"")+1=CJ$6,LEN($CC85)&gt;0,$AU85&gt;0),MATCH(INDEX($X$7:$X$16,$AU85)&amp;"-"&amp;$AV85,$CO$7:$CO$126,0),""),"")</f>
        <v/>
      </c>
      <c r="CK85" s="93" t="str">
        <f t="array" ref="CK85">IFERROR(IF(AND(COUNTIF($CC$7:$CC85,"")+1=CK$6,LEN($CC85)&gt;0,$AU85&gt;0),MATCH(INDEX($X$7:$X$16,$AU85)&amp;"-"&amp;$AV85,$CO$7:$CO$126,0),""),"")</f>
        <v/>
      </c>
      <c r="CL85" s="93" t="str">
        <f t="array" ref="CL85">IFERROR(IF(AND(COUNTIF($CC$7:$CC85,"")+1=CL$6,LEN($CC85)&gt;0,$AU85&gt;0),MATCH(INDEX($X$7:$X$16,$AU85)&amp;"-"&amp;$AV85,$CO$7:$CO$126,0),""),"")</f>
        <v/>
      </c>
      <c r="CM85" s="93" t="str">
        <f t="array" ref="CM85">IFERROR(IF(AND(COUNTIF($CC$7:$CC85,"")+1=CM$6,LEN($CC85)&gt;0,$AU85&gt;0),MATCH(INDEX($X$7:$X$16,$AU85)&amp;"-"&amp;$AV85,$CO$7:$CO$126,0),""),"")</f>
        <v/>
      </c>
      <c r="CN85" s="93" t="str">
        <f t="array" ref="CN85">IFERROR(IF(AND(COUNTIF($CC$7:$CC85,"")+1=CN$6,LEN($CC85)&gt;0,$AU85&gt;0),MATCH(INDEX($X$7:$X$16,$AU85)&amp;"-"&amp;$AV85,$CO$7:$CO$126,0),""),"")</f>
        <v/>
      </c>
      <c r="CO85" s="93" t="str">
        <f t="shared" si="86"/>
        <v/>
      </c>
      <c r="CP85" s="93" t="str">
        <f t="array" ref="CP85">IFERROR(IF(AND(COUNTIF($CO$7:$CO85,"")+1=CP$6,LEN($CO85)&gt;0,$AY85&gt;0),MATCH(INDEX($Y$7:$Y$16,$AY85)&amp;"-"&amp;$AZ85,$DA$7:$DA$126,0),""),"")</f>
        <v/>
      </c>
      <c r="CQ85" s="93" t="str">
        <f t="array" ref="CQ85">IFERROR(IF(AND(COUNTIF($CO$7:$CO85,"")+1=CQ$6,LEN($CO85)&gt;0,$AY85&gt;0),MATCH(INDEX($Y$7:$Y$16,$AY85)&amp;"-"&amp;$AZ85,$DA$7:$DA$126,0),""),"")</f>
        <v/>
      </c>
      <c r="CR85" s="93" t="str">
        <f t="array" ref="CR85">IFERROR(IF(AND(COUNTIF($CO$7:$CO85,"")+1=CR$6,LEN($CO85)&gt;0,$AY85&gt;0),MATCH(INDEX($Y$7:$Y$16,$AY85)&amp;"-"&amp;$AZ85,$DA$7:$DA$126,0),""),"")</f>
        <v/>
      </c>
      <c r="CS85" s="93" t="str">
        <f t="array" ref="CS85">IFERROR(IF(AND(COUNTIF($CO$7:$CO85,"")+1=CS$6,LEN($CO85)&gt;0,$AY85&gt;0),MATCH(INDEX($Y$7:$Y$16,$AY85)&amp;"-"&amp;$AZ85,$DA$7:$DA$126,0),""),"")</f>
        <v/>
      </c>
      <c r="CT85" s="93" t="str">
        <f t="array" ref="CT85">IFERROR(IF(AND(COUNTIF($CO$7:$CO85,"")+1=CT$6,LEN($CO85)&gt;0,$AY85&gt;0),MATCH(INDEX($Y$7:$Y$16,$AY85)&amp;"-"&amp;$AZ85,$DA$7:$DA$126,0),""),"")</f>
        <v/>
      </c>
      <c r="CU85" s="93" t="str">
        <f t="array" ref="CU85">IFERROR(IF(AND(COUNTIF($CO$7:$CO85,"")+1=CU$6,LEN($CO85)&gt;0,$AY85&gt;0),MATCH(INDEX($Y$7:$Y$16,$AY85)&amp;"-"&amp;$AZ85,$DA$7:$DA$126,0),""),"")</f>
        <v/>
      </c>
      <c r="CV85" s="93" t="str">
        <f t="array" ref="CV85">IFERROR(IF(AND(COUNTIF($CO$7:$CO85,"")+1=CV$6,LEN($CO85)&gt;0,$AY85&gt;0),MATCH(INDEX($Y$7:$Y$16,$AY85)&amp;"-"&amp;$AZ85,$DA$7:$DA$126,0),""),"")</f>
        <v/>
      </c>
      <c r="CW85" s="93" t="str">
        <f t="array" ref="CW85">IFERROR(IF(AND(COUNTIF($CO$7:$CO85,"")+1=CW$6,LEN($CO85)&gt;0,$AY85&gt;0),MATCH(INDEX($Y$7:$Y$16,$AY85)&amp;"-"&amp;$AZ85,$DA$7:$DA$126,0),""),"")</f>
        <v/>
      </c>
      <c r="CX85" s="93" t="str">
        <f t="array" ref="CX85">IFERROR(IF(AND(COUNTIF($CO$7:$CO85,"")+1=CX$6,LEN($CO85)&gt;0,$AY85&gt;0),MATCH(INDEX($Y$7:$Y$16,$AY85)&amp;"-"&amp;$AZ85,$DA$7:$DA$126,0),""),"")</f>
        <v/>
      </c>
      <c r="CY85" s="93" t="str">
        <f t="array" ref="CY85">IFERROR(IF(AND(COUNTIF($CO$7:$CO85,"")+1=CY$6,LEN($CO85)&gt;0,$AY85&gt;0),MATCH(INDEX($Y$7:$Y$16,$AY85)&amp;"-"&amp;$AZ85,$DA$7:$DA$126,0),""),"")</f>
        <v/>
      </c>
      <c r="CZ85" s="93" t="str">
        <f t="array" ref="CZ85">IFERROR(IF(AND(COUNTIF($CO$7:$CO85,"")+1=CZ$6,LEN($CO85)&gt;0,$AY85&gt;0),MATCH(INDEX($Y$7:$Y$16,$AY85)&amp;"-"&amp;$AZ85,$DA$7:$DA$126,0),""),"")</f>
        <v/>
      </c>
      <c r="DA85" s="93" t="str">
        <f t="shared" si="87"/>
        <v/>
      </c>
      <c r="DC85" s="93" t="str">
        <f t="array" ref="DC85">IFERROR(IF(LEN(BQ85)=0,"",SUM((BF$7:BO$126=$BD85)*(BF$6:BO$6))),"")</f>
        <v/>
      </c>
      <c r="DD85" s="93" t="str">
        <f t="array" ref="DD85">IFERROR(IF(LEN(CC85)=0,"",SUM((BR$7:CA$126=$BD85)*(BR$6:CA$6))),"")</f>
        <v/>
      </c>
      <c r="DE85" s="93" t="str">
        <f t="array" ref="DE85">IFERROR(IF(LEN(CO85)=0,"",SUM((CD$7:CM$126=$BD85)*(CD$6:CM$6))),"")</f>
        <v/>
      </c>
      <c r="DF85" s="93" t="str">
        <f t="array" ref="DF85">IFERROR(IF(LEN(DA85)=0,"",SUM((CP$7:CY$126=$BD85)*(CP$6:CY$6))),"")</f>
        <v/>
      </c>
    </row>
    <row r="86" spans="2:110" x14ac:dyDescent="0.25">
      <c r="B86" s="112">
        <v>4</v>
      </c>
      <c r="C86" s="93" t="str">
        <f t="array" ref="C86">IFERROR(SMALL(IF((LEN(C$53:C$62)&gt;0),$B$53:$B$62,""),$B86),"")</f>
        <v/>
      </c>
      <c r="D86" s="93" t="str">
        <f t="array" ref="D86">IFERROR(SMALL(IF((LEN(D$53:D$62)&gt;0),$B$53:$B$62,""),$B86),"")</f>
        <v/>
      </c>
      <c r="E86" s="93" t="str">
        <f t="array" ref="E86">IFERROR(SMALL(IF((LEN(E$53:E$62)&gt;0),$B$53:$B$62,""),$B86),"")</f>
        <v/>
      </c>
      <c r="F86" s="93" t="str">
        <f t="array" ref="F86">IFERROR(SMALL(IF((LEN(F$53:F$62)&gt;0),$B$53:$B$62,""),$B86),"")</f>
        <v/>
      </c>
      <c r="G86" s="93" t="str">
        <f t="array" ref="G86">IFERROR(SMALL(IF((LEN(G$53:G$62)&gt;0),$B$53:$B$62,""),$B86),"")</f>
        <v/>
      </c>
      <c r="H86" s="93" t="str">
        <f t="array" ref="H86">IFERROR(SMALL(IF((LEN(H$53:H$62)&gt;0),$B$53:$B$62,""),$B86),"")</f>
        <v/>
      </c>
      <c r="I86" s="93" t="str">
        <f t="array" ref="I86">IFERROR(SMALL(IF((LEN(I$53:I$62)&gt;0),$B$53:$B$62,""),$B86),"")</f>
        <v/>
      </c>
      <c r="J86" s="93" t="str">
        <f t="array" ref="J86">IFERROR(SMALL(IF((LEN(J$53:J$62)&gt;0),$B$53:$B$62,""),$B86),"")</f>
        <v/>
      </c>
      <c r="K86" s="93" t="str">
        <f t="array" ref="K86">IFERROR(SMALL(IF((LEN(K$53:K$62)&gt;0),$B$53:$B$62,""),$B86),"")</f>
        <v/>
      </c>
      <c r="L86" s="93" t="str">
        <f t="array" ref="L86">IFERROR(SMALL(IF((LEN(L$53:L$62)&gt;0),$B$53:$B$62,""),$B86),"")</f>
        <v/>
      </c>
      <c r="O86" s="112">
        <v>10</v>
      </c>
      <c r="P86" s="112">
        <v>8</v>
      </c>
      <c r="Q86" s="93" t="str">
        <f t="shared" si="79"/>
        <v/>
      </c>
      <c r="R86" s="93" t="str">
        <f t="shared" si="80"/>
        <v/>
      </c>
      <c r="AJ86" s="112">
        <v>80</v>
      </c>
      <c r="AK86" s="93" t="str">
        <f t="array" ref="AK86">IFERROR(IF(MAX(($AJ86&gt;=$AF$7:$AF$16)*($AJ86&lt;=$AG$7:$AG$16)*$AA$7:$AA$16)=0,"",INDEX($AB$7:$AB$16,MAX(($AJ86&gt;=$AF$7:$AF$16)*($AJ86&lt;=$AG$7:$AG$16)*$AA$7:$AA$16))),"")</f>
        <v/>
      </c>
      <c r="AL86" s="93" t="str">
        <f>IFERROR(IF(LEN(AK86)=0,"",COUNTIF(AK$7:AK86,AK86)),"")</f>
        <v/>
      </c>
      <c r="AM86" s="93" t="str">
        <f t="array" ref="AM86">IFERROR(IF(LEN(AK86)=0,"",LARGE((AK86=$R$7:$R$126)*($P$7:$P$126),COUNTIF(AK86:AK$126,AK86)-1)),"")</f>
        <v/>
      </c>
      <c r="AN86" s="93" t="str">
        <f>IFERROR(IF(LEN(AK86)=0,"",COUNTIF(AM$7:AM86,AM86)),"")</f>
        <v/>
      </c>
      <c r="AO86" s="93" t="str">
        <f t="array" ref="AO86">IFERROR(IF(MAX(($AJ86&gt;=$AF$19:$AF$28)*($AJ86&lt;=$AG$19:$AG$28)*$AA$19:$AA$28)=0,"",INDEX($AB$19:$AB$28,MAX(($AJ86&gt;=$AF$19:$AF$28)*($AJ86&lt;=$AG$19:$AG$28)*$AA$19:$AA$28))),"")</f>
        <v/>
      </c>
      <c r="AP86" s="93" t="str">
        <f>IFERROR(IF(LEN(AO86)=0,"",COUNTIF(AO$7:AO86,AO86)),"")</f>
        <v/>
      </c>
      <c r="AQ86" s="93" t="str">
        <f t="array" ref="AQ86">IFERROR(IF(LEN(AO86)=0,"",LARGE((AO86=$Q$7:$Q$126)*($P$7:$P$126),COUNTIF(AO86:AO$126,AO86)-1)),"")</f>
        <v/>
      </c>
      <c r="AR86" s="93" t="str">
        <f>IFERROR(IF(LEN(AO86)=0,"",COUNTIF(AQ$7:AQ86,AQ86)),"")</f>
        <v/>
      </c>
      <c r="AS86" s="93" t="str">
        <f t="array" ref="AS86">IFERROR(IF(MAX(($AJ86&gt;=$AF$31:$AF$40)*($AJ86&lt;=$AG$31:$AG$40)*$AA$31:$AA$40)=0,"",INDEX($AB$31:$AB$40,MAX(($AJ86&gt;=$AF$31:$AF$40)*($AJ86&lt;=$AG$31:$AG$40)*$AA$31:$AA$40))),"")</f>
        <v/>
      </c>
      <c r="AT86" s="93" t="str">
        <f>IFERROR(IF(LEN(AS86)=0,"",COUNTIF(AS$7:AS86,AS86)),"")</f>
        <v/>
      </c>
      <c r="AU86" s="93" t="str">
        <f t="shared" si="81"/>
        <v/>
      </c>
      <c r="AV86" s="93" t="str">
        <f>IFERROR(IF(LEN(AU86)=0,"",COUNTIF(AU$7:AU86,AU86)),"")</f>
        <v/>
      </c>
      <c r="AW86" s="93" t="str">
        <f t="array" ref="AW86">IFERROR(IF(MAX(($AJ86&gt;=$AF$43:$AF$52)*($AJ86&lt;=$AG$43:$AG$52)*$AA$43:$AA$52)=0,"",INDEX($AB$43:$AB$52,MAX(($AJ86&gt;=$AF$43:$AF$52)*($AJ86&lt;=$AG$43:$AG$52)*$AA$43:$AA$52))),"")</f>
        <v/>
      </c>
      <c r="AX86" s="93" t="str">
        <f>IFERROR(IF(LEN(AW86)=0,"",COUNTIF(AW$7:AW86,AW86)),"")</f>
        <v/>
      </c>
      <c r="AY86" s="93" t="str">
        <f t="shared" si="82"/>
        <v/>
      </c>
      <c r="AZ86" s="93" t="str">
        <f>IFERROR(IF(LEN(AY86)=0,"",COUNTIF(AY$7:AY86,AY86)),"")</f>
        <v/>
      </c>
      <c r="BA86" s="93" t="str">
        <f t="array" ref="BA86">IFERROR(IF(MAX(($AJ86&gt;=$AF$55:$AF$64)*($AJ86&lt;=$AG$55:$AG$64)*$AA$55:$AA$64)=0,"",INDEX($AB$55:$AB$64,MAX(($AJ86&gt;=$AF$55:$AF$64)*($AJ86&lt;=$AG$55:$AG$64)*$AA$55:$AA$64))),"")</f>
        <v/>
      </c>
      <c r="BB86" s="93" t="str">
        <f>IFERROR(IF(LEN(BA86)=0,"",COUNTIF(BA$7:BA86,BA86)),"")</f>
        <v/>
      </c>
      <c r="BD86" s="112">
        <v>80</v>
      </c>
      <c r="BE86" s="93" t="str">
        <f t="shared" si="83"/>
        <v/>
      </c>
      <c r="BF86" s="93" t="str">
        <f t="array" ref="BF86">IFERROR(IF(AND(COUNTIF($BE$7:$BE86,"")+1=BF$6,LEN($BE86)&gt;0,$AM86&gt;0),MATCH(INDEX($V$7:$V$16,$AM86)&amp;"-"&amp;$AN86,$BQ$7:$BQ$126,0),""),"")</f>
        <v/>
      </c>
      <c r="BG86" s="93" t="str">
        <f t="array" ref="BG86">IFERROR(IF(AND(COUNTIF($BE$7:$BE86,"")+1=BG$6,LEN($BE86)&gt;0,$AM86&gt;0),MATCH(INDEX($V$7:$V$16,$AM86)&amp;"-"&amp;$AN86,$BQ$7:$BQ$126,0),""),"")</f>
        <v/>
      </c>
      <c r="BH86" s="93" t="str">
        <f t="array" ref="BH86">IFERROR(IF(AND(COUNTIF($BE$7:$BE86,"")+1=BH$6,LEN($BE86)&gt;0,$AM86&gt;0),MATCH(INDEX($V$7:$V$16,$AM86)&amp;"-"&amp;$AN86,$BQ$7:$BQ$126,0),""),"")</f>
        <v/>
      </c>
      <c r="BI86" s="93" t="str">
        <f t="array" ref="BI86">IFERROR(IF(AND(COUNTIF($BE$7:$BE86,"")+1=BI$6,LEN($BE86)&gt;0,$AM86&gt;0),MATCH(INDEX($V$7:$V$16,$AM86)&amp;"-"&amp;$AN86,$BQ$7:$BQ$126,0),""),"")</f>
        <v/>
      </c>
      <c r="BJ86" s="93" t="str">
        <f t="array" ref="BJ86">IFERROR(IF(AND(COUNTIF($BE$7:$BE86,"")+1=BJ$6,LEN($BE86)&gt;0,$AM86&gt;0),MATCH(INDEX($V$7:$V$16,$AM86)&amp;"-"&amp;$AN86,$BQ$7:$BQ$126,0),""),"")</f>
        <v/>
      </c>
      <c r="BK86" s="93" t="str">
        <f t="array" ref="BK86">IFERROR(IF(AND(COUNTIF($BE$7:$BE86,"")+1=BK$6,LEN($BE86)&gt;0,$AM86&gt;0),MATCH(INDEX($V$7:$V$16,$AM86)&amp;"-"&amp;$AN86,$BQ$7:$BQ$126,0),""),"")</f>
        <v/>
      </c>
      <c r="BL86" s="93" t="str">
        <f t="array" ref="BL86">IFERROR(IF(AND(COUNTIF($BE$7:$BE86,"")+1=BL$6,LEN($BE86)&gt;0,$AM86&gt;0),MATCH(INDEX($V$7:$V$16,$AM86)&amp;"-"&amp;$AN86,$BQ$7:$BQ$126,0),""),"")</f>
        <v/>
      </c>
      <c r="BM86" s="93" t="str">
        <f t="array" ref="BM86">IFERROR(IF(AND(COUNTIF($BE$7:$BE86,"")+1=BM$6,LEN($BE86)&gt;0,$AM86&gt;0),MATCH(INDEX($V$7:$V$16,$AM86)&amp;"-"&amp;$AN86,$BQ$7:$BQ$126,0),""),"")</f>
        <v/>
      </c>
      <c r="BN86" s="93" t="str">
        <f t="array" ref="BN86">IFERROR(IF(AND(COUNTIF($BE$7:$BE86,"")+1=BN$6,LEN($BE86)&gt;0,$AM86&gt;0),MATCH(INDEX($V$7:$V$16,$AM86)&amp;"-"&amp;$AN86,$BQ$7:$BQ$126,0),""),"")</f>
        <v/>
      </c>
      <c r="BO86" s="93" t="str">
        <f t="array" ref="BO86">IFERROR(IF(AND(COUNTIF($BE$7:$BE86,"")+1=BO$6,LEN($BE86)&gt;0,$AM86&gt;0),MATCH(INDEX($V$7:$V$16,$AM86)&amp;"-"&amp;$AN86,$BQ$7:$BQ$126,0),""),"")</f>
        <v/>
      </c>
      <c r="BP86" s="93" t="str">
        <f t="array" ref="BP86">IFERROR(IF(AND(COUNTIF($BE$7:$BE86,"")+1=BP$6,LEN($BE86)&gt;0,$AM86&gt;0),MATCH(INDEX($V$7:$V$16,$AM86)&amp;"-"&amp;$AN86,$BQ$7:$BQ$126,0),""),"")</f>
        <v/>
      </c>
      <c r="BQ86" s="93" t="str">
        <f t="shared" si="84"/>
        <v/>
      </c>
      <c r="BR86" s="93" t="str">
        <f t="array" ref="BR86">IFERROR(IF(AND(COUNTIF($BQ$7:$BQ86,"")+1=BR$6,LEN($BQ86)&gt;0,$AQ86&gt;0),MATCH(INDEX($W$7:$W$16,$AQ86)&amp;"-"&amp;$AR86,$CC$7:$CC$126,0),""),"")</f>
        <v/>
      </c>
      <c r="BS86" s="93" t="str">
        <f t="array" ref="BS86">IFERROR(IF(AND(COUNTIF($BQ$7:$BQ86,"")+1=BS$6,LEN($BQ86)&gt;0,$AQ86&gt;0),MATCH(INDEX($W$7:$W$16,$AQ86)&amp;"-"&amp;$AR86,$CC$7:$CC$126,0),""),"")</f>
        <v/>
      </c>
      <c r="BT86" s="93" t="str">
        <f t="array" ref="BT86">IFERROR(IF(AND(COUNTIF($BQ$7:$BQ86,"")+1=BT$6,LEN($BQ86)&gt;0,$AQ86&gt;0),MATCH(INDEX($W$7:$W$16,$AQ86)&amp;"-"&amp;$AR86,$CC$7:$CC$126,0),""),"")</f>
        <v/>
      </c>
      <c r="BU86" s="93" t="str">
        <f t="array" ref="BU86">IFERROR(IF(AND(COUNTIF($BQ$7:$BQ86,"")+1=BU$6,LEN($BQ86)&gt;0,$AQ86&gt;0),MATCH(INDEX($W$7:$W$16,$AQ86)&amp;"-"&amp;$AR86,$CC$7:$CC$126,0),""),"")</f>
        <v/>
      </c>
      <c r="BV86" s="93" t="str">
        <f t="array" ref="BV86">IFERROR(IF(AND(COUNTIF($BQ$7:$BQ86,"")+1=BV$6,LEN($BQ86)&gt;0,$AQ86&gt;0),MATCH(INDEX($W$7:$W$16,$AQ86)&amp;"-"&amp;$AR86,$CC$7:$CC$126,0),""),"")</f>
        <v/>
      </c>
      <c r="BW86" s="93" t="str">
        <f t="array" ref="BW86">IFERROR(IF(AND(COUNTIF($BQ$7:$BQ86,"")+1=BW$6,LEN($BQ86)&gt;0,$AQ86&gt;0),MATCH(INDEX($W$7:$W$16,$AQ86)&amp;"-"&amp;$AR86,$CC$7:$CC$126,0),""),"")</f>
        <v/>
      </c>
      <c r="BX86" s="93" t="str">
        <f t="array" ref="BX86">IFERROR(IF(AND(COUNTIF($BQ$7:$BQ86,"")+1=BX$6,LEN($BQ86)&gt;0,$AQ86&gt;0),MATCH(INDEX($W$7:$W$16,$AQ86)&amp;"-"&amp;$AR86,$CC$7:$CC$126,0),""),"")</f>
        <v/>
      </c>
      <c r="BY86" s="93" t="str">
        <f t="array" ref="BY86">IFERROR(IF(AND(COUNTIF($BQ$7:$BQ86,"")+1=BY$6,LEN($BQ86)&gt;0,$AQ86&gt;0),MATCH(INDEX($W$7:$W$16,$AQ86)&amp;"-"&amp;$AR86,$CC$7:$CC$126,0),""),"")</f>
        <v/>
      </c>
      <c r="BZ86" s="93" t="str">
        <f t="array" ref="BZ86">IFERROR(IF(AND(COUNTIF($BQ$7:$BQ86,"")+1=BZ$6,LEN($BQ86)&gt;0,$AQ86&gt;0),MATCH(INDEX($W$7:$W$16,$AQ86)&amp;"-"&amp;$AR86,$CC$7:$CC$126,0),""),"")</f>
        <v/>
      </c>
      <c r="CA86" s="93" t="str">
        <f t="array" ref="CA86">IFERROR(IF(AND(COUNTIF($BQ$7:$BQ86,"")+1=CA$6,LEN($BQ86)&gt;0,$AQ86&gt;0),MATCH(INDEX($W$7:$W$16,$AQ86)&amp;"-"&amp;$AR86,$CC$7:$CC$126,0),""),"")</f>
        <v/>
      </c>
      <c r="CB86" s="93" t="str">
        <f t="array" ref="CB86">IFERROR(IF(AND(COUNTIF($BQ$7:$BQ86,"")+1=CB$6,LEN($BQ86)&gt;0,$AQ86&gt;0),MATCH(INDEX($W$7:$W$16,$AQ86)&amp;"-"&amp;$AR86,$CC$7:$CC$126,0),""),"")</f>
        <v/>
      </c>
      <c r="CC86" s="93" t="str">
        <f t="shared" si="85"/>
        <v/>
      </c>
      <c r="CD86" s="93" t="str">
        <f t="array" ref="CD86">IFERROR(IF(AND(COUNTIF($CC$7:$CC86,"")+1=CD$6,LEN($CC86)&gt;0,$AU86&gt;0),MATCH(INDEX($X$7:$X$16,$AU86)&amp;"-"&amp;$AV86,$CO$7:$CO$126,0),""),"")</f>
        <v/>
      </c>
      <c r="CE86" s="93" t="str">
        <f t="array" ref="CE86">IFERROR(IF(AND(COUNTIF($CC$7:$CC86,"")+1=CE$6,LEN($CC86)&gt;0,$AU86&gt;0),MATCH(INDEX($X$7:$X$16,$AU86)&amp;"-"&amp;$AV86,$CO$7:$CO$126,0),""),"")</f>
        <v/>
      </c>
      <c r="CF86" s="93" t="str">
        <f t="array" ref="CF86">IFERROR(IF(AND(COUNTIF($CC$7:$CC86,"")+1=CF$6,LEN($CC86)&gt;0,$AU86&gt;0),MATCH(INDEX($X$7:$X$16,$AU86)&amp;"-"&amp;$AV86,$CO$7:$CO$126,0),""),"")</f>
        <v/>
      </c>
      <c r="CG86" s="93" t="str">
        <f t="array" ref="CG86">IFERROR(IF(AND(COUNTIF($CC$7:$CC86,"")+1=CG$6,LEN($CC86)&gt;0,$AU86&gt;0),MATCH(INDEX($X$7:$X$16,$AU86)&amp;"-"&amp;$AV86,$CO$7:$CO$126,0),""),"")</f>
        <v/>
      </c>
      <c r="CH86" s="93" t="str">
        <f t="array" ref="CH86">IFERROR(IF(AND(COUNTIF($CC$7:$CC86,"")+1=CH$6,LEN($CC86)&gt;0,$AU86&gt;0),MATCH(INDEX($X$7:$X$16,$AU86)&amp;"-"&amp;$AV86,$CO$7:$CO$126,0),""),"")</f>
        <v/>
      </c>
      <c r="CI86" s="93" t="str">
        <f t="array" ref="CI86">IFERROR(IF(AND(COUNTIF($CC$7:$CC86,"")+1=CI$6,LEN($CC86)&gt;0,$AU86&gt;0),MATCH(INDEX($X$7:$X$16,$AU86)&amp;"-"&amp;$AV86,$CO$7:$CO$126,0),""),"")</f>
        <v/>
      </c>
      <c r="CJ86" s="93" t="str">
        <f t="array" ref="CJ86">IFERROR(IF(AND(COUNTIF($CC$7:$CC86,"")+1=CJ$6,LEN($CC86)&gt;0,$AU86&gt;0),MATCH(INDEX($X$7:$X$16,$AU86)&amp;"-"&amp;$AV86,$CO$7:$CO$126,0),""),"")</f>
        <v/>
      </c>
      <c r="CK86" s="93" t="str">
        <f t="array" ref="CK86">IFERROR(IF(AND(COUNTIF($CC$7:$CC86,"")+1=CK$6,LEN($CC86)&gt;0,$AU86&gt;0),MATCH(INDEX($X$7:$X$16,$AU86)&amp;"-"&amp;$AV86,$CO$7:$CO$126,0),""),"")</f>
        <v/>
      </c>
      <c r="CL86" s="93" t="str">
        <f t="array" ref="CL86">IFERROR(IF(AND(COUNTIF($CC$7:$CC86,"")+1=CL$6,LEN($CC86)&gt;0,$AU86&gt;0),MATCH(INDEX($X$7:$X$16,$AU86)&amp;"-"&amp;$AV86,$CO$7:$CO$126,0),""),"")</f>
        <v/>
      </c>
      <c r="CM86" s="93" t="str">
        <f t="array" ref="CM86">IFERROR(IF(AND(COUNTIF($CC$7:$CC86,"")+1=CM$6,LEN($CC86)&gt;0,$AU86&gt;0),MATCH(INDEX($X$7:$X$16,$AU86)&amp;"-"&amp;$AV86,$CO$7:$CO$126,0),""),"")</f>
        <v/>
      </c>
      <c r="CN86" s="93" t="str">
        <f t="array" ref="CN86">IFERROR(IF(AND(COUNTIF($CC$7:$CC86,"")+1=CN$6,LEN($CC86)&gt;0,$AU86&gt;0),MATCH(INDEX($X$7:$X$16,$AU86)&amp;"-"&amp;$AV86,$CO$7:$CO$126,0),""),"")</f>
        <v/>
      </c>
      <c r="CO86" s="93" t="str">
        <f t="shared" si="86"/>
        <v/>
      </c>
      <c r="CP86" s="93" t="str">
        <f t="array" ref="CP86">IFERROR(IF(AND(COUNTIF($CO$7:$CO86,"")+1=CP$6,LEN($CO86)&gt;0,$AY86&gt;0),MATCH(INDEX($Y$7:$Y$16,$AY86)&amp;"-"&amp;$AZ86,$DA$7:$DA$126,0),""),"")</f>
        <v/>
      </c>
      <c r="CQ86" s="93" t="str">
        <f t="array" ref="CQ86">IFERROR(IF(AND(COUNTIF($CO$7:$CO86,"")+1=CQ$6,LEN($CO86)&gt;0,$AY86&gt;0),MATCH(INDEX($Y$7:$Y$16,$AY86)&amp;"-"&amp;$AZ86,$DA$7:$DA$126,0),""),"")</f>
        <v/>
      </c>
      <c r="CR86" s="93" t="str">
        <f t="array" ref="CR86">IFERROR(IF(AND(COUNTIF($CO$7:$CO86,"")+1=CR$6,LEN($CO86)&gt;0,$AY86&gt;0),MATCH(INDEX($Y$7:$Y$16,$AY86)&amp;"-"&amp;$AZ86,$DA$7:$DA$126,0),""),"")</f>
        <v/>
      </c>
      <c r="CS86" s="93" t="str">
        <f t="array" ref="CS86">IFERROR(IF(AND(COUNTIF($CO$7:$CO86,"")+1=CS$6,LEN($CO86)&gt;0,$AY86&gt;0),MATCH(INDEX($Y$7:$Y$16,$AY86)&amp;"-"&amp;$AZ86,$DA$7:$DA$126,0),""),"")</f>
        <v/>
      </c>
      <c r="CT86" s="93" t="str">
        <f t="array" ref="CT86">IFERROR(IF(AND(COUNTIF($CO$7:$CO86,"")+1=CT$6,LEN($CO86)&gt;0,$AY86&gt;0),MATCH(INDEX($Y$7:$Y$16,$AY86)&amp;"-"&amp;$AZ86,$DA$7:$DA$126,0),""),"")</f>
        <v/>
      </c>
      <c r="CU86" s="93" t="str">
        <f t="array" ref="CU86">IFERROR(IF(AND(COUNTIF($CO$7:$CO86,"")+1=CU$6,LEN($CO86)&gt;0,$AY86&gt;0),MATCH(INDEX($Y$7:$Y$16,$AY86)&amp;"-"&amp;$AZ86,$DA$7:$DA$126,0),""),"")</f>
        <v/>
      </c>
      <c r="CV86" s="93" t="str">
        <f t="array" ref="CV86">IFERROR(IF(AND(COUNTIF($CO$7:$CO86,"")+1=CV$6,LEN($CO86)&gt;0,$AY86&gt;0),MATCH(INDEX($Y$7:$Y$16,$AY86)&amp;"-"&amp;$AZ86,$DA$7:$DA$126,0),""),"")</f>
        <v/>
      </c>
      <c r="CW86" s="93" t="str">
        <f t="array" ref="CW86">IFERROR(IF(AND(COUNTIF($CO$7:$CO86,"")+1=CW$6,LEN($CO86)&gt;0,$AY86&gt;0),MATCH(INDEX($Y$7:$Y$16,$AY86)&amp;"-"&amp;$AZ86,$DA$7:$DA$126,0),""),"")</f>
        <v/>
      </c>
      <c r="CX86" s="93" t="str">
        <f t="array" ref="CX86">IFERROR(IF(AND(COUNTIF($CO$7:$CO86,"")+1=CX$6,LEN($CO86)&gt;0,$AY86&gt;0),MATCH(INDEX($Y$7:$Y$16,$AY86)&amp;"-"&amp;$AZ86,$DA$7:$DA$126,0),""),"")</f>
        <v/>
      </c>
      <c r="CY86" s="93" t="str">
        <f t="array" ref="CY86">IFERROR(IF(AND(COUNTIF($CO$7:$CO86,"")+1=CY$6,LEN($CO86)&gt;0,$AY86&gt;0),MATCH(INDEX($Y$7:$Y$16,$AY86)&amp;"-"&amp;$AZ86,$DA$7:$DA$126,0),""),"")</f>
        <v/>
      </c>
      <c r="CZ86" s="93" t="str">
        <f t="array" ref="CZ86">IFERROR(IF(AND(COUNTIF($CO$7:$CO86,"")+1=CZ$6,LEN($CO86)&gt;0,$AY86&gt;0),MATCH(INDEX($Y$7:$Y$16,$AY86)&amp;"-"&amp;$AZ86,$DA$7:$DA$126,0),""),"")</f>
        <v/>
      </c>
      <c r="DA86" s="93" t="str">
        <f t="shared" si="87"/>
        <v/>
      </c>
      <c r="DC86" s="93" t="str">
        <f t="array" ref="DC86">IFERROR(IF(LEN(BQ86)=0,"",SUM((BF$7:BO$126=$BD86)*(BF$6:BO$6))),"")</f>
        <v/>
      </c>
      <c r="DD86" s="93" t="str">
        <f t="array" ref="DD86">IFERROR(IF(LEN(CC86)=0,"",SUM((BR$7:CA$126=$BD86)*(BR$6:CA$6))),"")</f>
        <v/>
      </c>
      <c r="DE86" s="93" t="str">
        <f t="array" ref="DE86">IFERROR(IF(LEN(CO86)=0,"",SUM((CD$7:CM$126=$BD86)*(CD$6:CM$6))),"")</f>
        <v/>
      </c>
      <c r="DF86" s="93" t="str">
        <f t="array" ref="DF86">IFERROR(IF(LEN(DA86)=0,"",SUM((CP$7:CY$126=$BD86)*(CP$6:CY$6))),"")</f>
        <v/>
      </c>
    </row>
    <row r="87" spans="2:110" x14ac:dyDescent="0.25">
      <c r="B87" s="112">
        <v>5</v>
      </c>
      <c r="C87" s="93" t="str">
        <f t="array" ref="C87">IFERROR(SMALL(IF((LEN(C$53:C$62)&gt;0),$B$53:$B$62,""),$B87),"")</f>
        <v/>
      </c>
      <c r="D87" s="93" t="str">
        <f t="array" ref="D87">IFERROR(SMALL(IF((LEN(D$53:D$62)&gt;0),$B$53:$B$62,""),$B87),"")</f>
        <v/>
      </c>
      <c r="E87" s="93" t="str">
        <f t="array" ref="E87">IFERROR(SMALL(IF((LEN(E$53:E$62)&gt;0),$B$53:$B$62,""),$B87),"")</f>
        <v/>
      </c>
      <c r="F87" s="93" t="str">
        <f t="array" ref="F87">IFERROR(SMALL(IF((LEN(F$53:F$62)&gt;0),$B$53:$B$62,""),$B87),"")</f>
        <v/>
      </c>
      <c r="G87" s="93" t="str">
        <f t="array" ref="G87">IFERROR(SMALL(IF((LEN(G$53:G$62)&gt;0),$B$53:$B$62,""),$B87),"")</f>
        <v/>
      </c>
      <c r="H87" s="93" t="str">
        <f t="array" ref="H87">IFERROR(SMALL(IF((LEN(H$53:H$62)&gt;0),$B$53:$B$62,""),$B87),"")</f>
        <v/>
      </c>
      <c r="I87" s="93" t="str">
        <f t="array" ref="I87">IFERROR(SMALL(IF((LEN(I$53:I$62)&gt;0),$B$53:$B$62,""),$B87),"")</f>
        <v/>
      </c>
      <c r="J87" s="93" t="str">
        <f t="array" ref="J87">IFERROR(SMALL(IF((LEN(J$53:J$62)&gt;0),$B$53:$B$62,""),$B87),"")</f>
        <v/>
      </c>
      <c r="K87" s="93" t="str">
        <f t="array" ref="K87">IFERROR(SMALL(IF((LEN(K$53:K$62)&gt;0),$B$53:$B$62,""),$B87),"")</f>
        <v/>
      </c>
      <c r="L87" s="93" t="str">
        <f t="array" ref="L87">IFERROR(SMALL(IF((LEN(L$53:L$62)&gt;0),$B$53:$B$62,""),$B87),"")</f>
        <v/>
      </c>
      <c r="O87" s="112">
        <v>1</v>
      </c>
      <c r="P87" s="112">
        <v>9</v>
      </c>
      <c r="Q87" s="93" t="str">
        <f t="shared" si="79"/>
        <v/>
      </c>
      <c r="R87" s="93" t="str">
        <f t="shared" si="80"/>
        <v/>
      </c>
      <c r="AJ87" s="112">
        <v>81</v>
      </c>
      <c r="AK87" s="93" t="str">
        <f t="array" ref="AK87">IFERROR(IF(MAX(($AJ87&gt;=$AF$7:$AF$16)*($AJ87&lt;=$AG$7:$AG$16)*$AA$7:$AA$16)=0,"",INDEX($AB$7:$AB$16,MAX(($AJ87&gt;=$AF$7:$AF$16)*($AJ87&lt;=$AG$7:$AG$16)*$AA$7:$AA$16))),"")</f>
        <v/>
      </c>
      <c r="AL87" s="93" t="str">
        <f>IFERROR(IF(LEN(AK87)=0,"",COUNTIF(AK$7:AK87,AK87)),"")</f>
        <v/>
      </c>
      <c r="AM87" s="93" t="str">
        <f t="array" ref="AM87">IFERROR(IF(LEN(AK87)=0,"",LARGE((AK87=$R$7:$R$126)*($P$7:$P$126),COUNTIF(AK87:AK$126,AK87)-1)),"")</f>
        <v/>
      </c>
      <c r="AN87" s="93" t="str">
        <f>IFERROR(IF(LEN(AK87)=0,"",COUNTIF(AM$7:AM87,AM87)),"")</f>
        <v/>
      </c>
      <c r="AO87" s="93" t="str">
        <f t="array" ref="AO87">IFERROR(IF(MAX(($AJ87&gt;=$AF$19:$AF$28)*($AJ87&lt;=$AG$19:$AG$28)*$AA$19:$AA$28)=0,"",INDEX($AB$19:$AB$28,MAX(($AJ87&gt;=$AF$19:$AF$28)*($AJ87&lt;=$AG$19:$AG$28)*$AA$19:$AA$28))),"")</f>
        <v/>
      </c>
      <c r="AP87" s="93" t="str">
        <f>IFERROR(IF(LEN(AO87)=0,"",COUNTIF(AO$7:AO87,AO87)),"")</f>
        <v/>
      </c>
      <c r="AQ87" s="93" t="str">
        <f t="array" ref="AQ87">IFERROR(IF(LEN(AO87)=0,"",LARGE((AO87=$Q$7:$Q$126)*($P$7:$P$126),COUNTIF(AO87:AO$126,AO87)-1)),"")</f>
        <v/>
      </c>
      <c r="AR87" s="93" t="str">
        <f>IFERROR(IF(LEN(AO87)=0,"",COUNTIF(AQ$7:AQ87,AQ87)),"")</f>
        <v/>
      </c>
      <c r="AS87" s="93" t="str">
        <f t="array" ref="AS87">IFERROR(IF(MAX(($AJ87&gt;=$AF$31:$AF$40)*($AJ87&lt;=$AG$31:$AG$40)*$AA$31:$AA$40)=0,"",INDEX($AB$31:$AB$40,MAX(($AJ87&gt;=$AF$31:$AF$40)*($AJ87&lt;=$AG$31:$AG$40)*$AA$31:$AA$40))),"")</f>
        <v/>
      </c>
      <c r="AT87" s="93" t="str">
        <f>IFERROR(IF(LEN(AS87)=0,"",COUNTIF(AS$7:AS87,AS87)),"")</f>
        <v/>
      </c>
      <c r="AU87" s="93" t="str">
        <f t="shared" si="81"/>
        <v/>
      </c>
      <c r="AV87" s="93" t="str">
        <f>IFERROR(IF(LEN(AU87)=0,"",COUNTIF(AU$7:AU87,AU87)),"")</f>
        <v/>
      </c>
      <c r="AW87" s="93" t="str">
        <f t="array" ref="AW87">IFERROR(IF(MAX(($AJ87&gt;=$AF$43:$AF$52)*($AJ87&lt;=$AG$43:$AG$52)*$AA$43:$AA$52)=0,"",INDEX($AB$43:$AB$52,MAX(($AJ87&gt;=$AF$43:$AF$52)*($AJ87&lt;=$AG$43:$AG$52)*$AA$43:$AA$52))),"")</f>
        <v/>
      </c>
      <c r="AX87" s="93" t="str">
        <f>IFERROR(IF(LEN(AW87)=0,"",COUNTIF(AW$7:AW87,AW87)),"")</f>
        <v/>
      </c>
      <c r="AY87" s="93" t="str">
        <f t="shared" si="82"/>
        <v/>
      </c>
      <c r="AZ87" s="93" t="str">
        <f>IFERROR(IF(LEN(AY87)=0,"",COUNTIF(AY$7:AY87,AY87)),"")</f>
        <v/>
      </c>
      <c r="BA87" s="93" t="str">
        <f t="array" ref="BA87">IFERROR(IF(MAX(($AJ87&gt;=$AF$55:$AF$64)*($AJ87&lt;=$AG$55:$AG$64)*$AA$55:$AA$64)=0,"",INDEX($AB$55:$AB$64,MAX(($AJ87&gt;=$AF$55:$AF$64)*($AJ87&lt;=$AG$55:$AG$64)*$AA$55:$AA$64))),"")</f>
        <v/>
      </c>
      <c r="BB87" s="93" t="str">
        <f>IFERROR(IF(LEN(BA87)=0,"",COUNTIF(BA$7:BA87,BA87)),"")</f>
        <v/>
      </c>
      <c r="BD87" s="112">
        <v>81</v>
      </c>
      <c r="BE87" s="93" t="str">
        <f t="shared" si="83"/>
        <v/>
      </c>
      <c r="BF87" s="93" t="str">
        <f t="array" ref="BF87">IFERROR(IF(AND(COUNTIF($BE$7:$BE87,"")+1=BF$6,LEN($BE87)&gt;0,$AM87&gt;0),MATCH(INDEX($V$7:$V$16,$AM87)&amp;"-"&amp;$AN87,$BQ$7:$BQ$126,0),""),"")</f>
        <v/>
      </c>
      <c r="BG87" s="93" t="str">
        <f t="array" ref="BG87">IFERROR(IF(AND(COUNTIF($BE$7:$BE87,"")+1=BG$6,LEN($BE87)&gt;0,$AM87&gt;0),MATCH(INDEX($V$7:$V$16,$AM87)&amp;"-"&amp;$AN87,$BQ$7:$BQ$126,0),""),"")</f>
        <v/>
      </c>
      <c r="BH87" s="93" t="str">
        <f t="array" ref="BH87">IFERROR(IF(AND(COUNTIF($BE$7:$BE87,"")+1=BH$6,LEN($BE87)&gt;0,$AM87&gt;0),MATCH(INDEX($V$7:$V$16,$AM87)&amp;"-"&amp;$AN87,$BQ$7:$BQ$126,0),""),"")</f>
        <v/>
      </c>
      <c r="BI87" s="93" t="str">
        <f t="array" ref="BI87">IFERROR(IF(AND(COUNTIF($BE$7:$BE87,"")+1=BI$6,LEN($BE87)&gt;0,$AM87&gt;0),MATCH(INDEX($V$7:$V$16,$AM87)&amp;"-"&amp;$AN87,$BQ$7:$BQ$126,0),""),"")</f>
        <v/>
      </c>
      <c r="BJ87" s="93" t="str">
        <f t="array" ref="BJ87">IFERROR(IF(AND(COUNTIF($BE$7:$BE87,"")+1=BJ$6,LEN($BE87)&gt;0,$AM87&gt;0),MATCH(INDEX($V$7:$V$16,$AM87)&amp;"-"&amp;$AN87,$BQ$7:$BQ$126,0),""),"")</f>
        <v/>
      </c>
      <c r="BK87" s="93" t="str">
        <f t="array" ref="BK87">IFERROR(IF(AND(COUNTIF($BE$7:$BE87,"")+1=BK$6,LEN($BE87)&gt;0,$AM87&gt;0),MATCH(INDEX($V$7:$V$16,$AM87)&amp;"-"&amp;$AN87,$BQ$7:$BQ$126,0),""),"")</f>
        <v/>
      </c>
      <c r="BL87" s="93" t="str">
        <f t="array" ref="BL87">IFERROR(IF(AND(COUNTIF($BE$7:$BE87,"")+1=BL$6,LEN($BE87)&gt;0,$AM87&gt;0),MATCH(INDEX($V$7:$V$16,$AM87)&amp;"-"&amp;$AN87,$BQ$7:$BQ$126,0),""),"")</f>
        <v/>
      </c>
      <c r="BM87" s="93" t="str">
        <f t="array" ref="BM87">IFERROR(IF(AND(COUNTIF($BE$7:$BE87,"")+1=BM$6,LEN($BE87)&gt;0,$AM87&gt;0),MATCH(INDEX($V$7:$V$16,$AM87)&amp;"-"&amp;$AN87,$BQ$7:$BQ$126,0),""),"")</f>
        <v/>
      </c>
      <c r="BN87" s="93" t="str">
        <f t="array" ref="BN87">IFERROR(IF(AND(COUNTIF($BE$7:$BE87,"")+1=BN$6,LEN($BE87)&gt;0,$AM87&gt;0),MATCH(INDEX($V$7:$V$16,$AM87)&amp;"-"&amp;$AN87,$BQ$7:$BQ$126,0),""),"")</f>
        <v/>
      </c>
      <c r="BO87" s="93" t="str">
        <f t="array" ref="BO87">IFERROR(IF(AND(COUNTIF($BE$7:$BE87,"")+1=BO$6,LEN($BE87)&gt;0,$AM87&gt;0),MATCH(INDEX($V$7:$V$16,$AM87)&amp;"-"&amp;$AN87,$BQ$7:$BQ$126,0),""),"")</f>
        <v/>
      </c>
      <c r="BP87" s="93" t="str">
        <f t="array" ref="BP87">IFERROR(IF(AND(COUNTIF($BE$7:$BE87,"")+1=BP$6,LEN($BE87)&gt;0,$AM87&gt;0),MATCH(INDEX($V$7:$V$16,$AM87)&amp;"-"&amp;$AN87,$BQ$7:$BQ$126,0),""),"")</f>
        <v/>
      </c>
      <c r="BQ87" s="93" t="str">
        <f t="shared" si="84"/>
        <v/>
      </c>
      <c r="BR87" s="93" t="str">
        <f t="array" ref="BR87">IFERROR(IF(AND(COUNTIF($BQ$7:$BQ87,"")+1=BR$6,LEN($BQ87)&gt;0,$AQ87&gt;0),MATCH(INDEX($W$7:$W$16,$AQ87)&amp;"-"&amp;$AR87,$CC$7:$CC$126,0),""),"")</f>
        <v/>
      </c>
      <c r="BS87" s="93" t="str">
        <f t="array" ref="BS87">IFERROR(IF(AND(COUNTIF($BQ$7:$BQ87,"")+1=BS$6,LEN($BQ87)&gt;0,$AQ87&gt;0),MATCH(INDEX($W$7:$W$16,$AQ87)&amp;"-"&amp;$AR87,$CC$7:$CC$126,0),""),"")</f>
        <v/>
      </c>
      <c r="BT87" s="93" t="str">
        <f t="array" ref="BT87">IFERROR(IF(AND(COUNTIF($BQ$7:$BQ87,"")+1=BT$6,LEN($BQ87)&gt;0,$AQ87&gt;0),MATCH(INDEX($W$7:$W$16,$AQ87)&amp;"-"&amp;$AR87,$CC$7:$CC$126,0),""),"")</f>
        <v/>
      </c>
      <c r="BU87" s="93" t="str">
        <f t="array" ref="BU87">IFERROR(IF(AND(COUNTIF($BQ$7:$BQ87,"")+1=BU$6,LEN($BQ87)&gt;0,$AQ87&gt;0),MATCH(INDEX($W$7:$W$16,$AQ87)&amp;"-"&amp;$AR87,$CC$7:$CC$126,0),""),"")</f>
        <v/>
      </c>
      <c r="BV87" s="93" t="str">
        <f t="array" ref="BV87">IFERROR(IF(AND(COUNTIF($BQ$7:$BQ87,"")+1=BV$6,LEN($BQ87)&gt;0,$AQ87&gt;0),MATCH(INDEX($W$7:$W$16,$AQ87)&amp;"-"&amp;$AR87,$CC$7:$CC$126,0),""),"")</f>
        <v/>
      </c>
      <c r="BW87" s="93" t="str">
        <f t="array" ref="BW87">IFERROR(IF(AND(COUNTIF($BQ$7:$BQ87,"")+1=BW$6,LEN($BQ87)&gt;0,$AQ87&gt;0),MATCH(INDEX($W$7:$W$16,$AQ87)&amp;"-"&amp;$AR87,$CC$7:$CC$126,0),""),"")</f>
        <v/>
      </c>
      <c r="BX87" s="93" t="str">
        <f t="array" ref="BX87">IFERROR(IF(AND(COUNTIF($BQ$7:$BQ87,"")+1=BX$6,LEN($BQ87)&gt;0,$AQ87&gt;0),MATCH(INDEX($W$7:$W$16,$AQ87)&amp;"-"&amp;$AR87,$CC$7:$CC$126,0),""),"")</f>
        <v/>
      </c>
      <c r="BY87" s="93" t="str">
        <f t="array" ref="BY87">IFERROR(IF(AND(COUNTIF($BQ$7:$BQ87,"")+1=BY$6,LEN($BQ87)&gt;0,$AQ87&gt;0),MATCH(INDEX($W$7:$W$16,$AQ87)&amp;"-"&amp;$AR87,$CC$7:$CC$126,0),""),"")</f>
        <v/>
      </c>
      <c r="BZ87" s="93" t="str">
        <f t="array" ref="BZ87">IFERROR(IF(AND(COUNTIF($BQ$7:$BQ87,"")+1=BZ$6,LEN($BQ87)&gt;0,$AQ87&gt;0),MATCH(INDEX($W$7:$W$16,$AQ87)&amp;"-"&amp;$AR87,$CC$7:$CC$126,0),""),"")</f>
        <v/>
      </c>
      <c r="CA87" s="93" t="str">
        <f t="array" ref="CA87">IFERROR(IF(AND(COUNTIF($BQ$7:$BQ87,"")+1=CA$6,LEN($BQ87)&gt;0,$AQ87&gt;0),MATCH(INDEX($W$7:$W$16,$AQ87)&amp;"-"&amp;$AR87,$CC$7:$CC$126,0),""),"")</f>
        <v/>
      </c>
      <c r="CB87" s="93" t="str">
        <f t="array" ref="CB87">IFERROR(IF(AND(COUNTIF($BQ$7:$BQ87,"")+1=CB$6,LEN($BQ87)&gt;0,$AQ87&gt;0),MATCH(INDEX($W$7:$W$16,$AQ87)&amp;"-"&amp;$AR87,$CC$7:$CC$126,0),""),"")</f>
        <v/>
      </c>
      <c r="CC87" s="93" t="str">
        <f t="shared" si="85"/>
        <v/>
      </c>
      <c r="CD87" s="93" t="str">
        <f t="array" ref="CD87">IFERROR(IF(AND(COUNTIF($CC$7:$CC87,"")+1=CD$6,LEN($CC87)&gt;0,$AU87&gt;0),MATCH(INDEX($X$7:$X$16,$AU87)&amp;"-"&amp;$AV87,$CO$7:$CO$126,0),""),"")</f>
        <v/>
      </c>
      <c r="CE87" s="93" t="str">
        <f t="array" ref="CE87">IFERROR(IF(AND(COUNTIF($CC$7:$CC87,"")+1=CE$6,LEN($CC87)&gt;0,$AU87&gt;0),MATCH(INDEX($X$7:$X$16,$AU87)&amp;"-"&amp;$AV87,$CO$7:$CO$126,0),""),"")</f>
        <v/>
      </c>
      <c r="CF87" s="93" t="str">
        <f t="array" ref="CF87">IFERROR(IF(AND(COUNTIF($CC$7:$CC87,"")+1=CF$6,LEN($CC87)&gt;0,$AU87&gt;0),MATCH(INDEX($X$7:$X$16,$AU87)&amp;"-"&amp;$AV87,$CO$7:$CO$126,0),""),"")</f>
        <v/>
      </c>
      <c r="CG87" s="93" t="str">
        <f t="array" ref="CG87">IFERROR(IF(AND(COUNTIF($CC$7:$CC87,"")+1=CG$6,LEN($CC87)&gt;0,$AU87&gt;0),MATCH(INDEX($X$7:$X$16,$AU87)&amp;"-"&amp;$AV87,$CO$7:$CO$126,0),""),"")</f>
        <v/>
      </c>
      <c r="CH87" s="93" t="str">
        <f t="array" ref="CH87">IFERROR(IF(AND(COUNTIF($CC$7:$CC87,"")+1=CH$6,LEN($CC87)&gt;0,$AU87&gt;0),MATCH(INDEX($X$7:$X$16,$AU87)&amp;"-"&amp;$AV87,$CO$7:$CO$126,0),""),"")</f>
        <v/>
      </c>
      <c r="CI87" s="93" t="str">
        <f t="array" ref="CI87">IFERROR(IF(AND(COUNTIF($CC$7:$CC87,"")+1=CI$6,LEN($CC87)&gt;0,$AU87&gt;0),MATCH(INDEX($X$7:$X$16,$AU87)&amp;"-"&amp;$AV87,$CO$7:$CO$126,0),""),"")</f>
        <v/>
      </c>
      <c r="CJ87" s="93" t="str">
        <f t="array" ref="CJ87">IFERROR(IF(AND(COUNTIF($CC$7:$CC87,"")+1=CJ$6,LEN($CC87)&gt;0,$AU87&gt;0),MATCH(INDEX($X$7:$X$16,$AU87)&amp;"-"&amp;$AV87,$CO$7:$CO$126,0),""),"")</f>
        <v/>
      </c>
      <c r="CK87" s="93" t="str">
        <f t="array" ref="CK87">IFERROR(IF(AND(COUNTIF($CC$7:$CC87,"")+1=CK$6,LEN($CC87)&gt;0,$AU87&gt;0),MATCH(INDEX($X$7:$X$16,$AU87)&amp;"-"&amp;$AV87,$CO$7:$CO$126,0),""),"")</f>
        <v/>
      </c>
      <c r="CL87" s="93" t="str">
        <f t="array" ref="CL87">IFERROR(IF(AND(COUNTIF($CC$7:$CC87,"")+1=CL$6,LEN($CC87)&gt;0,$AU87&gt;0),MATCH(INDEX($X$7:$X$16,$AU87)&amp;"-"&amp;$AV87,$CO$7:$CO$126,0),""),"")</f>
        <v/>
      </c>
      <c r="CM87" s="93" t="str">
        <f t="array" ref="CM87">IFERROR(IF(AND(COUNTIF($CC$7:$CC87,"")+1=CM$6,LEN($CC87)&gt;0,$AU87&gt;0),MATCH(INDEX($X$7:$X$16,$AU87)&amp;"-"&amp;$AV87,$CO$7:$CO$126,0),""),"")</f>
        <v/>
      </c>
      <c r="CN87" s="93" t="str">
        <f t="array" ref="CN87">IFERROR(IF(AND(COUNTIF($CC$7:$CC87,"")+1=CN$6,LEN($CC87)&gt;0,$AU87&gt;0),MATCH(INDEX($X$7:$X$16,$AU87)&amp;"-"&amp;$AV87,$CO$7:$CO$126,0),""),"")</f>
        <v/>
      </c>
      <c r="CO87" s="93" t="str">
        <f t="shared" si="86"/>
        <v/>
      </c>
      <c r="CP87" s="93" t="str">
        <f t="array" ref="CP87">IFERROR(IF(AND(COUNTIF($CO$7:$CO87,"")+1=CP$6,LEN($CO87)&gt;0,$AY87&gt;0),MATCH(INDEX($Y$7:$Y$16,$AY87)&amp;"-"&amp;$AZ87,$DA$7:$DA$126,0),""),"")</f>
        <v/>
      </c>
      <c r="CQ87" s="93" t="str">
        <f t="array" ref="CQ87">IFERROR(IF(AND(COUNTIF($CO$7:$CO87,"")+1=CQ$6,LEN($CO87)&gt;0,$AY87&gt;0),MATCH(INDEX($Y$7:$Y$16,$AY87)&amp;"-"&amp;$AZ87,$DA$7:$DA$126,0),""),"")</f>
        <v/>
      </c>
      <c r="CR87" s="93" t="str">
        <f t="array" ref="CR87">IFERROR(IF(AND(COUNTIF($CO$7:$CO87,"")+1=CR$6,LEN($CO87)&gt;0,$AY87&gt;0),MATCH(INDEX($Y$7:$Y$16,$AY87)&amp;"-"&amp;$AZ87,$DA$7:$DA$126,0),""),"")</f>
        <v/>
      </c>
      <c r="CS87" s="93" t="str">
        <f t="array" ref="CS87">IFERROR(IF(AND(COUNTIF($CO$7:$CO87,"")+1=CS$6,LEN($CO87)&gt;0,$AY87&gt;0),MATCH(INDEX($Y$7:$Y$16,$AY87)&amp;"-"&amp;$AZ87,$DA$7:$DA$126,0),""),"")</f>
        <v/>
      </c>
      <c r="CT87" s="93" t="str">
        <f t="array" ref="CT87">IFERROR(IF(AND(COUNTIF($CO$7:$CO87,"")+1=CT$6,LEN($CO87)&gt;0,$AY87&gt;0),MATCH(INDEX($Y$7:$Y$16,$AY87)&amp;"-"&amp;$AZ87,$DA$7:$DA$126,0),""),"")</f>
        <v/>
      </c>
      <c r="CU87" s="93" t="str">
        <f t="array" ref="CU87">IFERROR(IF(AND(COUNTIF($CO$7:$CO87,"")+1=CU$6,LEN($CO87)&gt;0,$AY87&gt;0),MATCH(INDEX($Y$7:$Y$16,$AY87)&amp;"-"&amp;$AZ87,$DA$7:$DA$126,0),""),"")</f>
        <v/>
      </c>
      <c r="CV87" s="93" t="str">
        <f t="array" ref="CV87">IFERROR(IF(AND(COUNTIF($CO$7:$CO87,"")+1=CV$6,LEN($CO87)&gt;0,$AY87&gt;0),MATCH(INDEX($Y$7:$Y$16,$AY87)&amp;"-"&amp;$AZ87,$DA$7:$DA$126,0),""),"")</f>
        <v/>
      </c>
      <c r="CW87" s="93" t="str">
        <f t="array" ref="CW87">IFERROR(IF(AND(COUNTIF($CO$7:$CO87,"")+1=CW$6,LEN($CO87)&gt;0,$AY87&gt;0),MATCH(INDEX($Y$7:$Y$16,$AY87)&amp;"-"&amp;$AZ87,$DA$7:$DA$126,0),""),"")</f>
        <v/>
      </c>
      <c r="CX87" s="93" t="str">
        <f t="array" ref="CX87">IFERROR(IF(AND(COUNTIF($CO$7:$CO87,"")+1=CX$6,LEN($CO87)&gt;0,$AY87&gt;0),MATCH(INDEX($Y$7:$Y$16,$AY87)&amp;"-"&amp;$AZ87,$DA$7:$DA$126,0),""),"")</f>
        <v/>
      </c>
      <c r="CY87" s="93" t="str">
        <f t="array" ref="CY87">IFERROR(IF(AND(COUNTIF($CO$7:$CO87,"")+1=CY$6,LEN($CO87)&gt;0,$AY87&gt;0),MATCH(INDEX($Y$7:$Y$16,$AY87)&amp;"-"&amp;$AZ87,$DA$7:$DA$126,0),""),"")</f>
        <v/>
      </c>
      <c r="CZ87" s="93" t="str">
        <f t="array" ref="CZ87">IFERROR(IF(AND(COUNTIF($CO$7:$CO87,"")+1=CZ$6,LEN($CO87)&gt;0,$AY87&gt;0),MATCH(INDEX($Y$7:$Y$16,$AY87)&amp;"-"&amp;$AZ87,$DA$7:$DA$126,0),""),"")</f>
        <v/>
      </c>
      <c r="DA87" s="93" t="str">
        <f t="shared" si="87"/>
        <v/>
      </c>
      <c r="DC87" s="93" t="str">
        <f t="array" ref="DC87">IFERROR(IF(LEN(BQ87)=0,"",SUM((BF$7:BO$126=$BD87)*(BF$6:BO$6))),"")</f>
        <v/>
      </c>
      <c r="DD87" s="93" t="str">
        <f t="array" ref="DD87">IFERROR(IF(LEN(CC87)=0,"",SUM((BR$7:CA$126=$BD87)*(BR$6:CA$6))),"")</f>
        <v/>
      </c>
      <c r="DE87" s="93" t="str">
        <f t="array" ref="DE87">IFERROR(IF(LEN(CO87)=0,"",SUM((CD$7:CM$126=$BD87)*(CD$6:CM$6))),"")</f>
        <v/>
      </c>
      <c r="DF87" s="93" t="str">
        <f t="array" ref="DF87">IFERROR(IF(LEN(DA87)=0,"",SUM((CP$7:CY$126=$BD87)*(CP$6:CY$6))),"")</f>
        <v/>
      </c>
    </row>
    <row r="88" spans="2:110" x14ac:dyDescent="0.25">
      <c r="B88" s="112">
        <v>6</v>
      </c>
      <c r="C88" s="93" t="str">
        <f t="array" ref="C88">IFERROR(SMALL(IF((LEN(C$53:C$62)&gt;0),$B$53:$B$62,""),$B88),"")</f>
        <v/>
      </c>
      <c r="D88" s="93" t="str">
        <f t="array" ref="D88">IFERROR(SMALL(IF((LEN(D$53:D$62)&gt;0),$B$53:$B$62,""),$B88),"")</f>
        <v/>
      </c>
      <c r="E88" s="93" t="str">
        <f t="array" ref="E88">IFERROR(SMALL(IF((LEN(E$53:E$62)&gt;0),$B$53:$B$62,""),$B88),"")</f>
        <v/>
      </c>
      <c r="F88" s="93" t="str">
        <f t="array" ref="F88">IFERROR(SMALL(IF((LEN(F$53:F$62)&gt;0),$B$53:$B$62,""),$B88),"")</f>
        <v/>
      </c>
      <c r="G88" s="93" t="str">
        <f t="array" ref="G88">IFERROR(SMALL(IF((LEN(G$53:G$62)&gt;0),$B$53:$B$62,""),$B88),"")</f>
        <v/>
      </c>
      <c r="H88" s="93" t="str">
        <f t="array" ref="H88">IFERROR(SMALL(IF((LEN(H$53:H$62)&gt;0),$B$53:$B$62,""),$B88),"")</f>
        <v/>
      </c>
      <c r="I88" s="93" t="str">
        <f t="array" ref="I88">IFERROR(SMALL(IF((LEN(I$53:I$62)&gt;0),$B$53:$B$62,""),$B88),"")</f>
        <v/>
      </c>
      <c r="J88" s="93" t="str">
        <f t="array" ref="J88">IFERROR(SMALL(IF((LEN(J$53:J$62)&gt;0),$B$53:$B$62,""),$B88),"")</f>
        <v/>
      </c>
      <c r="K88" s="93" t="str">
        <f t="array" ref="K88">IFERROR(SMALL(IF((LEN(K$53:K$62)&gt;0),$B$53:$B$62,""),$B88),"")</f>
        <v/>
      </c>
      <c r="L88" s="93" t="str">
        <f t="array" ref="L88">IFERROR(SMALL(IF((LEN(L$53:L$62)&gt;0),$B$53:$B$62,""),$B88),"")</f>
        <v/>
      </c>
      <c r="O88" s="112">
        <v>2</v>
      </c>
      <c r="P88" s="112">
        <v>9</v>
      </c>
      <c r="Q88" s="93" t="str">
        <f t="shared" si="79"/>
        <v/>
      </c>
      <c r="R88" s="93" t="str">
        <f t="shared" si="80"/>
        <v/>
      </c>
      <c r="AJ88" s="112">
        <v>82</v>
      </c>
      <c r="AK88" s="93" t="str">
        <f t="array" ref="AK88">IFERROR(IF(MAX(($AJ88&gt;=$AF$7:$AF$16)*($AJ88&lt;=$AG$7:$AG$16)*$AA$7:$AA$16)=0,"",INDEX($AB$7:$AB$16,MAX(($AJ88&gt;=$AF$7:$AF$16)*($AJ88&lt;=$AG$7:$AG$16)*$AA$7:$AA$16))),"")</f>
        <v/>
      </c>
      <c r="AL88" s="93" t="str">
        <f>IFERROR(IF(LEN(AK88)=0,"",COUNTIF(AK$7:AK88,AK88)),"")</f>
        <v/>
      </c>
      <c r="AM88" s="93" t="str">
        <f t="array" ref="AM88">IFERROR(IF(LEN(AK88)=0,"",LARGE((AK88=$R$7:$R$126)*($P$7:$P$126),COUNTIF(AK88:AK$126,AK88)-1)),"")</f>
        <v/>
      </c>
      <c r="AN88" s="93" t="str">
        <f>IFERROR(IF(LEN(AK88)=0,"",COUNTIF(AM$7:AM88,AM88)),"")</f>
        <v/>
      </c>
      <c r="AO88" s="93" t="str">
        <f t="array" ref="AO88">IFERROR(IF(MAX(($AJ88&gt;=$AF$19:$AF$28)*($AJ88&lt;=$AG$19:$AG$28)*$AA$19:$AA$28)=0,"",INDEX($AB$19:$AB$28,MAX(($AJ88&gt;=$AF$19:$AF$28)*($AJ88&lt;=$AG$19:$AG$28)*$AA$19:$AA$28))),"")</f>
        <v/>
      </c>
      <c r="AP88" s="93" t="str">
        <f>IFERROR(IF(LEN(AO88)=0,"",COUNTIF(AO$7:AO88,AO88)),"")</f>
        <v/>
      </c>
      <c r="AQ88" s="93" t="str">
        <f t="array" ref="AQ88">IFERROR(IF(LEN(AO88)=0,"",LARGE((AO88=$Q$7:$Q$126)*($P$7:$P$126),COUNTIF(AO88:AO$126,AO88)-1)),"")</f>
        <v/>
      </c>
      <c r="AR88" s="93" t="str">
        <f>IFERROR(IF(LEN(AO88)=0,"",COUNTIF(AQ$7:AQ88,AQ88)),"")</f>
        <v/>
      </c>
      <c r="AS88" s="93" t="str">
        <f t="array" ref="AS88">IFERROR(IF(MAX(($AJ88&gt;=$AF$31:$AF$40)*($AJ88&lt;=$AG$31:$AG$40)*$AA$31:$AA$40)=0,"",INDEX($AB$31:$AB$40,MAX(($AJ88&gt;=$AF$31:$AF$40)*($AJ88&lt;=$AG$31:$AG$40)*$AA$31:$AA$40))),"")</f>
        <v/>
      </c>
      <c r="AT88" s="93" t="str">
        <f>IFERROR(IF(LEN(AS88)=0,"",COUNTIF(AS$7:AS88,AS88)),"")</f>
        <v/>
      </c>
      <c r="AU88" s="93" t="str">
        <f t="shared" si="81"/>
        <v/>
      </c>
      <c r="AV88" s="93" t="str">
        <f>IFERROR(IF(LEN(AU88)=0,"",COUNTIF(AU$7:AU88,AU88)),"")</f>
        <v/>
      </c>
      <c r="AW88" s="93" t="str">
        <f t="array" ref="AW88">IFERROR(IF(MAX(($AJ88&gt;=$AF$43:$AF$52)*($AJ88&lt;=$AG$43:$AG$52)*$AA$43:$AA$52)=0,"",INDEX($AB$43:$AB$52,MAX(($AJ88&gt;=$AF$43:$AF$52)*($AJ88&lt;=$AG$43:$AG$52)*$AA$43:$AA$52))),"")</f>
        <v/>
      </c>
      <c r="AX88" s="93" t="str">
        <f>IFERROR(IF(LEN(AW88)=0,"",COUNTIF(AW$7:AW88,AW88)),"")</f>
        <v/>
      </c>
      <c r="AY88" s="93" t="str">
        <f t="shared" si="82"/>
        <v/>
      </c>
      <c r="AZ88" s="93" t="str">
        <f>IFERROR(IF(LEN(AY88)=0,"",COUNTIF(AY$7:AY88,AY88)),"")</f>
        <v/>
      </c>
      <c r="BA88" s="93" t="str">
        <f t="array" ref="BA88">IFERROR(IF(MAX(($AJ88&gt;=$AF$55:$AF$64)*($AJ88&lt;=$AG$55:$AG$64)*$AA$55:$AA$64)=0,"",INDEX($AB$55:$AB$64,MAX(($AJ88&gt;=$AF$55:$AF$64)*($AJ88&lt;=$AG$55:$AG$64)*$AA$55:$AA$64))),"")</f>
        <v/>
      </c>
      <c r="BB88" s="93" t="str">
        <f>IFERROR(IF(LEN(BA88)=0,"",COUNTIF(BA$7:BA88,BA88)),"")</f>
        <v/>
      </c>
      <c r="BD88" s="112">
        <v>82</v>
      </c>
      <c r="BE88" s="93" t="str">
        <f t="shared" si="83"/>
        <v/>
      </c>
      <c r="BF88" s="93" t="str">
        <f t="array" ref="BF88">IFERROR(IF(AND(COUNTIF($BE$7:$BE88,"")+1=BF$6,LEN($BE88)&gt;0,$AM88&gt;0),MATCH(INDEX($V$7:$V$16,$AM88)&amp;"-"&amp;$AN88,$BQ$7:$BQ$126,0),""),"")</f>
        <v/>
      </c>
      <c r="BG88" s="93" t="str">
        <f t="array" ref="BG88">IFERROR(IF(AND(COUNTIF($BE$7:$BE88,"")+1=BG$6,LEN($BE88)&gt;0,$AM88&gt;0),MATCH(INDEX($V$7:$V$16,$AM88)&amp;"-"&amp;$AN88,$BQ$7:$BQ$126,0),""),"")</f>
        <v/>
      </c>
      <c r="BH88" s="93" t="str">
        <f t="array" ref="BH88">IFERROR(IF(AND(COUNTIF($BE$7:$BE88,"")+1=BH$6,LEN($BE88)&gt;0,$AM88&gt;0),MATCH(INDEX($V$7:$V$16,$AM88)&amp;"-"&amp;$AN88,$BQ$7:$BQ$126,0),""),"")</f>
        <v/>
      </c>
      <c r="BI88" s="93" t="str">
        <f t="array" ref="BI88">IFERROR(IF(AND(COUNTIF($BE$7:$BE88,"")+1=BI$6,LEN($BE88)&gt;0,$AM88&gt;0),MATCH(INDEX($V$7:$V$16,$AM88)&amp;"-"&amp;$AN88,$BQ$7:$BQ$126,0),""),"")</f>
        <v/>
      </c>
      <c r="BJ88" s="93" t="str">
        <f t="array" ref="BJ88">IFERROR(IF(AND(COUNTIF($BE$7:$BE88,"")+1=BJ$6,LEN($BE88)&gt;0,$AM88&gt;0),MATCH(INDEX($V$7:$V$16,$AM88)&amp;"-"&amp;$AN88,$BQ$7:$BQ$126,0),""),"")</f>
        <v/>
      </c>
      <c r="BK88" s="93" t="str">
        <f t="array" ref="BK88">IFERROR(IF(AND(COUNTIF($BE$7:$BE88,"")+1=BK$6,LEN($BE88)&gt;0,$AM88&gt;0),MATCH(INDEX($V$7:$V$16,$AM88)&amp;"-"&amp;$AN88,$BQ$7:$BQ$126,0),""),"")</f>
        <v/>
      </c>
      <c r="BL88" s="93" t="str">
        <f t="array" ref="BL88">IFERROR(IF(AND(COUNTIF($BE$7:$BE88,"")+1=BL$6,LEN($BE88)&gt;0,$AM88&gt;0),MATCH(INDEX($V$7:$V$16,$AM88)&amp;"-"&amp;$AN88,$BQ$7:$BQ$126,0),""),"")</f>
        <v/>
      </c>
      <c r="BM88" s="93" t="str">
        <f t="array" ref="BM88">IFERROR(IF(AND(COUNTIF($BE$7:$BE88,"")+1=BM$6,LEN($BE88)&gt;0,$AM88&gt;0),MATCH(INDEX($V$7:$V$16,$AM88)&amp;"-"&amp;$AN88,$BQ$7:$BQ$126,0),""),"")</f>
        <v/>
      </c>
      <c r="BN88" s="93" t="str">
        <f t="array" ref="BN88">IFERROR(IF(AND(COUNTIF($BE$7:$BE88,"")+1=BN$6,LEN($BE88)&gt;0,$AM88&gt;0),MATCH(INDEX($V$7:$V$16,$AM88)&amp;"-"&amp;$AN88,$BQ$7:$BQ$126,0),""),"")</f>
        <v/>
      </c>
      <c r="BO88" s="93" t="str">
        <f t="array" ref="BO88">IFERROR(IF(AND(COUNTIF($BE$7:$BE88,"")+1=BO$6,LEN($BE88)&gt;0,$AM88&gt;0),MATCH(INDEX($V$7:$V$16,$AM88)&amp;"-"&amp;$AN88,$BQ$7:$BQ$126,0),""),"")</f>
        <v/>
      </c>
      <c r="BP88" s="93" t="str">
        <f t="array" ref="BP88">IFERROR(IF(AND(COUNTIF($BE$7:$BE88,"")+1=BP$6,LEN($BE88)&gt;0,$AM88&gt;0),MATCH(INDEX($V$7:$V$16,$AM88)&amp;"-"&amp;$AN88,$BQ$7:$BQ$126,0),""),"")</f>
        <v/>
      </c>
      <c r="BQ88" s="93" t="str">
        <f t="shared" si="84"/>
        <v/>
      </c>
      <c r="BR88" s="93" t="str">
        <f t="array" ref="BR88">IFERROR(IF(AND(COUNTIF($BQ$7:$BQ88,"")+1=BR$6,LEN($BQ88)&gt;0,$AQ88&gt;0),MATCH(INDEX($W$7:$W$16,$AQ88)&amp;"-"&amp;$AR88,$CC$7:$CC$126,0),""),"")</f>
        <v/>
      </c>
      <c r="BS88" s="93" t="str">
        <f t="array" ref="BS88">IFERROR(IF(AND(COUNTIF($BQ$7:$BQ88,"")+1=BS$6,LEN($BQ88)&gt;0,$AQ88&gt;0),MATCH(INDEX($W$7:$W$16,$AQ88)&amp;"-"&amp;$AR88,$CC$7:$CC$126,0),""),"")</f>
        <v/>
      </c>
      <c r="BT88" s="93" t="str">
        <f t="array" ref="BT88">IFERROR(IF(AND(COUNTIF($BQ$7:$BQ88,"")+1=BT$6,LEN($BQ88)&gt;0,$AQ88&gt;0),MATCH(INDEX($W$7:$W$16,$AQ88)&amp;"-"&amp;$AR88,$CC$7:$CC$126,0),""),"")</f>
        <v/>
      </c>
      <c r="BU88" s="93" t="str">
        <f t="array" ref="BU88">IFERROR(IF(AND(COUNTIF($BQ$7:$BQ88,"")+1=BU$6,LEN($BQ88)&gt;0,$AQ88&gt;0),MATCH(INDEX($W$7:$W$16,$AQ88)&amp;"-"&amp;$AR88,$CC$7:$CC$126,0),""),"")</f>
        <v/>
      </c>
      <c r="BV88" s="93" t="str">
        <f t="array" ref="BV88">IFERROR(IF(AND(COUNTIF($BQ$7:$BQ88,"")+1=BV$6,LEN($BQ88)&gt;0,$AQ88&gt;0),MATCH(INDEX($W$7:$W$16,$AQ88)&amp;"-"&amp;$AR88,$CC$7:$CC$126,0),""),"")</f>
        <v/>
      </c>
      <c r="BW88" s="93" t="str">
        <f t="array" ref="BW88">IFERROR(IF(AND(COUNTIF($BQ$7:$BQ88,"")+1=BW$6,LEN($BQ88)&gt;0,$AQ88&gt;0),MATCH(INDEX($W$7:$W$16,$AQ88)&amp;"-"&amp;$AR88,$CC$7:$CC$126,0),""),"")</f>
        <v/>
      </c>
      <c r="BX88" s="93" t="str">
        <f t="array" ref="BX88">IFERROR(IF(AND(COUNTIF($BQ$7:$BQ88,"")+1=BX$6,LEN($BQ88)&gt;0,$AQ88&gt;0),MATCH(INDEX($W$7:$W$16,$AQ88)&amp;"-"&amp;$AR88,$CC$7:$CC$126,0),""),"")</f>
        <v/>
      </c>
      <c r="BY88" s="93" t="str">
        <f t="array" ref="BY88">IFERROR(IF(AND(COUNTIF($BQ$7:$BQ88,"")+1=BY$6,LEN($BQ88)&gt;0,$AQ88&gt;0),MATCH(INDEX($W$7:$W$16,$AQ88)&amp;"-"&amp;$AR88,$CC$7:$CC$126,0),""),"")</f>
        <v/>
      </c>
      <c r="BZ88" s="93" t="str">
        <f t="array" ref="BZ88">IFERROR(IF(AND(COUNTIF($BQ$7:$BQ88,"")+1=BZ$6,LEN($BQ88)&gt;0,$AQ88&gt;0),MATCH(INDEX($W$7:$W$16,$AQ88)&amp;"-"&amp;$AR88,$CC$7:$CC$126,0),""),"")</f>
        <v/>
      </c>
      <c r="CA88" s="93" t="str">
        <f t="array" ref="CA88">IFERROR(IF(AND(COUNTIF($BQ$7:$BQ88,"")+1=CA$6,LEN($BQ88)&gt;0,$AQ88&gt;0),MATCH(INDEX($W$7:$W$16,$AQ88)&amp;"-"&amp;$AR88,$CC$7:$CC$126,0),""),"")</f>
        <v/>
      </c>
      <c r="CB88" s="93" t="str">
        <f t="array" ref="CB88">IFERROR(IF(AND(COUNTIF($BQ$7:$BQ88,"")+1=CB$6,LEN($BQ88)&gt;0,$AQ88&gt;0),MATCH(INDEX($W$7:$W$16,$AQ88)&amp;"-"&amp;$AR88,$CC$7:$CC$126,0),""),"")</f>
        <v/>
      </c>
      <c r="CC88" s="93" t="str">
        <f t="shared" si="85"/>
        <v/>
      </c>
      <c r="CD88" s="93" t="str">
        <f t="array" ref="CD88">IFERROR(IF(AND(COUNTIF($CC$7:$CC88,"")+1=CD$6,LEN($CC88)&gt;0,$AU88&gt;0),MATCH(INDEX($X$7:$X$16,$AU88)&amp;"-"&amp;$AV88,$CO$7:$CO$126,0),""),"")</f>
        <v/>
      </c>
      <c r="CE88" s="93" t="str">
        <f t="array" ref="CE88">IFERROR(IF(AND(COUNTIF($CC$7:$CC88,"")+1=CE$6,LEN($CC88)&gt;0,$AU88&gt;0),MATCH(INDEX($X$7:$X$16,$AU88)&amp;"-"&amp;$AV88,$CO$7:$CO$126,0),""),"")</f>
        <v/>
      </c>
      <c r="CF88" s="93" t="str">
        <f t="array" ref="CF88">IFERROR(IF(AND(COUNTIF($CC$7:$CC88,"")+1=CF$6,LEN($CC88)&gt;0,$AU88&gt;0),MATCH(INDEX($X$7:$X$16,$AU88)&amp;"-"&amp;$AV88,$CO$7:$CO$126,0),""),"")</f>
        <v/>
      </c>
      <c r="CG88" s="93" t="str">
        <f t="array" ref="CG88">IFERROR(IF(AND(COUNTIF($CC$7:$CC88,"")+1=CG$6,LEN($CC88)&gt;0,$AU88&gt;0),MATCH(INDEX($X$7:$X$16,$AU88)&amp;"-"&amp;$AV88,$CO$7:$CO$126,0),""),"")</f>
        <v/>
      </c>
      <c r="CH88" s="93" t="str">
        <f t="array" ref="CH88">IFERROR(IF(AND(COUNTIF($CC$7:$CC88,"")+1=CH$6,LEN($CC88)&gt;0,$AU88&gt;0),MATCH(INDEX($X$7:$X$16,$AU88)&amp;"-"&amp;$AV88,$CO$7:$CO$126,0),""),"")</f>
        <v/>
      </c>
      <c r="CI88" s="93" t="str">
        <f t="array" ref="CI88">IFERROR(IF(AND(COUNTIF($CC$7:$CC88,"")+1=CI$6,LEN($CC88)&gt;0,$AU88&gt;0),MATCH(INDEX($X$7:$X$16,$AU88)&amp;"-"&amp;$AV88,$CO$7:$CO$126,0),""),"")</f>
        <v/>
      </c>
      <c r="CJ88" s="93" t="str">
        <f t="array" ref="CJ88">IFERROR(IF(AND(COUNTIF($CC$7:$CC88,"")+1=CJ$6,LEN($CC88)&gt;0,$AU88&gt;0),MATCH(INDEX($X$7:$X$16,$AU88)&amp;"-"&amp;$AV88,$CO$7:$CO$126,0),""),"")</f>
        <v/>
      </c>
      <c r="CK88" s="93" t="str">
        <f t="array" ref="CK88">IFERROR(IF(AND(COUNTIF($CC$7:$CC88,"")+1=CK$6,LEN($CC88)&gt;0,$AU88&gt;0),MATCH(INDEX($X$7:$X$16,$AU88)&amp;"-"&amp;$AV88,$CO$7:$CO$126,0),""),"")</f>
        <v/>
      </c>
      <c r="CL88" s="93" t="str">
        <f t="array" ref="CL88">IFERROR(IF(AND(COUNTIF($CC$7:$CC88,"")+1=CL$6,LEN($CC88)&gt;0,$AU88&gt;0),MATCH(INDEX($X$7:$X$16,$AU88)&amp;"-"&amp;$AV88,$CO$7:$CO$126,0),""),"")</f>
        <v/>
      </c>
      <c r="CM88" s="93" t="str">
        <f t="array" ref="CM88">IFERROR(IF(AND(COUNTIF($CC$7:$CC88,"")+1=CM$6,LEN($CC88)&gt;0,$AU88&gt;0),MATCH(INDEX($X$7:$X$16,$AU88)&amp;"-"&amp;$AV88,$CO$7:$CO$126,0),""),"")</f>
        <v/>
      </c>
      <c r="CN88" s="93" t="str">
        <f t="array" ref="CN88">IFERROR(IF(AND(COUNTIF($CC$7:$CC88,"")+1=CN$6,LEN($CC88)&gt;0,$AU88&gt;0),MATCH(INDEX($X$7:$X$16,$AU88)&amp;"-"&amp;$AV88,$CO$7:$CO$126,0),""),"")</f>
        <v/>
      </c>
      <c r="CO88" s="93" t="str">
        <f t="shared" si="86"/>
        <v/>
      </c>
      <c r="CP88" s="93" t="str">
        <f t="array" ref="CP88">IFERROR(IF(AND(COUNTIF($CO$7:$CO88,"")+1=CP$6,LEN($CO88)&gt;0,$AY88&gt;0),MATCH(INDEX($Y$7:$Y$16,$AY88)&amp;"-"&amp;$AZ88,$DA$7:$DA$126,0),""),"")</f>
        <v/>
      </c>
      <c r="CQ88" s="93" t="str">
        <f t="array" ref="CQ88">IFERROR(IF(AND(COUNTIF($CO$7:$CO88,"")+1=CQ$6,LEN($CO88)&gt;0,$AY88&gt;0),MATCH(INDEX($Y$7:$Y$16,$AY88)&amp;"-"&amp;$AZ88,$DA$7:$DA$126,0),""),"")</f>
        <v/>
      </c>
      <c r="CR88" s="93" t="str">
        <f t="array" ref="CR88">IFERROR(IF(AND(COUNTIF($CO$7:$CO88,"")+1=CR$6,LEN($CO88)&gt;0,$AY88&gt;0),MATCH(INDEX($Y$7:$Y$16,$AY88)&amp;"-"&amp;$AZ88,$DA$7:$DA$126,0),""),"")</f>
        <v/>
      </c>
      <c r="CS88" s="93" t="str">
        <f t="array" ref="CS88">IFERROR(IF(AND(COUNTIF($CO$7:$CO88,"")+1=CS$6,LEN($CO88)&gt;0,$AY88&gt;0),MATCH(INDEX($Y$7:$Y$16,$AY88)&amp;"-"&amp;$AZ88,$DA$7:$DA$126,0),""),"")</f>
        <v/>
      </c>
      <c r="CT88" s="93" t="str">
        <f t="array" ref="CT88">IFERROR(IF(AND(COUNTIF($CO$7:$CO88,"")+1=CT$6,LEN($CO88)&gt;0,$AY88&gt;0),MATCH(INDEX($Y$7:$Y$16,$AY88)&amp;"-"&amp;$AZ88,$DA$7:$DA$126,0),""),"")</f>
        <v/>
      </c>
      <c r="CU88" s="93" t="str">
        <f t="array" ref="CU88">IFERROR(IF(AND(COUNTIF($CO$7:$CO88,"")+1=CU$6,LEN($CO88)&gt;0,$AY88&gt;0),MATCH(INDEX($Y$7:$Y$16,$AY88)&amp;"-"&amp;$AZ88,$DA$7:$DA$126,0),""),"")</f>
        <v/>
      </c>
      <c r="CV88" s="93" t="str">
        <f t="array" ref="CV88">IFERROR(IF(AND(COUNTIF($CO$7:$CO88,"")+1=CV$6,LEN($CO88)&gt;0,$AY88&gt;0),MATCH(INDEX($Y$7:$Y$16,$AY88)&amp;"-"&amp;$AZ88,$DA$7:$DA$126,0),""),"")</f>
        <v/>
      </c>
      <c r="CW88" s="93" t="str">
        <f t="array" ref="CW88">IFERROR(IF(AND(COUNTIF($CO$7:$CO88,"")+1=CW$6,LEN($CO88)&gt;0,$AY88&gt;0),MATCH(INDEX($Y$7:$Y$16,$AY88)&amp;"-"&amp;$AZ88,$DA$7:$DA$126,0),""),"")</f>
        <v/>
      </c>
      <c r="CX88" s="93" t="str">
        <f t="array" ref="CX88">IFERROR(IF(AND(COUNTIF($CO$7:$CO88,"")+1=CX$6,LEN($CO88)&gt;0,$AY88&gt;0),MATCH(INDEX($Y$7:$Y$16,$AY88)&amp;"-"&amp;$AZ88,$DA$7:$DA$126,0),""),"")</f>
        <v/>
      </c>
      <c r="CY88" s="93" t="str">
        <f t="array" ref="CY88">IFERROR(IF(AND(COUNTIF($CO$7:$CO88,"")+1=CY$6,LEN($CO88)&gt;0,$AY88&gt;0),MATCH(INDEX($Y$7:$Y$16,$AY88)&amp;"-"&amp;$AZ88,$DA$7:$DA$126,0),""),"")</f>
        <v/>
      </c>
      <c r="CZ88" s="93" t="str">
        <f t="array" ref="CZ88">IFERROR(IF(AND(COUNTIF($CO$7:$CO88,"")+1=CZ$6,LEN($CO88)&gt;0,$AY88&gt;0),MATCH(INDEX($Y$7:$Y$16,$AY88)&amp;"-"&amp;$AZ88,$DA$7:$DA$126,0),""),"")</f>
        <v/>
      </c>
      <c r="DA88" s="93" t="str">
        <f t="shared" si="87"/>
        <v/>
      </c>
      <c r="DC88" s="93" t="str">
        <f t="array" ref="DC88">IFERROR(IF(LEN(BQ88)=0,"",SUM((BF$7:BO$126=$BD88)*(BF$6:BO$6))),"")</f>
        <v/>
      </c>
      <c r="DD88" s="93" t="str">
        <f t="array" ref="DD88">IFERROR(IF(LEN(CC88)=0,"",SUM((BR$7:CA$126=$BD88)*(BR$6:CA$6))),"")</f>
        <v/>
      </c>
      <c r="DE88" s="93" t="str">
        <f t="array" ref="DE88">IFERROR(IF(LEN(CO88)=0,"",SUM((CD$7:CM$126=$BD88)*(CD$6:CM$6))),"")</f>
        <v/>
      </c>
      <c r="DF88" s="93" t="str">
        <f t="array" ref="DF88">IFERROR(IF(LEN(DA88)=0,"",SUM((CP$7:CY$126=$BD88)*(CP$6:CY$6))),"")</f>
        <v/>
      </c>
    </row>
    <row r="89" spans="2:110" x14ac:dyDescent="0.25">
      <c r="B89" s="112">
        <v>7</v>
      </c>
      <c r="C89" s="93" t="str">
        <f t="array" ref="C89">IFERROR(SMALL(IF((LEN(C$53:C$62)&gt;0),$B$53:$B$62,""),$B89),"")</f>
        <v/>
      </c>
      <c r="D89" s="93" t="str">
        <f t="array" ref="D89">IFERROR(SMALL(IF((LEN(D$53:D$62)&gt;0),$B$53:$B$62,""),$B89),"")</f>
        <v/>
      </c>
      <c r="E89" s="93" t="str">
        <f t="array" ref="E89">IFERROR(SMALL(IF((LEN(E$53:E$62)&gt;0),$B$53:$B$62,""),$B89),"")</f>
        <v/>
      </c>
      <c r="F89" s="93" t="str">
        <f t="array" ref="F89">IFERROR(SMALL(IF((LEN(F$53:F$62)&gt;0),$B$53:$B$62,""),$B89),"")</f>
        <v/>
      </c>
      <c r="G89" s="93" t="str">
        <f t="array" ref="G89">IFERROR(SMALL(IF((LEN(G$53:G$62)&gt;0),$B$53:$B$62,""),$B89),"")</f>
        <v/>
      </c>
      <c r="H89" s="93" t="str">
        <f t="array" ref="H89">IFERROR(SMALL(IF((LEN(H$53:H$62)&gt;0),$B$53:$B$62,""),$B89),"")</f>
        <v/>
      </c>
      <c r="I89" s="93" t="str">
        <f t="array" ref="I89">IFERROR(SMALL(IF((LEN(I$53:I$62)&gt;0),$B$53:$B$62,""),$B89),"")</f>
        <v/>
      </c>
      <c r="J89" s="93" t="str">
        <f t="array" ref="J89">IFERROR(SMALL(IF((LEN(J$53:J$62)&gt;0),$B$53:$B$62,""),$B89),"")</f>
        <v/>
      </c>
      <c r="K89" s="93" t="str">
        <f t="array" ref="K89">IFERROR(SMALL(IF((LEN(K$53:K$62)&gt;0),$B$53:$B$62,""),$B89),"")</f>
        <v/>
      </c>
      <c r="L89" s="93" t="str">
        <f t="array" ref="L89">IFERROR(SMALL(IF((LEN(L$53:L$62)&gt;0),$B$53:$B$62,""),$B89),"")</f>
        <v/>
      </c>
      <c r="O89" s="112">
        <v>3</v>
      </c>
      <c r="P89" s="112">
        <v>9</v>
      </c>
      <c r="Q89" s="93" t="str">
        <f t="shared" si="79"/>
        <v/>
      </c>
      <c r="R89" s="93" t="str">
        <f t="shared" si="80"/>
        <v/>
      </c>
      <c r="AJ89" s="112">
        <v>83</v>
      </c>
      <c r="AK89" s="93" t="str">
        <f t="array" ref="AK89">IFERROR(IF(MAX(($AJ89&gt;=$AF$7:$AF$16)*($AJ89&lt;=$AG$7:$AG$16)*$AA$7:$AA$16)=0,"",INDEX($AB$7:$AB$16,MAX(($AJ89&gt;=$AF$7:$AF$16)*($AJ89&lt;=$AG$7:$AG$16)*$AA$7:$AA$16))),"")</f>
        <v/>
      </c>
      <c r="AL89" s="93" t="str">
        <f>IFERROR(IF(LEN(AK89)=0,"",COUNTIF(AK$7:AK89,AK89)),"")</f>
        <v/>
      </c>
      <c r="AM89" s="93" t="str">
        <f t="array" ref="AM89">IFERROR(IF(LEN(AK89)=0,"",LARGE((AK89=$R$7:$R$126)*($P$7:$P$126),COUNTIF(AK89:AK$126,AK89)-1)),"")</f>
        <v/>
      </c>
      <c r="AN89" s="93" t="str">
        <f>IFERROR(IF(LEN(AK89)=0,"",COUNTIF(AM$7:AM89,AM89)),"")</f>
        <v/>
      </c>
      <c r="AO89" s="93" t="str">
        <f t="array" ref="AO89">IFERROR(IF(MAX(($AJ89&gt;=$AF$19:$AF$28)*($AJ89&lt;=$AG$19:$AG$28)*$AA$19:$AA$28)=0,"",INDEX($AB$19:$AB$28,MAX(($AJ89&gt;=$AF$19:$AF$28)*($AJ89&lt;=$AG$19:$AG$28)*$AA$19:$AA$28))),"")</f>
        <v/>
      </c>
      <c r="AP89" s="93" t="str">
        <f>IFERROR(IF(LEN(AO89)=0,"",COUNTIF(AO$7:AO89,AO89)),"")</f>
        <v/>
      </c>
      <c r="AQ89" s="93" t="str">
        <f t="array" ref="AQ89">IFERROR(IF(LEN(AO89)=0,"",LARGE((AO89=$Q$7:$Q$126)*($P$7:$P$126),COUNTIF(AO89:AO$126,AO89)-1)),"")</f>
        <v/>
      </c>
      <c r="AR89" s="93" t="str">
        <f>IFERROR(IF(LEN(AO89)=0,"",COUNTIF(AQ$7:AQ89,AQ89)),"")</f>
        <v/>
      </c>
      <c r="AS89" s="93" t="str">
        <f t="array" ref="AS89">IFERROR(IF(MAX(($AJ89&gt;=$AF$31:$AF$40)*($AJ89&lt;=$AG$31:$AG$40)*$AA$31:$AA$40)=0,"",INDEX($AB$31:$AB$40,MAX(($AJ89&gt;=$AF$31:$AF$40)*($AJ89&lt;=$AG$31:$AG$40)*$AA$31:$AA$40))),"")</f>
        <v/>
      </c>
      <c r="AT89" s="93" t="str">
        <f>IFERROR(IF(LEN(AS89)=0,"",COUNTIF(AS$7:AS89,AS89)),"")</f>
        <v/>
      </c>
      <c r="AU89" s="93" t="str">
        <f t="shared" si="81"/>
        <v/>
      </c>
      <c r="AV89" s="93" t="str">
        <f>IFERROR(IF(LEN(AU89)=0,"",COUNTIF(AU$7:AU89,AU89)),"")</f>
        <v/>
      </c>
      <c r="AW89" s="93" t="str">
        <f t="array" ref="AW89">IFERROR(IF(MAX(($AJ89&gt;=$AF$43:$AF$52)*($AJ89&lt;=$AG$43:$AG$52)*$AA$43:$AA$52)=0,"",INDEX($AB$43:$AB$52,MAX(($AJ89&gt;=$AF$43:$AF$52)*($AJ89&lt;=$AG$43:$AG$52)*$AA$43:$AA$52))),"")</f>
        <v/>
      </c>
      <c r="AX89" s="93" t="str">
        <f>IFERROR(IF(LEN(AW89)=0,"",COUNTIF(AW$7:AW89,AW89)),"")</f>
        <v/>
      </c>
      <c r="AY89" s="93" t="str">
        <f t="shared" si="82"/>
        <v/>
      </c>
      <c r="AZ89" s="93" t="str">
        <f>IFERROR(IF(LEN(AY89)=0,"",COUNTIF(AY$7:AY89,AY89)),"")</f>
        <v/>
      </c>
      <c r="BA89" s="93" t="str">
        <f t="array" ref="BA89">IFERROR(IF(MAX(($AJ89&gt;=$AF$55:$AF$64)*($AJ89&lt;=$AG$55:$AG$64)*$AA$55:$AA$64)=0,"",INDEX($AB$55:$AB$64,MAX(($AJ89&gt;=$AF$55:$AF$64)*($AJ89&lt;=$AG$55:$AG$64)*$AA$55:$AA$64))),"")</f>
        <v/>
      </c>
      <c r="BB89" s="93" t="str">
        <f>IFERROR(IF(LEN(BA89)=0,"",COUNTIF(BA$7:BA89,BA89)),"")</f>
        <v/>
      </c>
      <c r="BD89" s="112">
        <v>83</v>
      </c>
      <c r="BE89" s="93" t="str">
        <f t="shared" si="83"/>
        <v/>
      </c>
      <c r="BF89" s="93" t="str">
        <f t="array" ref="BF89">IFERROR(IF(AND(COUNTIF($BE$7:$BE89,"")+1=BF$6,LEN($BE89)&gt;0,$AM89&gt;0),MATCH(INDEX($V$7:$V$16,$AM89)&amp;"-"&amp;$AN89,$BQ$7:$BQ$126,0),""),"")</f>
        <v/>
      </c>
      <c r="BG89" s="93" t="str">
        <f t="array" ref="BG89">IFERROR(IF(AND(COUNTIF($BE$7:$BE89,"")+1=BG$6,LEN($BE89)&gt;0,$AM89&gt;0),MATCH(INDEX($V$7:$V$16,$AM89)&amp;"-"&amp;$AN89,$BQ$7:$BQ$126,0),""),"")</f>
        <v/>
      </c>
      <c r="BH89" s="93" t="str">
        <f t="array" ref="BH89">IFERROR(IF(AND(COUNTIF($BE$7:$BE89,"")+1=BH$6,LEN($BE89)&gt;0,$AM89&gt;0),MATCH(INDEX($V$7:$V$16,$AM89)&amp;"-"&amp;$AN89,$BQ$7:$BQ$126,0),""),"")</f>
        <v/>
      </c>
      <c r="BI89" s="93" t="str">
        <f t="array" ref="BI89">IFERROR(IF(AND(COUNTIF($BE$7:$BE89,"")+1=BI$6,LEN($BE89)&gt;0,$AM89&gt;0),MATCH(INDEX($V$7:$V$16,$AM89)&amp;"-"&amp;$AN89,$BQ$7:$BQ$126,0),""),"")</f>
        <v/>
      </c>
      <c r="BJ89" s="93" t="str">
        <f t="array" ref="BJ89">IFERROR(IF(AND(COUNTIF($BE$7:$BE89,"")+1=BJ$6,LEN($BE89)&gt;0,$AM89&gt;0),MATCH(INDEX($V$7:$V$16,$AM89)&amp;"-"&amp;$AN89,$BQ$7:$BQ$126,0),""),"")</f>
        <v/>
      </c>
      <c r="BK89" s="93" t="str">
        <f t="array" ref="BK89">IFERROR(IF(AND(COUNTIF($BE$7:$BE89,"")+1=BK$6,LEN($BE89)&gt;0,$AM89&gt;0),MATCH(INDEX($V$7:$V$16,$AM89)&amp;"-"&amp;$AN89,$BQ$7:$BQ$126,0),""),"")</f>
        <v/>
      </c>
      <c r="BL89" s="93" t="str">
        <f t="array" ref="BL89">IFERROR(IF(AND(COUNTIF($BE$7:$BE89,"")+1=BL$6,LEN($BE89)&gt;0,$AM89&gt;0),MATCH(INDEX($V$7:$V$16,$AM89)&amp;"-"&amp;$AN89,$BQ$7:$BQ$126,0),""),"")</f>
        <v/>
      </c>
      <c r="BM89" s="93" t="str">
        <f t="array" ref="BM89">IFERROR(IF(AND(COUNTIF($BE$7:$BE89,"")+1=BM$6,LEN($BE89)&gt;0,$AM89&gt;0),MATCH(INDEX($V$7:$V$16,$AM89)&amp;"-"&amp;$AN89,$BQ$7:$BQ$126,0),""),"")</f>
        <v/>
      </c>
      <c r="BN89" s="93" t="str">
        <f t="array" ref="BN89">IFERROR(IF(AND(COUNTIF($BE$7:$BE89,"")+1=BN$6,LEN($BE89)&gt;0,$AM89&gt;0),MATCH(INDEX($V$7:$V$16,$AM89)&amp;"-"&amp;$AN89,$BQ$7:$BQ$126,0),""),"")</f>
        <v/>
      </c>
      <c r="BO89" s="93" t="str">
        <f t="array" ref="BO89">IFERROR(IF(AND(COUNTIF($BE$7:$BE89,"")+1=BO$6,LEN($BE89)&gt;0,$AM89&gt;0),MATCH(INDEX($V$7:$V$16,$AM89)&amp;"-"&amp;$AN89,$BQ$7:$BQ$126,0),""),"")</f>
        <v/>
      </c>
      <c r="BP89" s="93" t="str">
        <f t="array" ref="BP89">IFERROR(IF(AND(COUNTIF($BE$7:$BE89,"")+1=BP$6,LEN($BE89)&gt;0,$AM89&gt;0),MATCH(INDEX($V$7:$V$16,$AM89)&amp;"-"&amp;$AN89,$BQ$7:$BQ$126,0),""),"")</f>
        <v/>
      </c>
      <c r="BQ89" s="93" t="str">
        <f t="shared" si="84"/>
        <v/>
      </c>
      <c r="BR89" s="93" t="str">
        <f t="array" ref="BR89">IFERROR(IF(AND(COUNTIF($BQ$7:$BQ89,"")+1=BR$6,LEN($BQ89)&gt;0,$AQ89&gt;0),MATCH(INDEX($W$7:$W$16,$AQ89)&amp;"-"&amp;$AR89,$CC$7:$CC$126,0),""),"")</f>
        <v/>
      </c>
      <c r="BS89" s="93" t="str">
        <f t="array" ref="BS89">IFERROR(IF(AND(COUNTIF($BQ$7:$BQ89,"")+1=BS$6,LEN($BQ89)&gt;0,$AQ89&gt;0),MATCH(INDEX($W$7:$W$16,$AQ89)&amp;"-"&amp;$AR89,$CC$7:$CC$126,0),""),"")</f>
        <v/>
      </c>
      <c r="BT89" s="93" t="str">
        <f t="array" ref="BT89">IFERROR(IF(AND(COUNTIF($BQ$7:$BQ89,"")+1=BT$6,LEN($BQ89)&gt;0,$AQ89&gt;0),MATCH(INDEX($W$7:$W$16,$AQ89)&amp;"-"&amp;$AR89,$CC$7:$CC$126,0),""),"")</f>
        <v/>
      </c>
      <c r="BU89" s="93" t="str">
        <f t="array" ref="BU89">IFERROR(IF(AND(COUNTIF($BQ$7:$BQ89,"")+1=BU$6,LEN($BQ89)&gt;0,$AQ89&gt;0),MATCH(INDEX($W$7:$W$16,$AQ89)&amp;"-"&amp;$AR89,$CC$7:$CC$126,0),""),"")</f>
        <v/>
      </c>
      <c r="BV89" s="93" t="str">
        <f t="array" ref="BV89">IFERROR(IF(AND(COUNTIF($BQ$7:$BQ89,"")+1=BV$6,LEN($BQ89)&gt;0,$AQ89&gt;0),MATCH(INDEX($W$7:$W$16,$AQ89)&amp;"-"&amp;$AR89,$CC$7:$CC$126,0),""),"")</f>
        <v/>
      </c>
      <c r="BW89" s="93" t="str">
        <f t="array" ref="BW89">IFERROR(IF(AND(COUNTIF($BQ$7:$BQ89,"")+1=BW$6,LEN($BQ89)&gt;0,$AQ89&gt;0),MATCH(INDEX($W$7:$W$16,$AQ89)&amp;"-"&amp;$AR89,$CC$7:$CC$126,0),""),"")</f>
        <v/>
      </c>
      <c r="BX89" s="93" t="str">
        <f t="array" ref="BX89">IFERROR(IF(AND(COUNTIF($BQ$7:$BQ89,"")+1=BX$6,LEN($BQ89)&gt;0,$AQ89&gt;0),MATCH(INDEX($W$7:$W$16,$AQ89)&amp;"-"&amp;$AR89,$CC$7:$CC$126,0),""),"")</f>
        <v/>
      </c>
      <c r="BY89" s="93" t="str">
        <f t="array" ref="BY89">IFERROR(IF(AND(COUNTIF($BQ$7:$BQ89,"")+1=BY$6,LEN($BQ89)&gt;0,$AQ89&gt;0),MATCH(INDEX($W$7:$W$16,$AQ89)&amp;"-"&amp;$AR89,$CC$7:$CC$126,0),""),"")</f>
        <v/>
      </c>
      <c r="BZ89" s="93" t="str">
        <f t="array" ref="BZ89">IFERROR(IF(AND(COUNTIF($BQ$7:$BQ89,"")+1=BZ$6,LEN($BQ89)&gt;0,$AQ89&gt;0),MATCH(INDEX($W$7:$W$16,$AQ89)&amp;"-"&amp;$AR89,$CC$7:$CC$126,0),""),"")</f>
        <v/>
      </c>
      <c r="CA89" s="93" t="str">
        <f t="array" ref="CA89">IFERROR(IF(AND(COUNTIF($BQ$7:$BQ89,"")+1=CA$6,LEN($BQ89)&gt;0,$AQ89&gt;0),MATCH(INDEX($W$7:$W$16,$AQ89)&amp;"-"&amp;$AR89,$CC$7:$CC$126,0),""),"")</f>
        <v/>
      </c>
      <c r="CB89" s="93" t="str">
        <f t="array" ref="CB89">IFERROR(IF(AND(COUNTIF($BQ$7:$BQ89,"")+1=CB$6,LEN($BQ89)&gt;0,$AQ89&gt;0),MATCH(INDEX($W$7:$W$16,$AQ89)&amp;"-"&amp;$AR89,$CC$7:$CC$126,0),""),"")</f>
        <v/>
      </c>
      <c r="CC89" s="93" t="str">
        <f t="shared" si="85"/>
        <v/>
      </c>
      <c r="CD89" s="93" t="str">
        <f t="array" ref="CD89">IFERROR(IF(AND(COUNTIF($CC$7:$CC89,"")+1=CD$6,LEN($CC89)&gt;0,$AU89&gt;0),MATCH(INDEX($X$7:$X$16,$AU89)&amp;"-"&amp;$AV89,$CO$7:$CO$126,0),""),"")</f>
        <v/>
      </c>
      <c r="CE89" s="93" t="str">
        <f t="array" ref="CE89">IFERROR(IF(AND(COUNTIF($CC$7:$CC89,"")+1=CE$6,LEN($CC89)&gt;0,$AU89&gt;0),MATCH(INDEX($X$7:$X$16,$AU89)&amp;"-"&amp;$AV89,$CO$7:$CO$126,0),""),"")</f>
        <v/>
      </c>
      <c r="CF89" s="93" t="str">
        <f t="array" ref="CF89">IFERROR(IF(AND(COUNTIF($CC$7:$CC89,"")+1=CF$6,LEN($CC89)&gt;0,$AU89&gt;0),MATCH(INDEX($X$7:$X$16,$AU89)&amp;"-"&amp;$AV89,$CO$7:$CO$126,0),""),"")</f>
        <v/>
      </c>
      <c r="CG89" s="93" t="str">
        <f t="array" ref="CG89">IFERROR(IF(AND(COUNTIF($CC$7:$CC89,"")+1=CG$6,LEN($CC89)&gt;0,$AU89&gt;0),MATCH(INDEX($X$7:$X$16,$AU89)&amp;"-"&amp;$AV89,$CO$7:$CO$126,0),""),"")</f>
        <v/>
      </c>
      <c r="CH89" s="93" t="str">
        <f t="array" ref="CH89">IFERROR(IF(AND(COUNTIF($CC$7:$CC89,"")+1=CH$6,LEN($CC89)&gt;0,$AU89&gt;0),MATCH(INDEX($X$7:$X$16,$AU89)&amp;"-"&amp;$AV89,$CO$7:$CO$126,0),""),"")</f>
        <v/>
      </c>
      <c r="CI89" s="93" t="str">
        <f t="array" ref="CI89">IFERROR(IF(AND(COUNTIF($CC$7:$CC89,"")+1=CI$6,LEN($CC89)&gt;0,$AU89&gt;0),MATCH(INDEX($X$7:$X$16,$AU89)&amp;"-"&amp;$AV89,$CO$7:$CO$126,0),""),"")</f>
        <v/>
      </c>
      <c r="CJ89" s="93" t="str">
        <f t="array" ref="CJ89">IFERROR(IF(AND(COUNTIF($CC$7:$CC89,"")+1=CJ$6,LEN($CC89)&gt;0,$AU89&gt;0),MATCH(INDEX($X$7:$X$16,$AU89)&amp;"-"&amp;$AV89,$CO$7:$CO$126,0),""),"")</f>
        <v/>
      </c>
      <c r="CK89" s="93" t="str">
        <f t="array" ref="CK89">IFERROR(IF(AND(COUNTIF($CC$7:$CC89,"")+1=CK$6,LEN($CC89)&gt;0,$AU89&gt;0),MATCH(INDEX($X$7:$X$16,$AU89)&amp;"-"&amp;$AV89,$CO$7:$CO$126,0),""),"")</f>
        <v/>
      </c>
      <c r="CL89" s="93" t="str">
        <f t="array" ref="CL89">IFERROR(IF(AND(COUNTIF($CC$7:$CC89,"")+1=CL$6,LEN($CC89)&gt;0,$AU89&gt;0),MATCH(INDEX($X$7:$X$16,$AU89)&amp;"-"&amp;$AV89,$CO$7:$CO$126,0),""),"")</f>
        <v/>
      </c>
      <c r="CM89" s="93" t="str">
        <f t="array" ref="CM89">IFERROR(IF(AND(COUNTIF($CC$7:$CC89,"")+1=CM$6,LEN($CC89)&gt;0,$AU89&gt;0),MATCH(INDEX($X$7:$X$16,$AU89)&amp;"-"&amp;$AV89,$CO$7:$CO$126,0),""),"")</f>
        <v/>
      </c>
      <c r="CN89" s="93" t="str">
        <f t="array" ref="CN89">IFERROR(IF(AND(COUNTIF($CC$7:$CC89,"")+1=CN$6,LEN($CC89)&gt;0,$AU89&gt;0),MATCH(INDEX($X$7:$X$16,$AU89)&amp;"-"&amp;$AV89,$CO$7:$CO$126,0),""),"")</f>
        <v/>
      </c>
      <c r="CO89" s="93" t="str">
        <f t="shared" si="86"/>
        <v/>
      </c>
      <c r="CP89" s="93" t="str">
        <f t="array" ref="CP89">IFERROR(IF(AND(COUNTIF($CO$7:$CO89,"")+1=CP$6,LEN($CO89)&gt;0,$AY89&gt;0),MATCH(INDEX($Y$7:$Y$16,$AY89)&amp;"-"&amp;$AZ89,$DA$7:$DA$126,0),""),"")</f>
        <v/>
      </c>
      <c r="CQ89" s="93" t="str">
        <f t="array" ref="CQ89">IFERROR(IF(AND(COUNTIF($CO$7:$CO89,"")+1=CQ$6,LEN($CO89)&gt;0,$AY89&gt;0),MATCH(INDEX($Y$7:$Y$16,$AY89)&amp;"-"&amp;$AZ89,$DA$7:$DA$126,0),""),"")</f>
        <v/>
      </c>
      <c r="CR89" s="93" t="str">
        <f t="array" ref="CR89">IFERROR(IF(AND(COUNTIF($CO$7:$CO89,"")+1=CR$6,LEN($CO89)&gt;0,$AY89&gt;0),MATCH(INDEX($Y$7:$Y$16,$AY89)&amp;"-"&amp;$AZ89,$DA$7:$DA$126,0),""),"")</f>
        <v/>
      </c>
      <c r="CS89" s="93" t="str">
        <f t="array" ref="CS89">IFERROR(IF(AND(COUNTIF($CO$7:$CO89,"")+1=CS$6,LEN($CO89)&gt;0,$AY89&gt;0),MATCH(INDEX($Y$7:$Y$16,$AY89)&amp;"-"&amp;$AZ89,$DA$7:$DA$126,0),""),"")</f>
        <v/>
      </c>
      <c r="CT89" s="93" t="str">
        <f t="array" ref="CT89">IFERROR(IF(AND(COUNTIF($CO$7:$CO89,"")+1=CT$6,LEN($CO89)&gt;0,$AY89&gt;0),MATCH(INDEX($Y$7:$Y$16,$AY89)&amp;"-"&amp;$AZ89,$DA$7:$DA$126,0),""),"")</f>
        <v/>
      </c>
      <c r="CU89" s="93" t="str">
        <f t="array" ref="CU89">IFERROR(IF(AND(COUNTIF($CO$7:$CO89,"")+1=CU$6,LEN($CO89)&gt;0,$AY89&gt;0),MATCH(INDEX($Y$7:$Y$16,$AY89)&amp;"-"&amp;$AZ89,$DA$7:$DA$126,0),""),"")</f>
        <v/>
      </c>
      <c r="CV89" s="93" t="str">
        <f t="array" ref="CV89">IFERROR(IF(AND(COUNTIF($CO$7:$CO89,"")+1=CV$6,LEN($CO89)&gt;0,$AY89&gt;0),MATCH(INDEX($Y$7:$Y$16,$AY89)&amp;"-"&amp;$AZ89,$DA$7:$DA$126,0),""),"")</f>
        <v/>
      </c>
      <c r="CW89" s="93" t="str">
        <f t="array" ref="CW89">IFERROR(IF(AND(COUNTIF($CO$7:$CO89,"")+1=CW$6,LEN($CO89)&gt;0,$AY89&gt;0),MATCH(INDEX($Y$7:$Y$16,$AY89)&amp;"-"&amp;$AZ89,$DA$7:$DA$126,0),""),"")</f>
        <v/>
      </c>
      <c r="CX89" s="93" t="str">
        <f t="array" ref="CX89">IFERROR(IF(AND(COUNTIF($CO$7:$CO89,"")+1=CX$6,LEN($CO89)&gt;0,$AY89&gt;0),MATCH(INDEX($Y$7:$Y$16,$AY89)&amp;"-"&amp;$AZ89,$DA$7:$DA$126,0),""),"")</f>
        <v/>
      </c>
      <c r="CY89" s="93" t="str">
        <f t="array" ref="CY89">IFERROR(IF(AND(COUNTIF($CO$7:$CO89,"")+1=CY$6,LEN($CO89)&gt;0,$AY89&gt;0),MATCH(INDEX($Y$7:$Y$16,$AY89)&amp;"-"&amp;$AZ89,$DA$7:$DA$126,0),""),"")</f>
        <v/>
      </c>
      <c r="CZ89" s="93" t="str">
        <f t="array" ref="CZ89">IFERROR(IF(AND(COUNTIF($CO$7:$CO89,"")+1=CZ$6,LEN($CO89)&gt;0,$AY89&gt;0),MATCH(INDEX($Y$7:$Y$16,$AY89)&amp;"-"&amp;$AZ89,$DA$7:$DA$126,0),""),"")</f>
        <v/>
      </c>
      <c r="DA89" s="93" t="str">
        <f t="shared" si="87"/>
        <v/>
      </c>
      <c r="DC89" s="93" t="str">
        <f t="array" ref="DC89">IFERROR(IF(LEN(BQ89)=0,"",SUM((BF$7:BO$126=$BD89)*(BF$6:BO$6))),"")</f>
        <v/>
      </c>
      <c r="DD89" s="93" t="str">
        <f t="array" ref="DD89">IFERROR(IF(LEN(CC89)=0,"",SUM((BR$7:CA$126=$BD89)*(BR$6:CA$6))),"")</f>
        <v/>
      </c>
      <c r="DE89" s="93" t="str">
        <f t="array" ref="DE89">IFERROR(IF(LEN(CO89)=0,"",SUM((CD$7:CM$126=$BD89)*(CD$6:CM$6))),"")</f>
        <v/>
      </c>
      <c r="DF89" s="93" t="str">
        <f t="array" ref="DF89">IFERROR(IF(LEN(DA89)=0,"",SUM((CP$7:CY$126=$BD89)*(CP$6:CY$6))),"")</f>
        <v/>
      </c>
    </row>
    <row r="90" spans="2:110" x14ac:dyDescent="0.25">
      <c r="B90" s="112">
        <v>8</v>
      </c>
      <c r="C90" s="93" t="str">
        <f t="array" ref="C90">IFERROR(SMALL(IF((LEN(C$53:C$62)&gt;0),$B$53:$B$62,""),$B90),"")</f>
        <v/>
      </c>
      <c r="D90" s="93" t="str">
        <f t="array" ref="D90">IFERROR(SMALL(IF((LEN(D$53:D$62)&gt;0),$B$53:$B$62,""),$B90),"")</f>
        <v/>
      </c>
      <c r="E90" s="93" t="str">
        <f t="array" ref="E90">IFERROR(SMALL(IF((LEN(E$53:E$62)&gt;0),$B$53:$B$62,""),$B90),"")</f>
        <v/>
      </c>
      <c r="F90" s="93" t="str">
        <f t="array" ref="F90">IFERROR(SMALL(IF((LEN(F$53:F$62)&gt;0),$B$53:$B$62,""),$B90),"")</f>
        <v/>
      </c>
      <c r="G90" s="93" t="str">
        <f t="array" ref="G90">IFERROR(SMALL(IF((LEN(G$53:G$62)&gt;0),$B$53:$B$62,""),$B90),"")</f>
        <v/>
      </c>
      <c r="H90" s="93" t="str">
        <f t="array" ref="H90">IFERROR(SMALL(IF((LEN(H$53:H$62)&gt;0),$B$53:$B$62,""),$B90),"")</f>
        <v/>
      </c>
      <c r="I90" s="93" t="str">
        <f t="array" ref="I90">IFERROR(SMALL(IF((LEN(I$53:I$62)&gt;0),$B$53:$B$62,""),$B90),"")</f>
        <v/>
      </c>
      <c r="J90" s="93" t="str">
        <f t="array" ref="J90">IFERROR(SMALL(IF((LEN(J$53:J$62)&gt;0),$B$53:$B$62,""),$B90),"")</f>
        <v/>
      </c>
      <c r="K90" s="93" t="str">
        <f t="array" ref="K90">IFERROR(SMALL(IF((LEN(K$53:K$62)&gt;0),$B$53:$B$62,""),$B90),"")</f>
        <v/>
      </c>
      <c r="L90" s="93" t="str">
        <f t="array" ref="L90">IFERROR(SMALL(IF((LEN(L$53:L$62)&gt;0),$B$53:$B$62,""),$B90),"")</f>
        <v/>
      </c>
      <c r="O90" s="112">
        <v>4</v>
      </c>
      <c r="P90" s="112">
        <v>9</v>
      </c>
      <c r="Q90" s="93" t="str">
        <f t="shared" si="79"/>
        <v/>
      </c>
      <c r="R90" s="93" t="str">
        <f t="shared" si="80"/>
        <v/>
      </c>
      <c r="AJ90" s="112">
        <v>84</v>
      </c>
      <c r="AK90" s="93" t="str">
        <f t="array" ref="AK90">IFERROR(IF(MAX(($AJ90&gt;=$AF$7:$AF$16)*($AJ90&lt;=$AG$7:$AG$16)*$AA$7:$AA$16)=0,"",INDEX($AB$7:$AB$16,MAX(($AJ90&gt;=$AF$7:$AF$16)*($AJ90&lt;=$AG$7:$AG$16)*$AA$7:$AA$16))),"")</f>
        <v/>
      </c>
      <c r="AL90" s="93" t="str">
        <f>IFERROR(IF(LEN(AK90)=0,"",COUNTIF(AK$7:AK90,AK90)),"")</f>
        <v/>
      </c>
      <c r="AM90" s="93" t="str">
        <f t="array" ref="AM90">IFERROR(IF(LEN(AK90)=0,"",LARGE((AK90=$R$7:$R$126)*($P$7:$P$126),COUNTIF(AK90:AK$126,AK90)-1)),"")</f>
        <v/>
      </c>
      <c r="AN90" s="93" t="str">
        <f>IFERROR(IF(LEN(AK90)=0,"",COUNTIF(AM$7:AM90,AM90)),"")</f>
        <v/>
      </c>
      <c r="AO90" s="93" t="str">
        <f t="array" ref="AO90">IFERROR(IF(MAX(($AJ90&gt;=$AF$19:$AF$28)*($AJ90&lt;=$AG$19:$AG$28)*$AA$19:$AA$28)=0,"",INDEX($AB$19:$AB$28,MAX(($AJ90&gt;=$AF$19:$AF$28)*($AJ90&lt;=$AG$19:$AG$28)*$AA$19:$AA$28))),"")</f>
        <v/>
      </c>
      <c r="AP90" s="93" t="str">
        <f>IFERROR(IF(LEN(AO90)=0,"",COUNTIF(AO$7:AO90,AO90)),"")</f>
        <v/>
      </c>
      <c r="AQ90" s="93" t="str">
        <f t="array" ref="AQ90">IFERROR(IF(LEN(AO90)=0,"",LARGE((AO90=$Q$7:$Q$126)*($P$7:$P$126),COUNTIF(AO90:AO$126,AO90)-1)),"")</f>
        <v/>
      </c>
      <c r="AR90" s="93" t="str">
        <f>IFERROR(IF(LEN(AO90)=0,"",COUNTIF(AQ$7:AQ90,AQ90)),"")</f>
        <v/>
      </c>
      <c r="AS90" s="93" t="str">
        <f t="array" ref="AS90">IFERROR(IF(MAX(($AJ90&gt;=$AF$31:$AF$40)*($AJ90&lt;=$AG$31:$AG$40)*$AA$31:$AA$40)=0,"",INDEX($AB$31:$AB$40,MAX(($AJ90&gt;=$AF$31:$AF$40)*($AJ90&lt;=$AG$31:$AG$40)*$AA$31:$AA$40))),"")</f>
        <v/>
      </c>
      <c r="AT90" s="93" t="str">
        <f>IFERROR(IF(LEN(AS90)=0,"",COUNTIF(AS$7:AS90,AS90)),"")</f>
        <v/>
      </c>
      <c r="AU90" s="93" t="str">
        <f t="shared" si="81"/>
        <v/>
      </c>
      <c r="AV90" s="93" t="str">
        <f>IFERROR(IF(LEN(AU90)=0,"",COUNTIF(AU$7:AU90,AU90)),"")</f>
        <v/>
      </c>
      <c r="AW90" s="93" t="str">
        <f t="array" ref="AW90">IFERROR(IF(MAX(($AJ90&gt;=$AF$43:$AF$52)*($AJ90&lt;=$AG$43:$AG$52)*$AA$43:$AA$52)=0,"",INDEX($AB$43:$AB$52,MAX(($AJ90&gt;=$AF$43:$AF$52)*($AJ90&lt;=$AG$43:$AG$52)*$AA$43:$AA$52))),"")</f>
        <v/>
      </c>
      <c r="AX90" s="93" t="str">
        <f>IFERROR(IF(LEN(AW90)=0,"",COUNTIF(AW$7:AW90,AW90)),"")</f>
        <v/>
      </c>
      <c r="AY90" s="93" t="str">
        <f t="shared" si="82"/>
        <v/>
      </c>
      <c r="AZ90" s="93" t="str">
        <f>IFERROR(IF(LEN(AY90)=0,"",COUNTIF(AY$7:AY90,AY90)),"")</f>
        <v/>
      </c>
      <c r="BA90" s="93" t="str">
        <f t="array" ref="BA90">IFERROR(IF(MAX(($AJ90&gt;=$AF$55:$AF$64)*($AJ90&lt;=$AG$55:$AG$64)*$AA$55:$AA$64)=0,"",INDEX($AB$55:$AB$64,MAX(($AJ90&gt;=$AF$55:$AF$64)*($AJ90&lt;=$AG$55:$AG$64)*$AA$55:$AA$64))),"")</f>
        <v/>
      </c>
      <c r="BB90" s="93" t="str">
        <f>IFERROR(IF(LEN(BA90)=0,"",COUNTIF(BA$7:BA90,BA90)),"")</f>
        <v/>
      </c>
      <c r="BD90" s="112">
        <v>84</v>
      </c>
      <c r="BE90" s="93" t="str">
        <f t="shared" si="83"/>
        <v/>
      </c>
      <c r="BF90" s="93" t="str">
        <f t="array" ref="BF90">IFERROR(IF(AND(COUNTIF($BE$7:$BE90,"")+1=BF$6,LEN($BE90)&gt;0,$AM90&gt;0),MATCH(INDEX($V$7:$V$16,$AM90)&amp;"-"&amp;$AN90,$BQ$7:$BQ$126,0),""),"")</f>
        <v/>
      </c>
      <c r="BG90" s="93" t="str">
        <f t="array" ref="BG90">IFERROR(IF(AND(COUNTIF($BE$7:$BE90,"")+1=BG$6,LEN($BE90)&gt;0,$AM90&gt;0),MATCH(INDEX($V$7:$V$16,$AM90)&amp;"-"&amp;$AN90,$BQ$7:$BQ$126,0),""),"")</f>
        <v/>
      </c>
      <c r="BH90" s="93" t="str">
        <f t="array" ref="BH90">IFERROR(IF(AND(COUNTIF($BE$7:$BE90,"")+1=BH$6,LEN($BE90)&gt;0,$AM90&gt;0),MATCH(INDEX($V$7:$V$16,$AM90)&amp;"-"&amp;$AN90,$BQ$7:$BQ$126,0),""),"")</f>
        <v/>
      </c>
      <c r="BI90" s="93" t="str">
        <f t="array" ref="BI90">IFERROR(IF(AND(COUNTIF($BE$7:$BE90,"")+1=BI$6,LEN($BE90)&gt;0,$AM90&gt;0),MATCH(INDEX($V$7:$V$16,$AM90)&amp;"-"&amp;$AN90,$BQ$7:$BQ$126,0),""),"")</f>
        <v/>
      </c>
      <c r="BJ90" s="93" t="str">
        <f t="array" ref="BJ90">IFERROR(IF(AND(COUNTIF($BE$7:$BE90,"")+1=BJ$6,LEN($BE90)&gt;0,$AM90&gt;0),MATCH(INDEX($V$7:$V$16,$AM90)&amp;"-"&amp;$AN90,$BQ$7:$BQ$126,0),""),"")</f>
        <v/>
      </c>
      <c r="BK90" s="93" t="str">
        <f t="array" ref="BK90">IFERROR(IF(AND(COUNTIF($BE$7:$BE90,"")+1=BK$6,LEN($BE90)&gt;0,$AM90&gt;0),MATCH(INDEX($V$7:$V$16,$AM90)&amp;"-"&amp;$AN90,$BQ$7:$BQ$126,0),""),"")</f>
        <v/>
      </c>
      <c r="BL90" s="93" t="str">
        <f t="array" ref="BL90">IFERROR(IF(AND(COUNTIF($BE$7:$BE90,"")+1=BL$6,LEN($BE90)&gt;0,$AM90&gt;0),MATCH(INDEX($V$7:$V$16,$AM90)&amp;"-"&amp;$AN90,$BQ$7:$BQ$126,0),""),"")</f>
        <v/>
      </c>
      <c r="BM90" s="93" t="str">
        <f t="array" ref="BM90">IFERROR(IF(AND(COUNTIF($BE$7:$BE90,"")+1=BM$6,LEN($BE90)&gt;0,$AM90&gt;0),MATCH(INDEX($V$7:$V$16,$AM90)&amp;"-"&amp;$AN90,$BQ$7:$BQ$126,0),""),"")</f>
        <v/>
      </c>
      <c r="BN90" s="93" t="str">
        <f t="array" ref="BN90">IFERROR(IF(AND(COUNTIF($BE$7:$BE90,"")+1=BN$6,LEN($BE90)&gt;0,$AM90&gt;0),MATCH(INDEX($V$7:$V$16,$AM90)&amp;"-"&amp;$AN90,$BQ$7:$BQ$126,0),""),"")</f>
        <v/>
      </c>
      <c r="BO90" s="93" t="str">
        <f t="array" ref="BO90">IFERROR(IF(AND(COUNTIF($BE$7:$BE90,"")+1=BO$6,LEN($BE90)&gt;0,$AM90&gt;0),MATCH(INDEX($V$7:$V$16,$AM90)&amp;"-"&amp;$AN90,$BQ$7:$BQ$126,0),""),"")</f>
        <v/>
      </c>
      <c r="BP90" s="93" t="str">
        <f t="array" ref="BP90">IFERROR(IF(AND(COUNTIF($BE$7:$BE90,"")+1=BP$6,LEN($BE90)&gt;0,$AM90&gt;0),MATCH(INDEX($V$7:$V$16,$AM90)&amp;"-"&amp;$AN90,$BQ$7:$BQ$126,0),""),"")</f>
        <v/>
      </c>
      <c r="BQ90" s="93" t="str">
        <f t="shared" si="84"/>
        <v/>
      </c>
      <c r="BR90" s="93" t="str">
        <f t="array" ref="BR90">IFERROR(IF(AND(COUNTIF($BQ$7:$BQ90,"")+1=BR$6,LEN($BQ90)&gt;0,$AQ90&gt;0),MATCH(INDEX($W$7:$W$16,$AQ90)&amp;"-"&amp;$AR90,$CC$7:$CC$126,0),""),"")</f>
        <v/>
      </c>
      <c r="BS90" s="93" t="str">
        <f t="array" ref="BS90">IFERROR(IF(AND(COUNTIF($BQ$7:$BQ90,"")+1=BS$6,LEN($BQ90)&gt;0,$AQ90&gt;0),MATCH(INDEX($W$7:$W$16,$AQ90)&amp;"-"&amp;$AR90,$CC$7:$CC$126,0),""),"")</f>
        <v/>
      </c>
      <c r="BT90" s="93" t="str">
        <f t="array" ref="BT90">IFERROR(IF(AND(COUNTIF($BQ$7:$BQ90,"")+1=BT$6,LEN($BQ90)&gt;0,$AQ90&gt;0),MATCH(INDEX($W$7:$W$16,$AQ90)&amp;"-"&amp;$AR90,$CC$7:$CC$126,0),""),"")</f>
        <v/>
      </c>
      <c r="BU90" s="93" t="str">
        <f t="array" ref="BU90">IFERROR(IF(AND(COUNTIF($BQ$7:$BQ90,"")+1=BU$6,LEN($BQ90)&gt;0,$AQ90&gt;0),MATCH(INDEX($W$7:$W$16,$AQ90)&amp;"-"&amp;$AR90,$CC$7:$CC$126,0),""),"")</f>
        <v/>
      </c>
      <c r="BV90" s="93" t="str">
        <f t="array" ref="BV90">IFERROR(IF(AND(COUNTIF($BQ$7:$BQ90,"")+1=BV$6,LEN($BQ90)&gt;0,$AQ90&gt;0),MATCH(INDEX($W$7:$W$16,$AQ90)&amp;"-"&amp;$AR90,$CC$7:$CC$126,0),""),"")</f>
        <v/>
      </c>
      <c r="BW90" s="93" t="str">
        <f t="array" ref="BW90">IFERROR(IF(AND(COUNTIF($BQ$7:$BQ90,"")+1=BW$6,LEN($BQ90)&gt;0,$AQ90&gt;0),MATCH(INDEX($W$7:$W$16,$AQ90)&amp;"-"&amp;$AR90,$CC$7:$CC$126,0),""),"")</f>
        <v/>
      </c>
      <c r="BX90" s="93" t="str">
        <f t="array" ref="BX90">IFERROR(IF(AND(COUNTIF($BQ$7:$BQ90,"")+1=BX$6,LEN($BQ90)&gt;0,$AQ90&gt;0),MATCH(INDEX($W$7:$W$16,$AQ90)&amp;"-"&amp;$AR90,$CC$7:$CC$126,0),""),"")</f>
        <v/>
      </c>
      <c r="BY90" s="93" t="str">
        <f t="array" ref="BY90">IFERROR(IF(AND(COUNTIF($BQ$7:$BQ90,"")+1=BY$6,LEN($BQ90)&gt;0,$AQ90&gt;0),MATCH(INDEX($W$7:$W$16,$AQ90)&amp;"-"&amp;$AR90,$CC$7:$CC$126,0),""),"")</f>
        <v/>
      </c>
      <c r="BZ90" s="93" t="str">
        <f t="array" ref="BZ90">IFERROR(IF(AND(COUNTIF($BQ$7:$BQ90,"")+1=BZ$6,LEN($BQ90)&gt;0,$AQ90&gt;0),MATCH(INDEX($W$7:$W$16,$AQ90)&amp;"-"&amp;$AR90,$CC$7:$CC$126,0),""),"")</f>
        <v/>
      </c>
      <c r="CA90" s="93" t="str">
        <f t="array" ref="CA90">IFERROR(IF(AND(COUNTIF($BQ$7:$BQ90,"")+1=CA$6,LEN($BQ90)&gt;0,$AQ90&gt;0),MATCH(INDEX($W$7:$W$16,$AQ90)&amp;"-"&amp;$AR90,$CC$7:$CC$126,0),""),"")</f>
        <v/>
      </c>
      <c r="CB90" s="93" t="str">
        <f t="array" ref="CB90">IFERROR(IF(AND(COUNTIF($BQ$7:$BQ90,"")+1=CB$6,LEN($BQ90)&gt;0,$AQ90&gt;0),MATCH(INDEX($W$7:$W$16,$AQ90)&amp;"-"&amp;$AR90,$CC$7:$CC$126,0),""),"")</f>
        <v/>
      </c>
      <c r="CC90" s="93" t="str">
        <f t="shared" si="85"/>
        <v/>
      </c>
      <c r="CD90" s="93" t="str">
        <f t="array" ref="CD90">IFERROR(IF(AND(COUNTIF($CC$7:$CC90,"")+1=CD$6,LEN($CC90)&gt;0,$AU90&gt;0),MATCH(INDEX($X$7:$X$16,$AU90)&amp;"-"&amp;$AV90,$CO$7:$CO$126,0),""),"")</f>
        <v/>
      </c>
      <c r="CE90" s="93" t="str">
        <f t="array" ref="CE90">IFERROR(IF(AND(COUNTIF($CC$7:$CC90,"")+1=CE$6,LEN($CC90)&gt;0,$AU90&gt;0),MATCH(INDEX($X$7:$X$16,$AU90)&amp;"-"&amp;$AV90,$CO$7:$CO$126,0),""),"")</f>
        <v/>
      </c>
      <c r="CF90" s="93" t="str">
        <f t="array" ref="CF90">IFERROR(IF(AND(COUNTIF($CC$7:$CC90,"")+1=CF$6,LEN($CC90)&gt;0,$AU90&gt;0),MATCH(INDEX($X$7:$X$16,$AU90)&amp;"-"&amp;$AV90,$CO$7:$CO$126,0),""),"")</f>
        <v/>
      </c>
      <c r="CG90" s="93" t="str">
        <f t="array" ref="CG90">IFERROR(IF(AND(COUNTIF($CC$7:$CC90,"")+1=CG$6,LEN($CC90)&gt;0,$AU90&gt;0),MATCH(INDEX($X$7:$X$16,$AU90)&amp;"-"&amp;$AV90,$CO$7:$CO$126,0),""),"")</f>
        <v/>
      </c>
      <c r="CH90" s="93" t="str">
        <f t="array" ref="CH90">IFERROR(IF(AND(COUNTIF($CC$7:$CC90,"")+1=CH$6,LEN($CC90)&gt;0,$AU90&gt;0),MATCH(INDEX($X$7:$X$16,$AU90)&amp;"-"&amp;$AV90,$CO$7:$CO$126,0),""),"")</f>
        <v/>
      </c>
      <c r="CI90" s="93" t="str">
        <f t="array" ref="CI90">IFERROR(IF(AND(COUNTIF($CC$7:$CC90,"")+1=CI$6,LEN($CC90)&gt;0,$AU90&gt;0),MATCH(INDEX($X$7:$X$16,$AU90)&amp;"-"&amp;$AV90,$CO$7:$CO$126,0),""),"")</f>
        <v/>
      </c>
      <c r="CJ90" s="93" t="str">
        <f t="array" ref="CJ90">IFERROR(IF(AND(COUNTIF($CC$7:$CC90,"")+1=CJ$6,LEN($CC90)&gt;0,$AU90&gt;0),MATCH(INDEX($X$7:$X$16,$AU90)&amp;"-"&amp;$AV90,$CO$7:$CO$126,0),""),"")</f>
        <v/>
      </c>
      <c r="CK90" s="93" t="str">
        <f t="array" ref="CK90">IFERROR(IF(AND(COUNTIF($CC$7:$CC90,"")+1=CK$6,LEN($CC90)&gt;0,$AU90&gt;0),MATCH(INDEX($X$7:$X$16,$AU90)&amp;"-"&amp;$AV90,$CO$7:$CO$126,0),""),"")</f>
        <v/>
      </c>
      <c r="CL90" s="93" t="str">
        <f t="array" ref="CL90">IFERROR(IF(AND(COUNTIF($CC$7:$CC90,"")+1=CL$6,LEN($CC90)&gt;0,$AU90&gt;0),MATCH(INDEX($X$7:$X$16,$AU90)&amp;"-"&amp;$AV90,$CO$7:$CO$126,0),""),"")</f>
        <v/>
      </c>
      <c r="CM90" s="93" t="str">
        <f t="array" ref="CM90">IFERROR(IF(AND(COUNTIF($CC$7:$CC90,"")+1=CM$6,LEN($CC90)&gt;0,$AU90&gt;0),MATCH(INDEX($X$7:$X$16,$AU90)&amp;"-"&amp;$AV90,$CO$7:$CO$126,0),""),"")</f>
        <v/>
      </c>
      <c r="CN90" s="93" t="str">
        <f t="array" ref="CN90">IFERROR(IF(AND(COUNTIF($CC$7:$CC90,"")+1=CN$6,LEN($CC90)&gt;0,$AU90&gt;0),MATCH(INDEX($X$7:$X$16,$AU90)&amp;"-"&amp;$AV90,$CO$7:$CO$126,0),""),"")</f>
        <v/>
      </c>
      <c r="CO90" s="93" t="str">
        <f t="shared" si="86"/>
        <v/>
      </c>
      <c r="CP90" s="93" t="str">
        <f t="array" ref="CP90">IFERROR(IF(AND(COUNTIF($CO$7:$CO90,"")+1=CP$6,LEN($CO90)&gt;0,$AY90&gt;0),MATCH(INDEX($Y$7:$Y$16,$AY90)&amp;"-"&amp;$AZ90,$DA$7:$DA$126,0),""),"")</f>
        <v/>
      </c>
      <c r="CQ90" s="93" t="str">
        <f t="array" ref="CQ90">IFERROR(IF(AND(COUNTIF($CO$7:$CO90,"")+1=CQ$6,LEN($CO90)&gt;0,$AY90&gt;0),MATCH(INDEX($Y$7:$Y$16,$AY90)&amp;"-"&amp;$AZ90,$DA$7:$DA$126,0),""),"")</f>
        <v/>
      </c>
      <c r="CR90" s="93" t="str">
        <f t="array" ref="CR90">IFERROR(IF(AND(COUNTIF($CO$7:$CO90,"")+1=CR$6,LEN($CO90)&gt;0,$AY90&gt;0),MATCH(INDEX($Y$7:$Y$16,$AY90)&amp;"-"&amp;$AZ90,$DA$7:$DA$126,0),""),"")</f>
        <v/>
      </c>
      <c r="CS90" s="93" t="str">
        <f t="array" ref="CS90">IFERROR(IF(AND(COUNTIF($CO$7:$CO90,"")+1=CS$6,LEN($CO90)&gt;0,$AY90&gt;0),MATCH(INDEX($Y$7:$Y$16,$AY90)&amp;"-"&amp;$AZ90,$DA$7:$DA$126,0),""),"")</f>
        <v/>
      </c>
      <c r="CT90" s="93" t="str">
        <f t="array" ref="CT90">IFERROR(IF(AND(COUNTIF($CO$7:$CO90,"")+1=CT$6,LEN($CO90)&gt;0,$AY90&gt;0),MATCH(INDEX($Y$7:$Y$16,$AY90)&amp;"-"&amp;$AZ90,$DA$7:$DA$126,0),""),"")</f>
        <v/>
      </c>
      <c r="CU90" s="93" t="str">
        <f t="array" ref="CU90">IFERROR(IF(AND(COUNTIF($CO$7:$CO90,"")+1=CU$6,LEN($CO90)&gt;0,$AY90&gt;0),MATCH(INDEX($Y$7:$Y$16,$AY90)&amp;"-"&amp;$AZ90,$DA$7:$DA$126,0),""),"")</f>
        <v/>
      </c>
      <c r="CV90" s="93" t="str">
        <f t="array" ref="CV90">IFERROR(IF(AND(COUNTIF($CO$7:$CO90,"")+1=CV$6,LEN($CO90)&gt;0,$AY90&gt;0),MATCH(INDEX($Y$7:$Y$16,$AY90)&amp;"-"&amp;$AZ90,$DA$7:$DA$126,0),""),"")</f>
        <v/>
      </c>
      <c r="CW90" s="93" t="str">
        <f t="array" ref="CW90">IFERROR(IF(AND(COUNTIF($CO$7:$CO90,"")+1=CW$6,LEN($CO90)&gt;0,$AY90&gt;0),MATCH(INDEX($Y$7:$Y$16,$AY90)&amp;"-"&amp;$AZ90,$DA$7:$DA$126,0),""),"")</f>
        <v/>
      </c>
      <c r="CX90" s="93" t="str">
        <f t="array" ref="CX90">IFERROR(IF(AND(COUNTIF($CO$7:$CO90,"")+1=CX$6,LEN($CO90)&gt;0,$AY90&gt;0),MATCH(INDEX($Y$7:$Y$16,$AY90)&amp;"-"&amp;$AZ90,$DA$7:$DA$126,0),""),"")</f>
        <v/>
      </c>
      <c r="CY90" s="93" t="str">
        <f t="array" ref="CY90">IFERROR(IF(AND(COUNTIF($CO$7:$CO90,"")+1=CY$6,LEN($CO90)&gt;0,$AY90&gt;0),MATCH(INDEX($Y$7:$Y$16,$AY90)&amp;"-"&amp;$AZ90,$DA$7:$DA$126,0),""),"")</f>
        <v/>
      </c>
      <c r="CZ90" s="93" t="str">
        <f t="array" ref="CZ90">IFERROR(IF(AND(COUNTIF($CO$7:$CO90,"")+1=CZ$6,LEN($CO90)&gt;0,$AY90&gt;0),MATCH(INDEX($Y$7:$Y$16,$AY90)&amp;"-"&amp;$AZ90,$DA$7:$DA$126,0),""),"")</f>
        <v/>
      </c>
      <c r="DA90" s="93" t="str">
        <f t="shared" si="87"/>
        <v/>
      </c>
      <c r="DC90" s="93" t="str">
        <f t="array" ref="DC90">IFERROR(IF(LEN(BQ90)=0,"",SUM((BF$7:BO$126=$BD90)*(BF$6:BO$6))),"")</f>
        <v/>
      </c>
      <c r="DD90" s="93" t="str">
        <f t="array" ref="DD90">IFERROR(IF(LEN(CC90)=0,"",SUM((BR$7:CA$126=$BD90)*(BR$6:CA$6))),"")</f>
        <v/>
      </c>
      <c r="DE90" s="93" t="str">
        <f t="array" ref="DE90">IFERROR(IF(LEN(CO90)=0,"",SUM((CD$7:CM$126=$BD90)*(CD$6:CM$6))),"")</f>
        <v/>
      </c>
      <c r="DF90" s="93" t="str">
        <f t="array" ref="DF90">IFERROR(IF(LEN(DA90)=0,"",SUM((CP$7:CY$126=$BD90)*(CP$6:CY$6))),"")</f>
        <v/>
      </c>
    </row>
    <row r="91" spans="2:110" x14ac:dyDescent="0.25">
      <c r="B91" s="112">
        <v>9</v>
      </c>
      <c r="C91" s="93" t="str">
        <f t="array" ref="C91">IFERROR(SMALL(IF((LEN(C$53:C$62)&gt;0),$B$53:$B$62,""),$B91),"")</f>
        <v/>
      </c>
      <c r="D91" s="93" t="str">
        <f t="array" ref="D91">IFERROR(SMALL(IF((LEN(D$53:D$62)&gt;0),$B$53:$B$62,""),$B91),"")</f>
        <v/>
      </c>
      <c r="E91" s="93" t="str">
        <f t="array" ref="E91">IFERROR(SMALL(IF((LEN(E$53:E$62)&gt;0),$B$53:$B$62,""),$B91),"")</f>
        <v/>
      </c>
      <c r="F91" s="93" t="str">
        <f t="array" ref="F91">IFERROR(SMALL(IF((LEN(F$53:F$62)&gt;0),$B$53:$B$62,""),$B91),"")</f>
        <v/>
      </c>
      <c r="G91" s="93" t="str">
        <f t="array" ref="G91">IFERROR(SMALL(IF((LEN(G$53:G$62)&gt;0),$B$53:$B$62,""),$B91),"")</f>
        <v/>
      </c>
      <c r="H91" s="93" t="str">
        <f t="array" ref="H91">IFERROR(SMALL(IF((LEN(H$53:H$62)&gt;0),$B$53:$B$62,""),$B91),"")</f>
        <v/>
      </c>
      <c r="I91" s="93" t="str">
        <f t="array" ref="I91">IFERROR(SMALL(IF((LEN(I$53:I$62)&gt;0),$B$53:$B$62,""),$B91),"")</f>
        <v/>
      </c>
      <c r="J91" s="93" t="str">
        <f t="array" ref="J91">IFERROR(SMALL(IF((LEN(J$53:J$62)&gt;0),$B$53:$B$62,""),$B91),"")</f>
        <v/>
      </c>
      <c r="K91" s="93" t="str">
        <f t="array" ref="K91">IFERROR(SMALL(IF((LEN(K$53:K$62)&gt;0),$B$53:$B$62,""),$B91),"")</f>
        <v/>
      </c>
      <c r="L91" s="93" t="str">
        <f t="array" ref="L91">IFERROR(SMALL(IF((LEN(L$53:L$62)&gt;0),$B$53:$B$62,""),$B91),"")</f>
        <v/>
      </c>
      <c r="O91" s="112">
        <v>5</v>
      </c>
      <c r="P91" s="112">
        <v>9</v>
      </c>
      <c r="Q91" s="93" t="str">
        <f t="shared" si="79"/>
        <v/>
      </c>
      <c r="R91" s="93" t="str">
        <f t="shared" si="80"/>
        <v/>
      </c>
      <c r="AJ91" s="112">
        <v>85</v>
      </c>
      <c r="AK91" s="93" t="str">
        <f t="array" ref="AK91">IFERROR(IF(MAX(($AJ91&gt;=$AF$7:$AF$16)*($AJ91&lt;=$AG$7:$AG$16)*$AA$7:$AA$16)=0,"",INDEX($AB$7:$AB$16,MAX(($AJ91&gt;=$AF$7:$AF$16)*($AJ91&lt;=$AG$7:$AG$16)*$AA$7:$AA$16))),"")</f>
        <v/>
      </c>
      <c r="AL91" s="93" t="str">
        <f>IFERROR(IF(LEN(AK91)=0,"",COUNTIF(AK$7:AK91,AK91)),"")</f>
        <v/>
      </c>
      <c r="AM91" s="93" t="str">
        <f t="array" ref="AM91">IFERROR(IF(LEN(AK91)=0,"",LARGE((AK91=$R$7:$R$126)*($P$7:$P$126),COUNTIF(AK91:AK$126,AK91)-1)),"")</f>
        <v/>
      </c>
      <c r="AN91" s="93" t="str">
        <f>IFERROR(IF(LEN(AK91)=0,"",COUNTIF(AM$7:AM91,AM91)),"")</f>
        <v/>
      </c>
      <c r="AO91" s="93" t="str">
        <f t="array" ref="AO91">IFERROR(IF(MAX(($AJ91&gt;=$AF$19:$AF$28)*($AJ91&lt;=$AG$19:$AG$28)*$AA$19:$AA$28)=0,"",INDEX($AB$19:$AB$28,MAX(($AJ91&gt;=$AF$19:$AF$28)*($AJ91&lt;=$AG$19:$AG$28)*$AA$19:$AA$28))),"")</f>
        <v/>
      </c>
      <c r="AP91" s="93" t="str">
        <f>IFERROR(IF(LEN(AO91)=0,"",COUNTIF(AO$7:AO91,AO91)),"")</f>
        <v/>
      </c>
      <c r="AQ91" s="93" t="str">
        <f t="array" ref="AQ91">IFERROR(IF(LEN(AO91)=0,"",LARGE((AO91=$Q$7:$Q$126)*($P$7:$P$126),COUNTIF(AO91:AO$126,AO91)-1)),"")</f>
        <v/>
      </c>
      <c r="AR91" s="93" t="str">
        <f>IFERROR(IF(LEN(AO91)=0,"",COUNTIF(AQ$7:AQ91,AQ91)),"")</f>
        <v/>
      </c>
      <c r="AS91" s="93" t="str">
        <f t="array" ref="AS91">IFERROR(IF(MAX(($AJ91&gt;=$AF$31:$AF$40)*($AJ91&lt;=$AG$31:$AG$40)*$AA$31:$AA$40)=0,"",INDEX($AB$31:$AB$40,MAX(($AJ91&gt;=$AF$31:$AF$40)*($AJ91&lt;=$AG$31:$AG$40)*$AA$31:$AA$40))),"")</f>
        <v/>
      </c>
      <c r="AT91" s="93" t="str">
        <f>IFERROR(IF(LEN(AS91)=0,"",COUNTIF(AS$7:AS91,AS91)),"")</f>
        <v/>
      </c>
      <c r="AU91" s="93" t="str">
        <f t="shared" si="81"/>
        <v/>
      </c>
      <c r="AV91" s="93" t="str">
        <f>IFERROR(IF(LEN(AU91)=0,"",COUNTIF(AU$7:AU91,AU91)),"")</f>
        <v/>
      </c>
      <c r="AW91" s="93" t="str">
        <f t="array" ref="AW91">IFERROR(IF(MAX(($AJ91&gt;=$AF$43:$AF$52)*($AJ91&lt;=$AG$43:$AG$52)*$AA$43:$AA$52)=0,"",INDEX($AB$43:$AB$52,MAX(($AJ91&gt;=$AF$43:$AF$52)*($AJ91&lt;=$AG$43:$AG$52)*$AA$43:$AA$52))),"")</f>
        <v/>
      </c>
      <c r="AX91" s="93" t="str">
        <f>IFERROR(IF(LEN(AW91)=0,"",COUNTIF(AW$7:AW91,AW91)),"")</f>
        <v/>
      </c>
      <c r="AY91" s="93" t="str">
        <f t="shared" si="82"/>
        <v/>
      </c>
      <c r="AZ91" s="93" t="str">
        <f>IFERROR(IF(LEN(AY91)=0,"",COUNTIF(AY$7:AY91,AY91)),"")</f>
        <v/>
      </c>
      <c r="BA91" s="93" t="str">
        <f t="array" ref="BA91">IFERROR(IF(MAX(($AJ91&gt;=$AF$55:$AF$64)*($AJ91&lt;=$AG$55:$AG$64)*$AA$55:$AA$64)=0,"",INDEX($AB$55:$AB$64,MAX(($AJ91&gt;=$AF$55:$AF$64)*($AJ91&lt;=$AG$55:$AG$64)*$AA$55:$AA$64))),"")</f>
        <v/>
      </c>
      <c r="BB91" s="93" t="str">
        <f>IFERROR(IF(LEN(BA91)=0,"",COUNTIF(BA$7:BA91,BA91)),"")</f>
        <v/>
      </c>
      <c r="BD91" s="112">
        <v>85</v>
      </c>
      <c r="BE91" s="93" t="str">
        <f t="shared" si="83"/>
        <v/>
      </c>
      <c r="BF91" s="93" t="str">
        <f t="array" ref="BF91">IFERROR(IF(AND(COUNTIF($BE$7:$BE91,"")+1=BF$6,LEN($BE91)&gt;0,$AM91&gt;0),MATCH(INDEX($V$7:$V$16,$AM91)&amp;"-"&amp;$AN91,$BQ$7:$BQ$126,0),""),"")</f>
        <v/>
      </c>
      <c r="BG91" s="93" t="str">
        <f t="array" ref="BG91">IFERROR(IF(AND(COUNTIF($BE$7:$BE91,"")+1=BG$6,LEN($BE91)&gt;0,$AM91&gt;0),MATCH(INDEX($V$7:$V$16,$AM91)&amp;"-"&amp;$AN91,$BQ$7:$BQ$126,0),""),"")</f>
        <v/>
      </c>
      <c r="BH91" s="93" t="str">
        <f t="array" ref="BH91">IFERROR(IF(AND(COUNTIF($BE$7:$BE91,"")+1=BH$6,LEN($BE91)&gt;0,$AM91&gt;0),MATCH(INDEX($V$7:$V$16,$AM91)&amp;"-"&amp;$AN91,$BQ$7:$BQ$126,0),""),"")</f>
        <v/>
      </c>
      <c r="BI91" s="93" t="str">
        <f t="array" ref="BI91">IFERROR(IF(AND(COUNTIF($BE$7:$BE91,"")+1=BI$6,LEN($BE91)&gt;0,$AM91&gt;0),MATCH(INDEX($V$7:$V$16,$AM91)&amp;"-"&amp;$AN91,$BQ$7:$BQ$126,0),""),"")</f>
        <v/>
      </c>
      <c r="BJ91" s="93" t="str">
        <f t="array" ref="BJ91">IFERROR(IF(AND(COUNTIF($BE$7:$BE91,"")+1=BJ$6,LEN($BE91)&gt;0,$AM91&gt;0),MATCH(INDEX($V$7:$V$16,$AM91)&amp;"-"&amp;$AN91,$BQ$7:$BQ$126,0),""),"")</f>
        <v/>
      </c>
      <c r="BK91" s="93" t="str">
        <f t="array" ref="BK91">IFERROR(IF(AND(COUNTIF($BE$7:$BE91,"")+1=BK$6,LEN($BE91)&gt;0,$AM91&gt;0),MATCH(INDEX($V$7:$V$16,$AM91)&amp;"-"&amp;$AN91,$BQ$7:$BQ$126,0),""),"")</f>
        <v/>
      </c>
      <c r="BL91" s="93" t="str">
        <f t="array" ref="BL91">IFERROR(IF(AND(COUNTIF($BE$7:$BE91,"")+1=BL$6,LEN($BE91)&gt;0,$AM91&gt;0),MATCH(INDEX($V$7:$V$16,$AM91)&amp;"-"&amp;$AN91,$BQ$7:$BQ$126,0),""),"")</f>
        <v/>
      </c>
      <c r="BM91" s="93" t="str">
        <f t="array" ref="BM91">IFERROR(IF(AND(COUNTIF($BE$7:$BE91,"")+1=BM$6,LEN($BE91)&gt;0,$AM91&gt;0),MATCH(INDEX($V$7:$V$16,$AM91)&amp;"-"&amp;$AN91,$BQ$7:$BQ$126,0),""),"")</f>
        <v/>
      </c>
      <c r="BN91" s="93" t="str">
        <f t="array" ref="BN91">IFERROR(IF(AND(COUNTIF($BE$7:$BE91,"")+1=BN$6,LEN($BE91)&gt;0,$AM91&gt;0),MATCH(INDEX($V$7:$V$16,$AM91)&amp;"-"&amp;$AN91,$BQ$7:$BQ$126,0),""),"")</f>
        <v/>
      </c>
      <c r="BO91" s="93" t="str">
        <f t="array" ref="BO91">IFERROR(IF(AND(COUNTIF($BE$7:$BE91,"")+1=BO$6,LEN($BE91)&gt;0,$AM91&gt;0),MATCH(INDEX($V$7:$V$16,$AM91)&amp;"-"&amp;$AN91,$BQ$7:$BQ$126,0),""),"")</f>
        <v/>
      </c>
      <c r="BP91" s="93" t="str">
        <f t="array" ref="BP91">IFERROR(IF(AND(COUNTIF($BE$7:$BE91,"")+1=BP$6,LEN($BE91)&gt;0,$AM91&gt;0),MATCH(INDEX($V$7:$V$16,$AM91)&amp;"-"&amp;$AN91,$BQ$7:$BQ$126,0),""),"")</f>
        <v/>
      </c>
      <c r="BQ91" s="93" t="str">
        <f t="shared" si="84"/>
        <v/>
      </c>
      <c r="BR91" s="93" t="str">
        <f t="array" ref="BR91">IFERROR(IF(AND(COUNTIF($BQ$7:$BQ91,"")+1=BR$6,LEN($BQ91)&gt;0,$AQ91&gt;0),MATCH(INDEX($W$7:$W$16,$AQ91)&amp;"-"&amp;$AR91,$CC$7:$CC$126,0),""),"")</f>
        <v/>
      </c>
      <c r="BS91" s="93" t="str">
        <f t="array" ref="BS91">IFERROR(IF(AND(COUNTIF($BQ$7:$BQ91,"")+1=BS$6,LEN($BQ91)&gt;0,$AQ91&gt;0),MATCH(INDEX($W$7:$W$16,$AQ91)&amp;"-"&amp;$AR91,$CC$7:$CC$126,0),""),"")</f>
        <v/>
      </c>
      <c r="BT91" s="93" t="str">
        <f t="array" ref="BT91">IFERROR(IF(AND(COUNTIF($BQ$7:$BQ91,"")+1=BT$6,LEN($BQ91)&gt;0,$AQ91&gt;0),MATCH(INDEX($W$7:$W$16,$AQ91)&amp;"-"&amp;$AR91,$CC$7:$CC$126,0),""),"")</f>
        <v/>
      </c>
      <c r="BU91" s="93" t="str">
        <f t="array" ref="BU91">IFERROR(IF(AND(COUNTIF($BQ$7:$BQ91,"")+1=BU$6,LEN($BQ91)&gt;0,$AQ91&gt;0),MATCH(INDEX($W$7:$W$16,$AQ91)&amp;"-"&amp;$AR91,$CC$7:$CC$126,0),""),"")</f>
        <v/>
      </c>
      <c r="BV91" s="93" t="str">
        <f t="array" ref="BV91">IFERROR(IF(AND(COUNTIF($BQ$7:$BQ91,"")+1=BV$6,LEN($BQ91)&gt;0,$AQ91&gt;0),MATCH(INDEX($W$7:$W$16,$AQ91)&amp;"-"&amp;$AR91,$CC$7:$CC$126,0),""),"")</f>
        <v/>
      </c>
      <c r="BW91" s="93" t="str">
        <f t="array" ref="BW91">IFERROR(IF(AND(COUNTIF($BQ$7:$BQ91,"")+1=BW$6,LEN($BQ91)&gt;0,$AQ91&gt;0),MATCH(INDEX($W$7:$W$16,$AQ91)&amp;"-"&amp;$AR91,$CC$7:$CC$126,0),""),"")</f>
        <v/>
      </c>
      <c r="BX91" s="93" t="str">
        <f t="array" ref="BX91">IFERROR(IF(AND(COUNTIF($BQ$7:$BQ91,"")+1=BX$6,LEN($BQ91)&gt;0,$AQ91&gt;0),MATCH(INDEX($W$7:$W$16,$AQ91)&amp;"-"&amp;$AR91,$CC$7:$CC$126,0),""),"")</f>
        <v/>
      </c>
      <c r="BY91" s="93" t="str">
        <f t="array" ref="BY91">IFERROR(IF(AND(COUNTIF($BQ$7:$BQ91,"")+1=BY$6,LEN($BQ91)&gt;0,$AQ91&gt;0),MATCH(INDEX($W$7:$W$16,$AQ91)&amp;"-"&amp;$AR91,$CC$7:$CC$126,0),""),"")</f>
        <v/>
      </c>
      <c r="BZ91" s="93" t="str">
        <f t="array" ref="BZ91">IFERROR(IF(AND(COUNTIF($BQ$7:$BQ91,"")+1=BZ$6,LEN($BQ91)&gt;0,$AQ91&gt;0),MATCH(INDEX($W$7:$W$16,$AQ91)&amp;"-"&amp;$AR91,$CC$7:$CC$126,0),""),"")</f>
        <v/>
      </c>
      <c r="CA91" s="93" t="str">
        <f t="array" ref="CA91">IFERROR(IF(AND(COUNTIF($BQ$7:$BQ91,"")+1=CA$6,LEN($BQ91)&gt;0,$AQ91&gt;0),MATCH(INDEX($W$7:$W$16,$AQ91)&amp;"-"&amp;$AR91,$CC$7:$CC$126,0),""),"")</f>
        <v/>
      </c>
      <c r="CB91" s="93" t="str">
        <f t="array" ref="CB91">IFERROR(IF(AND(COUNTIF($BQ$7:$BQ91,"")+1=CB$6,LEN($BQ91)&gt;0,$AQ91&gt;0),MATCH(INDEX($W$7:$W$16,$AQ91)&amp;"-"&amp;$AR91,$CC$7:$CC$126,0),""),"")</f>
        <v/>
      </c>
      <c r="CC91" s="93" t="str">
        <f t="shared" si="85"/>
        <v/>
      </c>
      <c r="CD91" s="93" t="str">
        <f t="array" ref="CD91">IFERROR(IF(AND(COUNTIF($CC$7:$CC91,"")+1=CD$6,LEN($CC91)&gt;0,$AU91&gt;0),MATCH(INDEX($X$7:$X$16,$AU91)&amp;"-"&amp;$AV91,$CO$7:$CO$126,0),""),"")</f>
        <v/>
      </c>
      <c r="CE91" s="93" t="str">
        <f t="array" ref="CE91">IFERROR(IF(AND(COUNTIF($CC$7:$CC91,"")+1=CE$6,LEN($CC91)&gt;0,$AU91&gt;0),MATCH(INDEX($X$7:$X$16,$AU91)&amp;"-"&amp;$AV91,$CO$7:$CO$126,0),""),"")</f>
        <v/>
      </c>
      <c r="CF91" s="93" t="str">
        <f t="array" ref="CF91">IFERROR(IF(AND(COUNTIF($CC$7:$CC91,"")+1=CF$6,LEN($CC91)&gt;0,$AU91&gt;0),MATCH(INDEX($X$7:$X$16,$AU91)&amp;"-"&amp;$AV91,$CO$7:$CO$126,0),""),"")</f>
        <v/>
      </c>
      <c r="CG91" s="93" t="str">
        <f t="array" ref="CG91">IFERROR(IF(AND(COUNTIF($CC$7:$CC91,"")+1=CG$6,LEN($CC91)&gt;0,$AU91&gt;0),MATCH(INDEX($X$7:$X$16,$AU91)&amp;"-"&amp;$AV91,$CO$7:$CO$126,0),""),"")</f>
        <v/>
      </c>
      <c r="CH91" s="93" t="str">
        <f t="array" ref="CH91">IFERROR(IF(AND(COUNTIF($CC$7:$CC91,"")+1=CH$6,LEN($CC91)&gt;0,$AU91&gt;0),MATCH(INDEX($X$7:$X$16,$AU91)&amp;"-"&amp;$AV91,$CO$7:$CO$126,0),""),"")</f>
        <v/>
      </c>
      <c r="CI91" s="93" t="str">
        <f t="array" ref="CI91">IFERROR(IF(AND(COUNTIF($CC$7:$CC91,"")+1=CI$6,LEN($CC91)&gt;0,$AU91&gt;0),MATCH(INDEX($X$7:$X$16,$AU91)&amp;"-"&amp;$AV91,$CO$7:$CO$126,0),""),"")</f>
        <v/>
      </c>
      <c r="CJ91" s="93" t="str">
        <f t="array" ref="CJ91">IFERROR(IF(AND(COUNTIF($CC$7:$CC91,"")+1=CJ$6,LEN($CC91)&gt;0,$AU91&gt;0),MATCH(INDEX($X$7:$X$16,$AU91)&amp;"-"&amp;$AV91,$CO$7:$CO$126,0),""),"")</f>
        <v/>
      </c>
      <c r="CK91" s="93" t="str">
        <f t="array" ref="CK91">IFERROR(IF(AND(COUNTIF($CC$7:$CC91,"")+1=CK$6,LEN($CC91)&gt;0,$AU91&gt;0),MATCH(INDEX($X$7:$X$16,$AU91)&amp;"-"&amp;$AV91,$CO$7:$CO$126,0),""),"")</f>
        <v/>
      </c>
      <c r="CL91" s="93" t="str">
        <f t="array" ref="CL91">IFERROR(IF(AND(COUNTIF($CC$7:$CC91,"")+1=CL$6,LEN($CC91)&gt;0,$AU91&gt;0),MATCH(INDEX($X$7:$X$16,$AU91)&amp;"-"&amp;$AV91,$CO$7:$CO$126,0),""),"")</f>
        <v/>
      </c>
      <c r="CM91" s="93" t="str">
        <f t="array" ref="CM91">IFERROR(IF(AND(COUNTIF($CC$7:$CC91,"")+1=CM$6,LEN($CC91)&gt;0,$AU91&gt;0),MATCH(INDEX($X$7:$X$16,$AU91)&amp;"-"&amp;$AV91,$CO$7:$CO$126,0),""),"")</f>
        <v/>
      </c>
      <c r="CN91" s="93" t="str">
        <f t="array" ref="CN91">IFERROR(IF(AND(COUNTIF($CC$7:$CC91,"")+1=CN$6,LEN($CC91)&gt;0,$AU91&gt;0),MATCH(INDEX($X$7:$X$16,$AU91)&amp;"-"&amp;$AV91,$CO$7:$CO$126,0),""),"")</f>
        <v/>
      </c>
      <c r="CO91" s="93" t="str">
        <f t="shared" si="86"/>
        <v/>
      </c>
      <c r="CP91" s="93" t="str">
        <f t="array" ref="CP91">IFERROR(IF(AND(COUNTIF($CO$7:$CO91,"")+1=CP$6,LEN($CO91)&gt;0,$AY91&gt;0),MATCH(INDEX($Y$7:$Y$16,$AY91)&amp;"-"&amp;$AZ91,$DA$7:$DA$126,0),""),"")</f>
        <v/>
      </c>
      <c r="CQ91" s="93" t="str">
        <f t="array" ref="CQ91">IFERROR(IF(AND(COUNTIF($CO$7:$CO91,"")+1=CQ$6,LEN($CO91)&gt;0,$AY91&gt;0),MATCH(INDEX($Y$7:$Y$16,$AY91)&amp;"-"&amp;$AZ91,$DA$7:$DA$126,0),""),"")</f>
        <v/>
      </c>
      <c r="CR91" s="93" t="str">
        <f t="array" ref="CR91">IFERROR(IF(AND(COUNTIF($CO$7:$CO91,"")+1=CR$6,LEN($CO91)&gt;0,$AY91&gt;0),MATCH(INDEX($Y$7:$Y$16,$AY91)&amp;"-"&amp;$AZ91,$DA$7:$DA$126,0),""),"")</f>
        <v/>
      </c>
      <c r="CS91" s="93" t="str">
        <f t="array" ref="CS91">IFERROR(IF(AND(COUNTIF($CO$7:$CO91,"")+1=CS$6,LEN($CO91)&gt;0,$AY91&gt;0),MATCH(INDEX($Y$7:$Y$16,$AY91)&amp;"-"&amp;$AZ91,$DA$7:$DA$126,0),""),"")</f>
        <v/>
      </c>
      <c r="CT91" s="93" t="str">
        <f t="array" ref="CT91">IFERROR(IF(AND(COUNTIF($CO$7:$CO91,"")+1=CT$6,LEN($CO91)&gt;0,$AY91&gt;0),MATCH(INDEX($Y$7:$Y$16,$AY91)&amp;"-"&amp;$AZ91,$DA$7:$DA$126,0),""),"")</f>
        <v/>
      </c>
      <c r="CU91" s="93" t="str">
        <f t="array" ref="CU91">IFERROR(IF(AND(COUNTIF($CO$7:$CO91,"")+1=CU$6,LEN($CO91)&gt;0,$AY91&gt;0),MATCH(INDEX($Y$7:$Y$16,$AY91)&amp;"-"&amp;$AZ91,$DA$7:$DA$126,0),""),"")</f>
        <v/>
      </c>
      <c r="CV91" s="93" t="str">
        <f t="array" ref="CV91">IFERROR(IF(AND(COUNTIF($CO$7:$CO91,"")+1=CV$6,LEN($CO91)&gt;0,$AY91&gt;0),MATCH(INDEX($Y$7:$Y$16,$AY91)&amp;"-"&amp;$AZ91,$DA$7:$DA$126,0),""),"")</f>
        <v/>
      </c>
      <c r="CW91" s="93" t="str">
        <f t="array" ref="CW91">IFERROR(IF(AND(COUNTIF($CO$7:$CO91,"")+1=CW$6,LEN($CO91)&gt;0,$AY91&gt;0),MATCH(INDEX($Y$7:$Y$16,$AY91)&amp;"-"&amp;$AZ91,$DA$7:$DA$126,0),""),"")</f>
        <v/>
      </c>
      <c r="CX91" s="93" t="str">
        <f t="array" ref="CX91">IFERROR(IF(AND(COUNTIF($CO$7:$CO91,"")+1=CX$6,LEN($CO91)&gt;0,$AY91&gt;0),MATCH(INDEX($Y$7:$Y$16,$AY91)&amp;"-"&amp;$AZ91,$DA$7:$DA$126,0),""),"")</f>
        <v/>
      </c>
      <c r="CY91" s="93" t="str">
        <f t="array" ref="CY91">IFERROR(IF(AND(COUNTIF($CO$7:$CO91,"")+1=CY$6,LEN($CO91)&gt;0,$AY91&gt;0),MATCH(INDEX($Y$7:$Y$16,$AY91)&amp;"-"&amp;$AZ91,$DA$7:$DA$126,0),""),"")</f>
        <v/>
      </c>
      <c r="CZ91" s="93" t="str">
        <f t="array" ref="CZ91">IFERROR(IF(AND(COUNTIF($CO$7:$CO91,"")+1=CZ$6,LEN($CO91)&gt;0,$AY91&gt;0),MATCH(INDEX($Y$7:$Y$16,$AY91)&amp;"-"&amp;$AZ91,$DA$7:$DA$126,0),""),"")</f>
        <v/>
      </c>
      <c r="DA91" s="93" t="str">
        <f t="shared" si="87"/>
        <v/>
      </c>
      <c r="DC91" s="93" t="str">
        <f t="array" ref="DC91">IFERROR(IF(LEN(BQ91)=0,"",SUM((BF$7:BO$126=$BD91)*(BF$6:BO$6))),"")</f>
        <v/>
      </c>
      <c r="DD91" s="93" t="str">
        <f t="array" ref="DD91">IFERROR(IF(LEN(CC91)=0,"",SUM((BR$7:CA$126=$BD91)*(BR$6:CA$6))),"")</f>
        <v/>
      </c>
      <c r="DE91" s="93" t="str">
        <f t="array" ref="DE91">IFERROR(IF(LEN(CO91)=0,"",SUM((CD$7:CM$126=$BD91)*(CD$6:CM$6))),"")</f>
        <v/>
      </c>
      <c r="DF91" s="93" t="str">
        <f t="array" ref="DF91">IFERROR(IF(LEN(DA91)=0,"",SUM((CP$7:CY$126=$BD91)*(CP$6:CY$6))),"")</f>
        <v/>
      </c>
    </row>
    <row r="92" spans="2:110" x14ac:dyDescent="0.25">
      <c r="B92" s="112">
        <v>10</v>
      </c>
      <c r="C92" s="93" t="str">
        <f t="array" ref="C92">IFERROR(SMALL(IF((LEN(C$53:C$62)&gt;0),$B$53:$B$62,""),$B92),"")</f>
        <v/>
      </c>
      <c r="D92" s="93" t="str">
        <f t="array" ref="D92">IFERROR(SMALL(IF((LEN(D$53:D$62)&gt;0),$B$53:$B$62,""),$B92),"")</f>
        <v/>
      </c>
      <c r="E92" s="93" t="str">
        <f t="array" ref="E92">IFERROR(SMALL(IF((LEN(E$53:E$62)&gt;0),$B$53:$B$62,""),$B92),"")</f>
        <v/>
      </c>
      <c r="F92" s="93" t="str">
        <f t="array" ref="F92">IFERROR(SMALL(IF((LEN(F$53:F$62)&gt;0),$B$53:$B$62,""),$B92),"")</f>
        <v/>
      </c>
      <c r="G92" s="93" t="str">
        <f t="array" ref="G92">IFERROR(SMALL(IF((LEN(G$53:G$62)&gt;0),$B$53:$B$62,""),$B92),"")</f>
        <v/>
      </c>
      <c r="H92" s="93" t="str">
        <f t="array" ref="H92">IFERROR(SMALL(IF((LEN(H$53:H$62)&gt;0),$B$53:$B$62,""),$B92),"")</f>
        <v/>
      </c>
      <c r="I92" s="93" t="str">
        <f t="array" ref="I92">IFERROR(SMALL(IF((LEN(I$53:I$62)&gt;0),$B$53:$B$62,""),$B92),"")</f>
        <v/>
      </c>
      <c r="J92" s="93" t="str">
        <f t="array" ref="J92">IFERROR(SMALL(IF((LEN(J$53:J$62)&gt;0),$B$53:$B$62,""),$B92),"")</f>
        <v/>
      </c>
      <c r="K92" s="93" t="str">
        <f t="array" ref="K92">IFERROR(SMALL(IF((LEN(K$53:K$62)&gt;0),$B$53:$B$62,""),$B92),"")</f>
        <v/>
      </c>
      <c r="L92" s="93" t="str">
        <f t="array" ref="L92">IFERROR(SMALL(IF((LEN(L$53:L$62)&gt;0),$B$53:$B$62,""),$B92),"")</f>
        <v/>
      </c>
      <c r="O92" s="112">
        <v>6</v>
      </c>
      <c r="P92" s="112">
        <v>9</v>
      </c>
      <c r="Q92" s="93" t="str">
        <f t="shared" si="79"/>
        <v/>
      </c>
      <c r="R92" s="93" t="str">
        <f t="shared" si="80"/>
        <v/>
      </c>
      <c r="AJ92" s="112">
        <v>86</v>
      </c>
      <c r="AK92" s="93" t="str">
        <f t="array" ref="AK92">IFERROR(IF(MAX(($AJ92&gt;=$AF$7:$AF$16)*($AJ92&lt;=$AG$7:$AG$16)*$AA$7:$AA$16)=0,"",INDEX($AB$7:$AB$16,MAX(($AJ92&gt;=$AF$7:$AF$16)*($AJ92&lt;=$AG$7:$AG$16)*$AA$7:$AA$16))),"")</f>
        <v/>
      </c>
      <c r="AL92" s="93" t="str">
        <f>IFERROR(IF(LEN(AK92)=0,"",COUNTIF(AK$7:AK92,AK92)),"")</f>
        <v/>
      </c>
      <c r="AM92" s="93" t="str">
        <f t="array" ref="AM92">IFERROR(IF(LEN(AK92)=0,"",LARGE((AK92=$R$7:$R$126)*($P$7:$P$126),COUNTIF(AK92:AK$126,AK92)-1)),"")</f>
        <v/>
      </c>
      <c r="AN92" s="93" t="str">
        <f>IFERROR(IF(LEN(AK92)=0,"",COUNTIF(AM$7:AM92,AM92)),"")</f>
        <v/>
      </c>
      <c r="AO92" s="93" t="str">
        <f t="array" ref="AO92">IFERROR(IF(MAX(($AJ92&gt;=$AF$19:$AF$28)*($AJ92&lt;=$AG$19:$AG$28)*$AA$19:$AA$28)=0,"",INDEX($AB$19:$AB$28,MAX(($AJ92&gt;=$AF$19:$AF$28)*($AJ92&lt;=$AG$19:$AG$28)*$AA$19:$AA$28))),"")</f>
        <v/>
      </c>
      <c r="AP92" s="93" t="str">
        <f>IFERROR(IF(LEN(AO92)=0,"",COUNTIF(AO$7:AO92,AO92)),"")</f>
        <v/>
      </c>
      <c r="AQ92" s="93" t="str">
        <f t="array" ref="AQ92">IFERROR(IF(LEN(AO92)=0,"",LARGE((AO92=$Q$7:$Q$126)*($P$7:$P$126),COUNTIF(AO92:AO$126,AO92)-1)),"")</f>
        <v/>
      </c>
      <c r="AR92" s="93" t="str">
        <f>IFERROR(IF(LEN(AO92)=0,"",COUNTIF(AQ$7:AQ92,AQ92)),"")</f>
        <v/>
      </c>
      <c r="AS92" s="93" t="str">
        <f t="array" ref="AS92">IFERROR(IF(MAX(($AJ92&gt;=$AF$31:$AF$40)*($AJ92&lt;=$AG$31:$AG$40)*$AA$31:$AA$40)=0,"",INDEX($AB$31:$AB$40,MAX(($AJ92&gt;=$AF$31:$AF$40)*($AJ92&lt;=$AG$31:$AG$40)*$AA$31:$AA$40))),"")</f>
        <v/>
      </c>
      <c r="AT92" s="93" t="str">
        <f>IFERROR(IF(LEN(AS92)=0,"",COUNTIF(AS$7:AS92,AS92)),"")</f>
        <v/>
      </c>
      <c r="AU92" s="93" t="str">
        <f t="shared" si="81"/>
        <v/>
      </c>
      <c r="AV92" s="93" t="str">
        <f>IFERROR(IF(LEN(AU92)=0,"",COUNTIF(AU$7:AU92,AU92)),"")</f>
        <v/>
      </c>
      <c r="AW92" s="93" t="str">
        <f t="array" ref="AW92">IFERROR(IF(MAX(($AJ92&gt;=$AF$43:$AF$52)*($AJ92&lt;=$AG$43:$AG$52)*$AA$43:$AA$52)=0,"",INDEX($AB$43:$AB$52,MAX(($AJ92&gt;=$AF$43:$AF$52)*($AJ92&lt;=$AG$43:$AG$52)*$AA$43:$AA$52))),"")</f>
        <v/>
      </c>
      <c r="AX92" s="93" t="str">
        <f>IFERROR(IF(LEN(AW92)=0,"",COUNTIF(AW$7:AW92,AW92)),"")</f>
        <v/>
      </c>
      <c r="AY92" s="93" t="str">
        <f t="shared" si="82"/>
        <v/>
      </c>
      <c r="AZ92" s="93" t="str">
        <f>IFERROR(IF(LEN(AY92)=0,"",COUNTIF(AY$7:AY92,AY92)),"")</f>
        <v/>
      </c>
      <c r="BA92" s="93" t="str">
        <f t="array" ref="BA92">IFERROR(IF(MAX(($AJ92&gt;=$AF$55:$AF$64)*($AJ92&lt;=$AG$55:$AG$64)*$AA$55:$AA$64)=0,"",INDEX($AB$55:$AB$64,MAX(($AJ92&gt;=$AF$55:$AF$64)*($AJ92&lt;=$AG$55:$AG$64)*$AA$55:$AA$64))),"")</f>
        <v/>
      </c>
      <c r="BB92" s="93" t="str">
        <f>IFERROR(IF(LEN(BA92)=0,"",COUNTIF(BA$7:BA92,BA92)),"")</f>
        <v/>
      </c>
      <c r="BD92" s="112">
        <v>86</v>
      </c>
      <c r="BE92" s="93" t="str">
        <f t="shared" si="83"/>
        <v/>
      </c>
      <c r="BF92" s="93" t="str">
        <f t="array" ref="BF92">IFERROR(IF(AND(COUNTIF($BE$7:$BE92,"")+1=BF$6,LEN($BE92)&gt;0,$AM92&gt;0),MATCH(INDEX($V$7:$V$16,$AM92)&amp;"-"&amp;$AN92,$BQ$7:$BQ$126,0),""),"")</f>
        <v/>
      </c>
      <c r="BG92" s="93" t="str">
        <f t="array" ref="BG92">IFERROR(IF(AND(COUNTIF($BE$7:$BE92,"")+1=BG$6,LEN($BE92)&gt;0,$AM92&gt;0),MATCH(INDEX($V$7:$V$16,$AM92)&amp;"-"&amp;$AN92,$BQ$7:$BQ$126,0),""),"")</f>
        <v/>
      </c>
      <c r="BH92" s="93" t="str">
        <f t="array" ref="BH92">IFERROR(IF(AND(COUNTIF($BE$7:$BE92,"")+1=BH$6,LEN($BE92)&gt;0,$AM92&gt;0),MATCH(INDEX($V$7:$V$16,$AM92)&amp;"-"&amp;$AN92,$BQ$7:$BQ$126,0),""),"")</f>
        <v/>
      </c>
      <c r="BI92" s="93" t="str">
        <f t="array" ref="BI92">IFERROR(IF(AND(COUNTIF($BE$7:$BE92,"")+1=BI$6,LEN($BE92)&gt;0,$AM92&gt;0),MATCH(INDEX($V$7:$V$16,$AM92)&amp;"-"&amp;$AN92,$BQ$7:$BQ$126,0),""),"")</f>
        <v/>
      </c>
      <c r="BJ92" s="93" t="str">
        <f t="array" ref="BJ92">IFERROR(IF(AND(COUNTIF($BE$7:$BE92,"")+1=BJ$6,LEN($BE92)&gt;0,$AM92&gt;0),MATCH(INDEX($V$7:$V$16,$AM92)&amp;"-"&amp;$AN92,$BQ$7:$BQ$126,0),""),"")</f>
        <v/>
      </c>
      <c r="BK92" s="93" t="str">
        <f t="array" ref="BK92">IFERROR(IF(AND(COUNTIF($BE$7:$BE92,"")+1=BK$6,LEN($BE92)&gt;0,$AM92&gt;0),MATCH(INDEX($V$7:$V$16,$AM92)&amp;"-"&amp;$AN92,$BQ$7:$BQ$126,0),""),"")</f>
        <v/>
      </c>
      <c r="BL92" s="93" t="str">
        <f t="array" ref="BL92">IFERROR(IF(AND(COUNTIF($BE$7:$BE92,"")+1=BL$6,LEN($BE92)&gt;0,$AM92&gt;0),MATCH(INDEX($V$7:$V$16,$AM92)&amp;"-"&amp;$AN92,$BQ$7:$BQ$126,0),""),"")</f>
        <v/>
      </c>
      <c r="BM92" s="93" t="str">
        <f t="array" ref="BM92">IFERROR(IF(AND(COUNTIF($BE$7:$BE92,"")+1=BM$6,LEN($BE92)&gt;0,$AM92&gt;0),MATCH(INDEX($V$7:$V$16,$AM92)&amp;"-"&amp;$AN92,$BQ$7:$BQ$126,0),""),"")</f>
        <v/>
      </c>
      <c r="BN92" s="93" t="str">
        <f t="array" ref="BN92">IFERROR(IF(AND(COUNTIF($BE$7:$BE92,"")+1=BN$6,LEN($BE92)&gt;0,$AM92&gt;0),MATCH(INDEX($V$7:$V$16,$AM92)&amp;"-"&amp;$AN92,$BQ$7:$BQ$126,0),""),"")</f>
        <v/>
      </c>
      <c r="BO92" s="93" t="str">
        <f t="array" ref="BO92">IFERROR(IF(AND(COUNTIF($BE$7:$BE92,"")+1=BO$6,LEN($BE92)&gt;0,$AM92&gt;0),MATCH(INDEX($V$7:$V$16,$AM92)&amp;"-"&amp;$AN92,$BQ$7:$BQ$126,0),""),"")</f>
        <v/>
      </c>
      <c r="BP92" s="93" t="str">
        <f t="array" ref="BP92">IFERROR(IF(AND(COUNTIF($BE$7:$BE92,"")+1=BP$6,LEN($BE92)&gt;0,$AM92&gt;0),MATCH(INDEX($V$7:$V$16,$AM92)&amp;"-"&amp;$AN92,$BQ$7:$BQ$126,0),""),"")</f>
        <v/>
      </c>
      <c r="BQ92" s="93" t="str">
        <f t="shared" si="84"/>
        <v/>
      </c>
      <c r="BR92" s="93" t="str">
        <f t="array" ref="BR92">IFERROR(IF(AND(COUNTIF($BQ$7:$BQ92,"")+1=BR$6,LEN($BQ92)&gt;0,$AQ92&gt;0),MATCH(INDEX($W$7:$W$16,$AQ92)&amp;"-"&amp;$AR92,$CC$7:$CC$126,0),""),"")</f>
        <v/>
      </c>
      <c r="BS92" s="93" t="str">
        <f t="array" ref="BS92">IFERROR(IF(AND(COUNTIF($BQ$7:$BQ92,"")+1=BS$6,LEN($BQ92)&gt;0,$AQ92&gt;0),MATCH(INDEX($W$7:$W$16,$AQ92)&amp;"-"&amp;$AR92,$CC$7:$CC$126,0),""),"")</f>
        <v/>
      </c>
      <c r="BT92" s="93" t="str">
        <f t="array" ref="BT92">IFERROR(IF(AND(COUNTIF($BQ$7:$BQ92,"")+1=BT$6,LEN($BQ92)&gt;0,$AQ92&gt;0),MATCH(INDEX($W$7:$W$16,$AQ92)&amp;"-"&amp;$AR92,$CC$7:$CC$126,0),""),"")</f>
        <v/>
      </c>
      <c r="BU92" s="93" t="str">
        <f t="array" ref="BU92">IFERROR(IF(AND(COUNTIF($BQ$7:$BQ92,"")+1=BU$6,LEN($BQ92)&gt;0,$AQ92&gt;0),MATCH(INDEX($W$7:$W$16,$AQ92)&amp;"-"&amp;$AR92,$CC$7:$CC$126,0),""),"")</f>
        <v/>
      </c>
      <c r="BV92" s="93" t="str">
        <f t="array" ref="BV92">IFERROR(IF(AND(COUNTIF($BQ$7:$BQ92,"")+1=BV$6,LEN($BQ92)&gt;0,$AQ92&gt;0),MATCH(INDEX($W$7:$W$16,$AQ92)&amp;"-"&amp;$AR92,$CC$7:$CC$126,0),""),"")</f>
        <v/>
      </c>
      <c r="BW92" s="93" t="str">
        <f t="array" ref="BW92">IFERROR(IF(AND(COUNTIF($BQ$7:$BQ92,"")+1=BW$6,LEN($BQ92)&gt;0,$AQ92&gt;0),MATCH(INDEX($W$7:$W$16,$AQ92)&amp;"-"&amp;$AR92,$CC$7:$CC$126,0),""),"")</f>
        <v/>
      </c>
      <c r="BX92" s="93" t="str">
        <f t="array" ref="BX92">IFERROR(IF(AND(COUNTIF($BQ$7:$BQ92,"")+1=BX$6,LEN($BQ92)&gt;0,$AQ92&gt;0),MATCH(INDEX($W$7:$W$16,$AQ92)&amp;"-"&amp;$AR92,$CC$7:$CC$126,0),""),"")</f>
        <v/>
      </c>
      <c r="BY92" s="93" t="str">
        <f t="array" ref="BY92">IFERROR(IF(AND(COUNTIF($BQ$7:$BQ92,"")+1=BY$6,LEN($BQ92)&gt;0,$AQ92&gt;0),MATCH(INDEX($W$7:$W$16,$AQ92)&amp;"-"&amp;$AR92,$CC$7:$CC$126,0),""),"")</f>
        <v/>
      </c>
      <c r="BZ92" s="93" t="str">
        <f t="array" ref="BZ92">IFERROR(IF(AND(COUNTIF($BQ$7:$BQ92,"")+1=BZ$6,LEN($BQ92)&gt;0,$AQ92&gt;0),MATCH(INDEX($W$7:$W$16,$AQ92)&amp;"-"&amp;$AR92,$CC$7:$CC$126,0),""),"")</f>
        <v/>
      </c>
      <c r="CA92" s="93" t="str">
        <f t="array" ref="CA92">IFERROR(IF(AND(COUNTIF($BQ$7:$BQ92,"")+1=CA$6,LEN($BQ92)&gt;0,$AQ92&gt;0),MATCH(INDEX($W$7:$W$16,$AQ92)&amp;"-"&amp;$AR92,$CC$7:$CC$126,0),""),"")</f>
        <v/>
      </c>
      <c r="CB92" s="93" t="str">
        <f t="array" ref="CB92">IFERROR(IF(AND(COUNTIF($BQ$7:$BQ92,"")+1=CB$6,LEN($BQ92)&gt;0,$AQ92&gt;0),MATCH(INDEX($W$7:$W$16,$AQ92)&amp;"-"&amp;$AR92,$CC$7:$CC$126,0),""),"")</f>
        <v/>
      </c>
      <c r="CC92" s="93" t="str">
        <f t="shared" si="85"/>
        <v/>
      </c>
      <c r="CD92" s="93" t="str">
        <f t="array" ref="CD92">IFERROR(IF(AND(COUNTIF($CC$7:$CC92,"")+1=CD$6,LEN($CC92)&gt;0,$AU92&gt;0),MATCH(INDEX($X$7:$X$16,$AU92)&amp;"-"&amp;$AV92,$CO$7:$CO$126,0),""),"")</f>
        <v/>
      </c>
      <c r="CE92" s="93" t="str">
        <f t="array" ref="CE92">IFERROR(IF(AND(COUNTIF($CC$7:$CC92,"")+1=CE$6,LEN($CC92)&gt;0,$AU92&gt;0),MATCH(INDEX($X$7:$X$16,$AU92)&amp;"-"&amp;$AV92,$CO$7:$CO$126,0),""),"")</f>
        <v/>
      </c>
      <c r="CF92" s="93" t="str">
        <f t="array" ref="CF92">IFERROR(IF(AND(COUNTIF($CC$7:$CC92,"")+1=CF$6,LEN($CC92)&gt;0,$AU92&gt;0),MATCH(INDEX($X$7:$X$16,$AU92)&amp;"-"&amp;$AV92,$CO$7:$CO$126,0),""),"")</f>
        <v/>
      </c>
      <c r="CG92" s="93" t="str">
        <f t="array" ref="CG92">IFERROR(IF(AND(COUNTIF($CC$7:$CC92,"")+1=CG$6,LEN($CC92)&gt;0,$AU92&gt;0),MATCH(INDEX($X$7:$X$16,$AU92)&amp;"-"&amp;$AV92,$CO$7:$CO$126,0),""),"")</f>
        <v/>
      </c>
      <c r="CH92" s="93" t="str">
        <f t="array" ref="CH92">IFERROR(IF(AND(COUNTIF($CC$7:$CC92,"")+1=CH$6,LEN($CC92)&gt;0,$AU92&gt;0),MATCH(INDEX($X$7:$X$16,$AU92)&amp;"-"&amp;$AV92,$CO$7:$CO$126,0),""),"")</f>
        <v/>
      </c>
      <c r="CI92" s="93" t="str">
        <f t="array" ref="CI92">IFERROR(IF(AND(COUNTIF($CC$7:$CC92,"")+1=CI$6,LEN($CC92)&gt;0,$AU92&gt;0),MATCH(INDEX($X$7:$X$16,$AU92)&amp;"-"&amp;$AV92,$CO$7:$CO$126,0),""),"")</f>
        <v/>
      </c>
      <c r="CJ92" s="93" t="str">
        <f t="array" ref="CJ92">IFERROR(IF(AND(COUNTIF($CC$7:$CC92,"")+1=CJ$6,LEN($CC92)&gt;0,$AU92&gt;0),MATCH(INDEX($X$7:$X$16,$AU92)&amp;"-"&amp;$AV92,$CO$7:$CO$126,0),""),"")</f>
        <v/>
      </c>
      <c r="CK92" s="93" t="str">
        <f t="array" ref="CK92">IFERROR(IF(AND(COUNTIF($CC$7:$CC92,"")+1=CK$6,LEN($CC92)&gt;0,$AU92&gt;0),MATCH(INDEX($X$7:$X$16,$AU92)&amp;"-"&amp;$AV92,$CO$7:$CO$126,0),""),"")</f>
        <v/>
      </c>
      <c r="CL92" s="93" t="str">
        <f t="array" ref="CL92">IFERROR(IF(AND(COUNTIF($CC$7:$CC92,"")+1=CL$6,LEN($CC92)&gt;0,$AU92&gt;0),MATCH(INDEX($X$7:$X$16,$AU92)&amp;"-"&amp;$AV92,$CO$7:$CO$126,0),""),"")</f>
        <v/>
      </c>
      <c r="CM92" s="93" t="str">
        <f t="array" ref="CM92">IFERROR(IF(AND(COUNTIF($CC$7:$CC92,"")+1=CM$6,LEN($CC92)&gt;0,$AU92&gt;0),MATCH(INDEX($X$7:$X$16,$AU92)&amp;"-"&amp;$AV92,$CO$7:$CO$126,0),""),"")</f>
        <v/>
      </c>
      <c r="CN92" s="93" t="str">
        <f t="array" ref="CN92">IFERROR(IF(AND(COUNTIF($CC$7:$CC92,"")+1=CN$6,LEN($CC92)&gt;0,$AU92&gt;0),MATCH(INDEX($X$7:$X$16,$AU92)&amp;"-"&amp;$AV92,$CO$7:$CO$126,0),""),"")</f>
        <v/>
      </c>
      <c r="CO92" s="93" t="str">
        <f t="shared" si="86"/>
        <v/>
      </c>
      <c r="CP92" s="93" t="str">
        <f t="array" ref="CP92">IFERROR(IF(AND(COUNTIF($CO$7:$CO92,"")+1=CP$6,LEN($CO92)&gt;0,$AY92&gt;0),MATCH(INDEX($Y$7:$Y$16,$AY92)&amp;"-"&amp;$AZ92,$DA$7:$DA$126,0),""),"")</f>
        <v/>
      </c>
      <c r="CQ92" s="93" t="str">
        <f t="array" ref="CQ92">IFERROR(IF(AND(COUNTIF($CO$7:$CO92,"")+1=CQ$6,LEN($CO92)&gt;0,$AY92&gt;0),MATCH(INDEX($Y$7:$Y$16,$AY92)&amp;"-"&amp;$AZ92,$DA$7:$DA$126,0),""),"")</f>
        <v/>
      </c>
      <c r="CR92" s="93" t="str">
        <f t="array" ref="CR92">IFERROR(IF(AND(COUNTIF($CO$7:$CO92,"")+1=CR$6,LEN($CO92)&gt;0,$AY92&gt;0),MATCH(INDEX($Y$7:$Y$16,$AY92)&amp;"-"&amp;$AZ92,$DA$7:$DA$126,0),""),"")</f>
        <v/>
      </c>
      <c r="CS92" s="93" t="str">
        <f t="array" ref="CS92">IFERROR(IF(AND(COUNTIF($CO$7:$CO92,"")+1=CS$6,LEN($CO92)&gt;0,$AY92&gt;0),MATCH(INDEX($Y$7:$Y$16,$AY92)&amp;"-"&amp;$AZ92,$DA$7:$DA$126,0),""),"")</f>
        <v/>
      </c>
      <c r="CT92" s="93" t="str">
        <f t="array" ref="CT92">IFERROR(IF(AND(COUNTIF($CO$7:$CO92,"")+1=CT$6,LEN($CO92)&gt;0,$AY92&gt;0),MATCH(INDEX($Y$7:$Y$16,$AY92)&amp;"-"&amp;$AZ92,$DA$7:$DA$126,0),""),"")</f>
        <v/>
      </c>
      <c r="CU92" s="93" t="str">
        <f t="array" ref="CU92">IFERROR(IF(AND(COUNTIF($CO$7:$CO92,"")+1=CU$6,LEN($CO92)&gt;0,$AY92&gt;0),MATCH(INDEX($Y$7:$Y$16,$AY92)&amp;"-"&amp;$AZ92,$DA$7:$DA$126,0),""),"")</f>
        <v/>
      </c>
      <c r="CV92" s="93" t="str">
        <f t="array" ref="CV92">IFERROR(IF(AND(COUNTIF($CO$7:$CO92,"")+1=CV$6,LEN($CO92)&gt;0,$AY92&gt;0),MATCH(INDEX($Y$7:$Y$16,$AY92)&amp;"-"&amp;$AZ92,$DA$7:$DA$126,0),""),"")</f>
        <v/>
      </c>
      <c r="CW92" s="93" t="str">
        <f t="array" ref="CW92">IFERROR(IF(AND(COUNTIF($CO$7:$CO92,"")+1=CW$6,LEN($CO92)&gt;0,$AY92&gt;0),MATCH(INDEX($Y$7:$Y$16,$AY92)&amp;"-"&amp;$AZ92,$DA$7:$DA$126,0),""),"")</f>
        <v/>
      </c>
      <c r="CX92" s="93" t="str">
        <f t="array" ref="CX92">IFERROR(IF(AND(COUNTIF($CO$7:$CO92,"")+1=CX$6,LEN($CO92)&gt;0,$AY92&gt;0),MATCH(INDEX($Y$7:$Y$16,$AY92)&amp;"-"&amp;$AZ92,$DA$7:$DA$126,0),""),"")</f>
        <v/>
      </c>
      <c r="CY92" s="93" t="str">
        <f t="array" ref="CY92">IFERROR(IF(AND(COUNTIF($CO$7:$CO92,"")+1=CY$6,LEN($CO92)&gt;0,$AY92&gt;0),MATCH(INDEX($Y$7:$Y$16,$AY92)&amp;"-"&amp;$AZ92,$DA$7:$DA$126,0),""),"")</f>
        <v/>
      </c>
      <c r="CZ92" s="93" t="str">
        <f t="array" ref="CZ92">IFERROR(IF(AND(COUNTIF($CO$7:$CO92,"")+1=CZ$6,LEN($CO92)&gt;0,$AY92&gt;0),MATCH(INDEX($Y$7:$Y$16,$AY92)&amp;"-"&amp;$AZ92,$DA$7:$DA$126,0),""),"")</f>
        <v/>
      </c>
      <c r="DA92" s="93" t="str">
        <f t="shared" si="87"/>
        <v/>
      </c>
      <c r="DC92" s="93" t="str">
        <f t="array" ref="DC92">IFERROR(IF(LEN(BQ92)=0,"",SUM((BF$7:BO$126=$BD92)*(BF$6:BO$6))),"")</f>
        <v/>
      </c>
      <c r="DD92" s="93" t="str">
        <f t="array" ref="DD92">IFERROR(IF(LEN(CC92)=0,"",SUM((BR$7:CA$126=$BD92)*(BR$6:CA$6))),"")</f>
        <v/>
      </c>
      <c r="DE92" s="93" t="str">
        <f t="array" ref="DE92">IFERROR(IF(LEN(CO92)=0,"",SUM((CD$7:CM$126=$BD92)*(CD$6:CM$6))),"")</f>
        <v/>
      </c>
      <c r="DF92" s="93" t="str">
        <f t="array" ref="DF92">IFERROR(IF(LEN(DA92)=0,"",SUM((CP$7:CY$126=$BD92)*(CP$6:CY$6))),"")</f>
        <v/>
      </c>
    </row>
    <row r="93" spans="2:110" x14ac:dyDescent="0.25">
      <c r="B93" s="127" t="s">
        <v>13</v>
      </c>
      <c r="C93" s="93">
        <f>COUNTA(C83:C92)-COUNTBLANK(C83:C92)</f>
        <v>1</v>
      </c>
      <c r="D93" s="93">
        <f t="shared" ref="D93:L93" si="90">COUNTA(D83:D92)-COUNTBLANK(D83:D92)</f>
        <v>1</v>
      </c>
      <c r="E93" s="93">
        <f t="shared" si="90"/>
        <v>1</v>
      </c>
      <c r="F93" s="93">
        <f t="shared" si="90"/>
        <v>1</v>
      </c>
      <c r="G93" s="93">
        <f t="shared" si="90"/>
        <v>1</v>
      </c>
      <c r="H93" s="93">
        <f t="shared" si="90"/>
        <v>0</v>
      </c>
      <c r="I93" s="93">
        <f t="shared" si="90"/>
        <v>0</v>
      </c>
      <c r="J93" s="93">
        <f t="shared" si="90"/>
        <v>0</v>
      </c>
      <c r="K93" s="93">
        <f t="shared" si="90"/>
        <v>0</v>
      </c>
      <c r="L93" s="93">
        <f t="shared" si="90"/>
        <v>0</v>
      </c>
      <c r="O93" s="112">
        <v>7</v>
      </c>
      <c r="P93" s="112">
        <v>9</v>
      </c>
      <c r="Q93" s="93" t="str">
        <f t="shared" si="79"/>
        <v/>
      </c>
      <c r="R93" s="93" t="str">
        <f t="shared" si="80"/>
        <v/>
      </c>
      <c r="AJ93" s="112">
        <v>87</v>
      </c>
      <c r="AK93" s="93" t="str">
        <f t="array" ref="AK93">IFERROR(IF(MAX(($AJ93&gt;=$AF$7:$AF$16)*($AJ93&lt;=$AG$7:$AG$16)*$AA$7:$AA$16)=0,"",INDEX($AB$7:$AB$16,MAX(($AJ93&gt;=$AF$7:$AF$16)*($AJ93&lt;=$AG$7:$AG$16)*$AA$7:$AA$16))),"")</f>
        <v/>
      </c>
      <c r="AL93" s="93" t="str">
        <f>IFERROR(IF(LEN(AK93)=0,"",COUNTIF(AK$7:AK93,AK93)),"")</f>
        <v/>
      </c>
      <c r="AM93" s="93" t="str">
        <f t="array" ref="AM93">IFERROR(IF(LEN(AK93)=0,"",LARGE((AK93=$R$7:$R$126)*($P$7:$P$126),COUNTIF(AK93:AK$126,AK93)-1)),"")</f>
        <v/>
      </c>
      <c r="AN93" s="93" t="str">
        <f>IFERROR(IF(LEN(AK93)=0,"",COUNTIF(AM$7:AM93,AM93)),"")</f>
        <v/>
      </c>
      <c r="AO93" s="93" t="str">
        <f t="array" ref="AO93">IFERROR(IF(MAX(($AJ93&gt;=$AF$19:$AF$28)*($AJ93&lt;=$AG$19:$AG$28)*$AA$19:$AA$28)=0,"",INDEX($AB$19:$AB$28,MAX(($AJ93&gt;=$AF$19:$AF$28)*($AJ93&lt;=$AG$19:$AG$28)*$AA$19:$AA$28))),"")</f>
        <v/>
      </c>
      <c r="AP93" s="93" t="str">
        <f>IFERROR(IF(LEN(AO93)=0,"",COUNTIF(AO$7:AO93,AO93)),"")</f>
        <v/>
      </c>
      <c r="AQ93" s="93" t="str">
        <f t="array" ref="AQ93">IFERROR(IF(LEN(AO93)=0,"",LARGE((AO93=$Q$7:$Q$126)*($P$7:$P$126),COUNTIF(AO93:AO$126,AO93)-1)),"")</f>
        <v/>
      </c>
      <c r="AR93" s="93" t="str">
        <f>IFERROR(IF(LEN(AO93)=0,"",COUNTIF(AQ$7:AQ93,AQ93)),"")</f>
        <v/>
      </c>
      <c r="AS93" s="93" t="str">
        <f t="array" ref="AS93">IFERROR(IF(MAX(($AJ93&gt;=$AF$31:$AF$40)*($AJ93&lt;=$AG$31:$AG$40)*$AA$31:$AA$40)=0,"",INDEX($AB$31:$AB$40,MAX(($AJ93&gt;=$AF$31:$AF$40)*($AJ93&lt;=$AG$31:$AG$40)*$AA$31:$AA$40))),"")</f>
        <v/>
      </c>
      <c r="AT93" s="93" t="str">
        <f>IFERROR(IF(LEN(AS93)=0,"",COUNTIF(AS$7:AS93,AS93)),"")</f>
        <v/>
      </c>
      <c r="AU93" s="93" t="str">
        <f t="shared" si="81"/>
        <v/>
      </c>
      <c r="AV93" s="93" t="str">
        <f>IFERROR(IF(LEN(AU93)=0,"",COUNTIF(AU$7:AU93,AU93)),"")</f>
        <v/>
      </c>
      <c r="AW93" s="93" t="str">
        <f t="array" ref="AW93">IFERROR(IF(MAX(($AJ93&gt;=$AF$43:$AF$52)*($AJ93&lt;=$AG$43:$AG$52)*$AA$43:$AA$52)=0,"",INDEX($AB$43:$AB$52,MAX(($AJ93&gt;=$AF$43:$AF$52)*($AJ93&lt;=$AG$43:$AG$52)*$AA$43:$AA$52))),"")</f>
        <v/>
      </c>
      <c r="AX93" s="93" t="str">
        <f>IFERROR(IF(LEN(AW93)=0,"",COUNTIF(AW$7:AW93,AW93)),"")</f>
        <v/>
      </c>
      <c r="AY93" s="93" t="str">
        <f t="shared" si="82"/>
        <v/>
      </c>
      <c r="AZ93" s="93" t="str">
        <f>IFERROR(IF(LEN(AY93)=0,"",COUNTIF(AY$7:AY93,AY93)),"")</f>
        <v/>
      </c>
      <c r="BA93" s="93" t="str">
        <f t="array" ref="BA93">IFERROR(IF(MAX(($AJ93&gt;=$AF$55:$AF$64)*($AJ93&lt;=$AG$55:$AG$64)*$AA$55:$AA$64)=0,"",INDEX($AB$55:$AB$64,MAX(($AJ93&gt;=$AF$55:$AF$64)*($AJ93&lt;=$AG$55:$AG$64)*$AA$55:$AA$64))),"")</f>
        <v/>
      </c>
      <c r="BB93" s="93" t="str">
        <f>IFERROR(IF(LEN(BA93)=0,"",COUNTIF(BA$7:BA93,BA93)),"")</f>
        <v/>
      </c>
      <c r="BD93" s="112">
        <v>87</v>
      </c>
      <c r="BE93" s="93" t="str">
        <f t="shared" si="83"/>
        <v/>
      </c>
      <c r="BF93" s="93" t="str">
        <f t="array" ref="BF93">IFERROR(IF(AND(COUNTIF($BE$7:$BE93,"")+1=BF$6,LEN($BE93)&gt;0,$AM93&gt;0),MATCH(INDEX($V$7:$V$16,$AM93)&amp;"-"&amp;$AN93,$BQ$7:$BQ$126,0),""),"")</f>
        <v/>
      </c>
      <c r="BG93" s="93" t="str">
        <f t="array" ref="BG93">IFERROR(IF(AND(COUNTIF($BE$7:$BE93,"")+1=BG$6,LEN($BE93)&gt;0,$AM93&gt;0),MATCH(INDEX($V$7:$V$16,$AM93)&amp;"-"&amp;$AN93,$BQ$7:$BQ$126,0),""),"")</f>
        <v/>
      </c>
      <c r="BH93" s="93" t="str">
        <f t="array" ref="BH93">IFERROR(IF(AND(COUNTIF($BE$7:$BE93,"")+1=BH$6,LEN($BE93)&gt;0,$AM93&gt;0),MATCH(INDEX($V$7:$V$16,$AM93)&amp;"-"&amp;$AN93,$BQ$7:$BQ$126,0),""),"")</f>
        <v/>
      </c>
      <c r="BI93" s="93" t="str">
        <f t="array" ref="BI93">IFERROR(IF(AND(COUNTIF($BE$7:$BE93,"")+1=BI$6,LEN($BE93)&gt;0,$AM93&gt;0),MATCH(INDEX($V$7:$V$16,$AM93)&amp;"-"&amp;$AN93,$BQ$7:$BQ$126,0),""),"")</f>
        <v/>
      </c>
      <c r="BJ93" s="93" t="str">
        <f t="array" ref="BJ93">IFERROR(IF(AND(COUNTIF($BE$7:$BE93,"")+1=BJ$6,LEN($BE93)&gt;0,$AM93&gt;0),MATCH(INDEX($V$7:$V$16,$AM93)&amp;"-"&amp;$AN93,$BQ$7:$BQ$126,0),""),"")</f>
        <v/>
      </c>
      <c r="BK93" s="93" t="str">
        <f t="array" ref="BK93">IFERROR(IF(AND(COUNTIF($BE$7:$BE93,"")+1=BK$6,LEN($BE93)&gt;0,$AM93&gt;0),MATCH(INDEX($V$7:$V$16,$AM93)&amp;"-"&amp;$AN93,$BQ$7:$BQ$126,0),""),"")</f>
        <v/>
      </c>
      <c r="BL93" s="93" t="str">
        <f t="array" ref="BL93">IFERROR(IF(AND(COUNTIF($BE$7:$BE93,"")+1=BL$6,LEN($BE93)&gt;0,$AM93&gt;0),MATCH(INDEX($V$7:$V$16,$AM93)&amp;"-"&amp;$AN93,$BQ$7:$BQ$126,0),""),"")</f>
        <v/>
      </c>
      <c r="BM93" s="93" t="str">
        <f t="array" ref="BM93">IFERROR(IF(AND(COUNTIF($BE$7:$BE93,"")+1=BM$6,LEN($BE93)&gt;0,$AM93&gt;0),MATCH(INDEX($V$7:$V$16,$AM93)&amp;"-"&amp;$AN93,$BQ$7:$BQ$126,0),""),"")</f>
        <v/>
      </c>
      <c r="BN93" s="93" t="str">
        <f t="array" ref="BN93">IFERROR(IF(AND(COUNTIF($BE$7:$BE93,"")+1=BN$6,LEN($BE93)&gt;0,$AM93&gt;0),MATCH(INDEX($V$7:$V$16,$AM93)&amp;"-"&amp;$AN93,$BQ$7:$BQ$126,0),""),"")</f>
        <v/>
      </c>
      <c r="BO93" s="93" t="str">
        <f t="array" ref="BO93">IFERROR(IF(AND(COUNTIF($BE$7:$BE93,"")+1=BO$6,LEN($BE93)&gt;0,$AM93&gt;0),MATCH(INDEX($V$7:$V$16,$AM93)&amp;"-"&amp;$AN93,$BQ$7:$BQ$126,0),""),"")</f>
        <v/>
      </c>
      <c r="BP93" s="93" t="str">
        <f t="array" ref="BP93">IFERROR(IF(AND(COUNTIF($BE$7:$BE93,"")+1=BP$6,LEN($BE93)&gt;0,$AM93&gt;0),MATCH(INDEX($V$7:$V$16,$AM93)&amp;"-"&amp;$AN93,$BQ$7:$BQ$126,0),""),"")</f>
        <v/>
      </c>
      <c r="BQ93" s="93" t="str">
        <f t="shared" si="84"/>
        <v/>
      </c>
      <c r="BR93" s="93" t="str">
        <f t="array" ref="BR93">IFERROR(IF(AND(COUNTIF($BQ$7:$BQ93,"")+1=BR$6,LEN($BQ93)&gt;0,$AQ93&gt;0),MATCH(INDEX($W$7:$W$16,$AQ93)&amp;"-"&amp;$AR93,$CC$7:$CC$126,0),""),"")</f>
        <v/>
      </c>
      <c r="BS93" s="93" t="str">
        <f t="array" ref="BS93">IFERROR(IF(AND(COUNTIF($BQ$7:$BQ93,"")+1=BS$6,LEN($BQ93)&gt;0,$AQ93&gt;0),MATCH(INDEX($W$7:$W$16,$AQ93)&amp;"-"&amp;$AR93,$CC$7:$CC$126,0),""),"")</f>
        <v/>
      </c>
      <c r="BT93" s="93" t="str">
        <f t="array" ref="BT93">IFERROR(IF(AND(COUNTIF($BQ$7:$BQ93,"")+1=BT$6,LEN($BQ93)&gt;0,$AQ93&gt;0),MATCH(INDEX($W$7:$W$16,$AQ93)&amp;"-"&amp;$AR93,$CC$7:$CC$126,0),""),"")</f>
        <v/>
      </c>
      <c r="BU93" s="93" t="str">
        <f t="array" ref="BU93">IFERROR(IF(AND(COUNTIF($BQ$7:$BQ93,"")+1=BU$6,LEN($BQ93)&gt;0,$AQ93&gt;0),MATCH(INDEX($W$7:$W$16,$AQ93)&amp;"-"&amp;$AR93,$CC$7:$CC$126,0),""),"")</f>
        <v/>
      </c>
      <c r="BV93" s="93" t="str">
        <f t="array" ref="BV93">IFERROR(IF(AND(COUNTIF($BQ$7:$BQ93,"")+1=BV$6,LEN($BQ93)&gt;0,$AQ93&gt;0),MATCH(INDEX($W$7:$W$16,$AQ93)&amp;"-"&amp;$AR93,$CC$7:$CC$126,0),""),"")</f>
        <v/>
      </c>
      <c r="BW93" s="93" t="str">
        <f t="array" ref="BW93">IFERROR(IF(AND(COUNTIF($BQ$7:$BQ93,"")+1=BW$6,LEN($BQ93)&gt;0,$AQ93&gt;0),MATCH(INDEX($W$7:$W$16,$AQ93)&amp;"-"&amp;$AR93,$CC$7:$CC$126,0),""),"")</f>
        <v/>
      </c>
      <c r="BX93" s="93" t="str">
        <f t="array" ref="BX93">IFERROR(IF(AND(COUNTIF($BQ$7:$BQ93,"")+1=BX$6,LEN($BQ93)&gt;0,$AQ93&gt;0),MATCH(INDEX($W$7:$W$16,$AQ93)&amp;"-"&amp;$AR93,$CC$7:$CC$126,0),""),"")</f>
        <v/>
      </c>
      <c r="BY93" s="93" t="str">
        <f t="array" ref="BY93">IFERROR(IF(AND(COUNTIF($BQ$7:$BQ93,"")+1=BY$6,LEN($BQ93)&gt;0,$AQ93&gt;0),MATCH(INDEX($W$7:$W$16,$AQ93)&amp;"-"&amp;$AR93,$CC$7:$CC$126,0),""),"")</f>
        <v/>
      </c>
      <c r="BZ93" s="93" t="str">
        <f t="array" ref="BZ93">IFERROR(IF(AND(COUNTIF($BQ$7:$BQ93,"")+1=BZ$6,LEN($BQ93)&gt;0,$AQ93&gt;0),MATCH(INDEX($W$7:$W$16,$AQ93)&amp;"-"&amp;$AR93,$CC$7:$CC$126,0),""),"")</f>
        <v/>
      </c>
      <c r="CA93" s="93" t="str">
        <f t="array" ref="CA93">IFERROR(IF(AND(COUNTIF($BQ$7:$BQ93,"")+1=CA$6,LEN($BQ93)&gt;0,$AQ93&gt;0),MATCH(INDEX($W$7:$W$16,$AQ93)&amp;"-"&amp;$AR93,$CC$7:$CC$126,0),""),"")</f>
        <v/>
      </c>
      <c r="CB93" s="93" t="str">
        <f t="array" ref="CB93">IFERROR(IF(AND(COUNTIF($BQ$7:$BQ93,"")+1=CB$6,LEN($BQ93)&gt;0,$AQ93&gt;0),MATCH(INDEX($W$7:$W$16,$AQ93)&amp;"-"&amp;$AR93,$CC$7:$CC$126,0),""),"")</f>
        <v/>
      </c>
      <c r="CC93" s="93" t="str">
        <f t="shared" si="85"/>
        <v/>
      </c>
      <c r="CD93" s="93" t="str">
        <f t="array" ref="CD93">IFERROR(IF(AND(COUNTIF($CC$7:$CC93,"")+1=CD$6,LEN($CC93)&gt;0,$AU93&gt;0),MATCH(INDEX($X$7:$X$16,$AU93)&amp;"-"&amp;$AV93,$CO$7:$CO$126,0),""),"")</f>
        <v/>
      </c>
      <c r="CE93" s="93" t="str">
        <f t="array" ref="CE93">IFERROR(IF(AND(COUNTIF($CC$7:$CC93,"")+1=CE$6,LEN($CC93)&gt;0,$AU93&gt;0),MATCH(INDEX($X$7:$X$16,$AU93)&amp;"-"&amp;$AV93,$CO$7:$CO$126,0),""),"")</f>
        <v/>
      </c>
      <c r="CF93" s="93" t="str">
        <f t="array" ref="CF93">IFERROR(IF(AND(COUNTIF($CC$7:$CC93,"")+1=CF$6,LEN($CC93)&gt;0,$AU93&gt;0),MATCH(INDEX($X$7:$X$16,$AU93)&amp;"-"&amp;$AV93,$CO$7:$CO$126,0),""),"")</f>
        <v/>
      </c>
      <c r="CG93" s="93" t="str">
        <f t="array" ref="CG93">IFERROR(IF(AND(COUNTIF($CC$7:$CC93,"")+1=CG$6,LEN($CC93)&gt;0,$AU93&gt;0),MATCH(INDEX($X$7:$X$16,$AU93)&amp;"-"&amp;$AV93,$CO$7:$CO$126,0),""),"")</f>
        <v/>
      </c>
      <c r="CH93" s="93" t="str">
        <f t="array" ref="CH93">IFERROR(IF(AND(COUNTIF($CC$7:$CC93,"")+1=CH$6,LEN($CC93)&gt;0,$AU93&gt;0),MATCH(INDEX($X$7:$X$16,$AU93)&amp;"-"&amp;$AV93,$CO$7:$CO$126,0),""),"")</f>
        <v/>
      </c>
      <c r="CI93" s="93" t="str">
        <f t="array" ref="CI93">IFERROR(IF(AND(COUNTIF($CC$7:$CC93,"")+1=CI$6,LEN($CC93)&gt;0,$AU93&gt;0),MATCH(INDEX($X$7:$X$16,$AU93)&amp;"-"&amp;$AV93,$CO$7:$CO$126,0),""),"")</f>
        <v/>
      </c>
      <c r="CJ93" s="93" t="str">
        <f t="array" ref="CJ93">IFERROR(IF(AND(COUNTIF($CC$7:$CC93,"")+1=CJ$6,LEN($CC93)&gt;0,$AU93&gt;0),MATCH(INDEX($X$7:$X$16,$AU93)&amp;"-"&amp;$AV93,$CO$7:$CO$126,0),""),"")</f>
        <v/>
      </c>
      <c r="CK93" s="93" t="str">
        <f t="array" ref="CK93">IFERROR(IF(AND(COUNTIF($CC$7:$CC93,"")+1=CK$6,LEN($CC93)&gt;0,$AU93&gt;0),MATCH(INDEX($X$7:$X$16,$AU93)&amp;"-"&amp;$AV93,$CO$7:$CO$126,0),""),"")</f>
        <v/>
      </c>
      <c r="CL93" s="93" t="str">
        <f t="array" ref="CL93">IFERROR(IF(AND(COUNTIF($CC$7:$CC93,"")+1=CL$6,LEN($CC93)&gt;0,$AU93&gt;0),MATCH(INDEX($X$7:$X$16,$AU93)&amp;"-"&amp;$AV93,$CO$7:$CO$126,0),""),"")</f>
        <v/>
      </c>
      <c r="CM93" s="93" t="str">
        <f t="array" ref="CM93">IFERROR(IF(AND(COUNTIF($CC$7:$CC93,"")+1=CM$6,LEN($CC93)&gt;0,$AU93&gt;0),MATCH(INDEX($X$7:$X$16,$AU93)&amp;"-"&amp;$AV93,$CO$7:$CO$126,0),""),"")</f>
        <v/>
      </c>
      <c r="CN93" s="93" t="str">
        <f t="array" ref="CN93">IFERROR(IF(AND(COUNTIF($CC$7:$CC93,"")+1=CN$6,LEN($CC93)&gt;0,$AU93&gt;0),MATCH(INDEX($X$7:$X$16,$AU93)&amp;"-"&amp;$AV93,$CO$7:$CO$126,0),""),"")</f>
        <v/>
      </c>
      <c r="CO93" s="93" t="str">
        <f t="shared" si="86"/>
        <v/>
      </c>
      <c r="CP93" s="93" t="str">
        <f t="array" ref="CP93">IFERROR(IF(AND(COUNTIF($CO$7:$CO93,"")+1=CP$6,LEN($CO93)&gt;0,$AY93&gt;0),MATCH(INDEX($Y$7:$Y$16,$AY93)&amp;"-"&amp;$AZ93,$DA$7:$DA$126,0),""),"")</f>
        <v/>
      </c>
      <c r="CQ93" s="93" t="str">
        <f t="array" ref="CQ93">IFERROR(IF(AND(COUNTIF($CO$7:$CO93,"")+1=CQ$6,LEN($CO93)&gt;0,$AY93&gt;0),MATCH(INDEX($Y$7:$Y$16,$AY93)&amp;"-"&amp;$AZ93,$DA$7:$DA$126,0),""),"")</f>
        <v/>
      </c>
      <c r="CR93" s="93" t="str">
        <f t="array" ref="CR93">IFERROR(IF(AND(COUNTIF($CO$7:$CO93,"")+1=CR$6,LEN($CO93)&gt;0,$AY93&gt;0),MATCH(INDEX($Y$7:$Y$16,$AY93)&amp;"-"&amp;$AZ93,$DA$7:$DA$126,0),""),"")</f>
        <v/>
      </c>
      <c r="CS93" s="93" t="str">
        <f t="array" ref="CS93">IFERROR(IF(AND(COUNTIF($CO$7:$CO93,"")+1=CS$6,LEN($CO93)&gt;0,$AY93&gt;0),MATCH(INDEX($Y$7:$Y$16,$AY93)&amp;"-"&amp;$AZ93,$DA$7:$DA$126,0),""),"")</f>
        <v/>
      </c>
      <c r="CT93" s="93" t="str">
        <f t="array" ref="CT93">IFERROR(IF(AND(COUNTIF($CO$7:$CO93,"")+1=CT$6,LEN($CO93)&gt;0,$AY93&gt;0),MATCH(INDEX($Y$7:$Y$16,$AY93)&amp;"-"&amp;$AZ93,$DA$7:$DA$126,0),""),"")</f>
        <v/>
      </c>
      <c r="CU93" s="93" t="str">
        <f t="array" ref="CU93">IFERROR(IF(AND(COUNTIF($CO$7:$CO93,"")+1=CU$6,LEN($CO93)&gt;0,$AY93&gt;0),MATCH(INDEX($Y$7:$Y$16,$AY93)&amp;"-"&amp;$AZ93,$DA$7:$DA$126,0),""),"")</f>
        <v/>
      </c>
      <c r="CV93" s="93" t="str">
        <f t="array" ref="CV93">IFERROR(IF(AND(COUNTIF($CO$7:$CO93,"")+1=CV$6,LEN($CO93)&gt;0,$AY93&gt;0),MATCH(INDEX($Y$7:$Y$16,$AY93)&amp;"-"&amp;$AZ93,$DA$7:$DA$126,0),""),"")</f>
        <v/>
      </c>
      <c r="CW93" s="93" t="str">
        <f t="array" ref="CW93">IFERROR(IF(AND(COUNTIF($CO$7:$CO93,"")+1=CW$6,LEN($CO93)&gt;0,$AY93&gt;0),MATCH(INDEX($Y$7:$Y$16,$AY93)&amp;"-"&amp;$AZ93,$DA$7:$DA$126,0),""),"")</f>
        <v/>
      </c>
      <c r="CX93" s="93" t="str">
        <f t="array" ref="CX93">IFERROR(IF(AND(COUNTIF($CO$7:$CO93,"")+1=CX$6,LEN($CO93)&gt;0,$AY93&gt;0),MATCH(INDEX($Y$7:$Y$16,$AY93)&amp;"-"&amp;$AZ93,$DA$7:$DA$126,0),""),"")</f>
        <v/>
      </c>
      <c r="CY93" s="93" t="str">
        <f t="array" ref="CY93">IFERROR(IF(AND(COUNTIF($CO$7:$CO93,"")+1=CY$6,LEN($CO93)&gt;0,$AY93&gt;0),MATCH(INDEX($Y$7:$Y$16,$AY93)&amp;"-"&amp;$AZ93,$DA$7:$DA$126,0),""),"")</f>
        <v/>
      </c>
      <c r="CZ93" s="93" t="str">
        <f t="array" ref="CZ93">IFERROR(IF(AND(COUNTIF($CO$7:$CO93,"")+1=CZ$6,LEN($CO93)&gt;0,$AY93&gt;0),MATCH(INDEX($Y$7:$Y$16,$AY93)&amp;"-"&amp;$AZ93,$DA$7:$DA$126,0),""),"")</f>
        <v/>
      </c>
      <c r="DA93" s="93" t="str">
        <f t="shared" si="87"/>
        <v/>
      </c>
      <c r="DC93" s="93" t="str">
        <f t="array" ref="DC93">IFERROR(IF(LEN(BQ93)=0,"",SUM((BF$7:BO$126=$BD93)*(BF$6:BO$6))),"")</f>
        <v/>
      </c>
      <c r="DD93" s="93" t="str">
        <f t="array" ref="DD93">IFERROR(IF(LEN(CC93)=0,"",SUM((BR$7:CA$126=$BD93)*(BR$6:CA$6))),"")</f>
        <v/>
      </c>
      <c r="DE93" s="93" t="str">
        <f t="array" ref="DE93">IFERROR(IF(LEN(CO93)=0,"",SUM((CD$7:CM$126=$BD93)*(CD$6:CM$6))),"")</f>
        <v/>
      </c>
      <c r="DF93" s="93" t="str">
        <f t="array" ref="DF93">IFERROR(IF(LEN(DA93)=0,"",SUM((CP$7:CY$126=$BD93)*(CP$6:CY$6))),"")</f>
        <v/>
      </c>
    </row>
    <row r="94" spans="2:110" x14ac:dyDescent="0.25">
      <c r="O94" s="112">
        <v>8</v>
      </c>
      <c r="P94" s="112">
        <v>9</v>
      </c>
      <c r="Q94" s="93" t="str">
        <f t="shared" si="79"/>
        <v/>
      </c>
      <c r="R94" s="93" t="str">
        <f t="shared" si="80"/>
        <v/>
      </c>
      <c r="AJ94" s="112">
        <v>88</v>
      </c>
      <c r="AK94" s="93" t="str">
        <f t="array" ref="AK94">IFERROR(IF(MAX(($AJ94&gt;=$AF$7:$AF$16)*($AJ94&lt;=$AG$7:$AG$16)*$AA$7:$AA$16)=0,"",INDEX($AB$7:$AB$16,MAX(($AJ94&gt;=$AF$7:$AF$16)*($AJ94&lt;=$AG$7:$AG$16)*$AA$7:$AA$16))),"")</f>
        <v/>
      </c>
      <c r="AL94" s="93" t="str">
        <f>IFERROR(IF(LEN(AK94)=0,"",COUNTIF(AK$7:AK94,AK94)),"")</f>
        <v/>
      </c>
      <c r="AM94" s="93" t="str">
        <f t="array" ref="AM94">IFERROR(IF(LEN(AK94)=0,"",LARGE((AK94=$R$7:$R$126)*($P$7:$P$126),COUNTIF(AK94:AK$126,AK94)-1)),"")</f>
        <v/>
      </c>
      <c r="AN94" s="93" t="str">
        <f>IFERROR(IF(LEN(AK94)=0,"",COUNTIF(AM$7:AM94,AM94)),"")</f>
        <v/>
      </c>
      <c r="AO94" s="93" t="str">
        <f t="array" ref="AO94">IFERROR(IF(MAX(($AJ94&gt;=$AF$19:$AF$28)*($AJ94&lt;=$AG$19:$AG$28)*$AA$19:$AA$28)=0,"",INDEX($AB$19:$AB$28,MAX(($AJ94&gt;=$AF$19:$AF$28)*($AJ94&lt;=$AG$19:$AG$28)*$AA$19:$AA$28))),"")</f>
        <v/>
      </c>
      <c r="AP94" s="93" t="str">
        <f>IFERROR(IF(LEN(AO94)=0,"",COUNTIF(AO$7:AO94,AO94)),"")</f>
        <v/>
      </c>
      <c r="AQ94" s="93" t="str">
        <f t="array" ref="AQ94">IFERROR(IF(LEN(AO94)=0,"",LARGE((AO94=$Q$7:$Q$126)*($P$7:$P$126),COUNTIF(AO94:AO$126,AO94)-1)),"")</f>
        <v/>
      </c>
      <c r="AR94" s="93" t="str">
        <f>IFERROR(IF(LEN(AO94)=0,"",COUNTIF(AQ$7:AQ94,AQ94)),"")</f>
        <v/>
      </c>
      <c r="AS94" s="93" t="str">
        <f t="array" ref="AS94">IFERROR(IF(MAX(($AJ94&gt;=$AF$31:$AF$40)*($AJ94&lt;=$AG$31:$AG$40)*$AA$31:$AA$40)=0,"",INDEX($AB$31:$AB$40,MAX(($AJ94&gt;=$AF$31:$AF$40)*($AJ94&lt;=$AG$31:$AG$40)*$AA$31:$AA$40))),"")</f>
        <v/>
      </c>
      <c r="AT94" s="93" t="str">
        <f>IFERROR(IF(LEN(AS94)=0,"",COUNTIF(AS$7:AS94,AS94)),"")</f>
        <v/>
      </c>
      <c r="AU94" s="93" t="str">
        <f t="shared" si="81"/>
        <v/>
      </c>
      <c r="AV94" s="93" t="str">
        <f>IFERROR(IF(LEN(AU94)=0,"",COUNTIF(AU$7:AU94,AU94)),"")</f>
        <v/>
      </c>
      <c r="AW94" s="93" t="str">
        <f t="array" ref="AW94">IFERROR(IF(MAX(($AJ94&gt;=$AF$43:$AF$52)*($AJ94&lt;=$AG$43:$AG$52)*$AA$43:$AA$52)=0,"",INDEX($AB$43:$AB$52,MAX(($AJ94&gt;=$AF$43:$AF$52)*($AJ94&lt;=$AG$43:$AG$52)*$AA$43:$AA$52))),"")</f>
        <v/>
      </c>
      <c r="AX94" s="93" t="str">
        <f>IFERROR(IF(LEN(AW94)=0,"",COUNTIF(AW$7:AW94,AW94)),"")</f>
        <v/>
      </c>
      <c r="AY94" s="93" t="str">
        <f t="shared" si="82"/>
        <v/>
      </c>
      <c r="AZ94" s="93" t="str">
        <f>IFERROR(IF(LEN(AY94)=0,"",COUNTIF(AY$7:AY94,AY94)),"")</f>
        <v/>
      </c>
      <c r="BA94" s="93" t="str">
        <f t="array" ref="BA94">IFERROR(IF(MAX(($AJ94&gt;=$AF$55:$AF$64)*($AJ94&lt;=$AG$55:$AG$64)*$AA$55:$AA$64)=0,"",INDEX($AB$55:$AB$64,MAX(($AJ94&gt;=$AF$55:$AF$64)*($AJ94&lt;=$AG$55:$AG$64)*$AA$55:$AA$64))),"")</f>
        <v/>
      </c>
      <c r="BB94" s="93" t="str">
        <f>IFERROR(IF(LEN(BA94)=0,"",COUNTIF(BA$7:BA94,BA94)),"")</f>
        <v/>
      </c>
      <c r="BD94" s="112">
        <v>88</v>
      </c>
      <c r="BE94" s="93" t="str">
        <f t="shared" si="83"/>
        <v/>
      </c>
      <c r="BF94" s="93" t="str">
        <f t="array" ref="BF94">IFERROR(IF(AND(COUNTIF($BE$7:$BE94,"")+1=BF$6,LEN($BE94)&gt;0,$AM94&gt;0),MATCH(INDEX($V$7:$V$16,$AM94)&amp;"-"&amp;$AN94,$BQ$7:$BQ$126,0),""),"")</f>
        <v/>
      </c>
      <c r="BG94" s="93" t="str">
        <f t="array" ref="BG94">IFERROR(IF(AND(COUNTIF($BE$7:$BE94,"")+1=BG$6,LEN($BE94)&gt;0,$AM94&gt;0),MATCH(INDEX($V$7:$V$16,$AM94)&amp;"-"&amp;$AN94,$BQ$7:$BQ$126,0),""),"")</f>
        <v/>
      </c>
      <c r="BH94" s="93" t="str">
        <f t="array" ref="BH94">IFERROR(IF(AND(COUNTIF($BE$7:$BE94,"")+1=BH$6,LEN($BE94)&gt;0,$AM94&gt;0),MATCH(INDEX($V$7:$V$16,$AM94)&amp;"-"&amp;$AN94,$BQ$7:$BQ$126,0),""),"")</f>
        <v/>
      </c>
      <c r="BI94" s="93" t="str">
        <f t="array" ref="BI94">IFERROR(IF(AND(COUNTIF($BE$7:$BE94,"")+1=BI$6,LEN($BE94)&gt;0,$AM94&gt;0),MATCH(INDEX($V$7:$V$16,$AM94)&amp;"-"&amp;$AN94,$BQ$7:$BQ$126,0),""),"")</f>
        <v/>
      </c>
      <c r="BJ94" s="93" t="str">
        <f t="array" ref="BJ94">IFERROR(IF(AND(COUNTIF($BE$7:$BE94,"")+1=BJ$6,LEN($BE94)&gt;0,$AM94&gt;0),MATCH(INDEX($V$7:$V$16,$AM94)&amp;"-"&amp;$AN94,$BQ$7:$BQ$126,0),""),"")</f>
        <v/>
      </c>
      <c r="BK94" s="93" t="str">
        <f t="array" ref="BK94">IFERROR(IF(AND(COUNTIF($BE$7:$BE94,"")+1=BK$6,LEN($BE94)&gt;0,$AM94&gt;0),MATCH(INDEX($V$7:$V$16,$AM94)&amp;"-"&amp;$AN94,$BQ$7:$BQ$126,0),""),"")</f>
        <v/>
      </c>
      <c r="BL94" s="93" t="str">
        <f t="array" ref="BL94">IFERROR(IF(AND(COUNTIF($BE$7:$BE94,"")+1=BL$6,LEN($BE94)&gt;0,$AM94&gt;0),MATCH(INDEX($V$7:$V$16,$AM94)&amp;"-"&amp;$AN94,$BQ$7:$BQ$126,0),""),"")</f>
        <v/>
      </c>
      <c r="BM94" s="93" t="str">
        <f t="array" ref="BM94">IFERROR(IF(AND(COUNTIF($BE$7:$BE94,"")+1=BM$6,LEN($BE94)&gt;0,$AM94&gt;0),MATCH(INDEX($V$7:$V$16,$AM94)&amp;"-"&amp;$AN94,$BQ$7:$BQ$126,0),""),"")</f>
        <v/>
      </c>
      <c r="BN94" s="93" t="str">
        <f t="array" ref="BN94">IFERROR(IF(AND(COUNTIF($BE$7:$BE94,"")+1=BN$6,LEN($BE94)&gt;0,$AM94&gt;0),MATCH(INDEX($V$7:$V$16,$AM94)&amp;"-"&amp;$AN94,$BQ$7:$BQ$126,0),""),"")</f>
        <v/>
      </c>
      <c r="BO94" s="93" t="str">
        <f t="array" ref="BO94">IFERROR(IF(AND(COUNTIF($BE$7:$BE94,"")+1=BO$6,LEN($BE94)&gt;0,$AM94&gt;0),MATCH(INDEX($V$7:$V$16,$AM94)&amp;"-"&amp;$AN94,$BQ$7:$BQ$126,0),""),"")</f>
        <v/>
      </c>
      <c r="BP94" s="93" t="str">
        <f t="array" ref="BP94">IFERROR(IF(AND(COUNTIF($BE$7:$BE94,"")+1=BP$6,LEN($BE94)&gt;0,$AM94&gt;0),MATCH(INDEX($V$7:$V$16,$AM94)&amp;"-"&amp;$AN94,$BQ$7:$BQ$126,0),""),"")</f>
        <v/>
      </c>
      <c r="BQ94" s="93" t="str">
        <f t="shared" si="84"/>
        <v/>
      </c>
      <c r="BR94" s="93" t="str">
        <f t="array" ref="BR94">IFERROR(IF(AND(COUNTIF($BQ$7:$BQ94,"")+1=BR$6,LEN($BQ94)&gt;0,$AQ94&gt;0),MATCH(INDEX($W$7:$W$16,$AQ94)&amp;"-"&amp;$AR94,$CC$7:$CC$126,0),""),"")</f>
        <v/>
      </c>
      <c r="BS94" s="93" t="str">
        <f t="array" ref="BS94">IFERROR(IF(AND(COUNTIF($BQ$7:$BQ94,"")+1=BS$6,LEN($BQ94)&gt;0,$AQ94&gt;0),MATCH(INDEX($W$7:$W$16,$AQ94)&amp;"-"&amp;$AR94,$CC$7:$CC$126,0),""),"")</f>
        <v/>
      </c>
      <c r="BT94" s="93" t="str">
        <f t="array" ref="BT94">IFERROR(IF(AND(COUNTIF($BQ$7:$BQ94,"")+1=BT$6,LEN($BQ94)&gt;0,$AQ94&gt;0),MATCH(INDEX($W$7:$W$16,$AQ94)&amp;"-"&amp;$AR94,$CC$7:$CC$126,0),""),"")</f>
        <v/>
      </c>
      <c r="BU94" s="93" t="str">
        <f t="array" ref="BU94">IFERROR(IF(AND(COUNTIF($BQ$7:$BQ94,"")+1=BU$6,LEN($BQ94)&gt;0,$AQ94&gt;0),MATCH(INDEX($W$7:$W$16,$AQ94)&amp;"-"&amp;$AR94,$CC$7:$CC$126,0),""),"")</f>
        <v/>
      </c>
      <c r="BV94" s="93" t="str">
        <f t="array" ref="BV94">IFERROR(IF(AND(COUNTIF($BQ$7:$BQ94,"")+1=BV$6,LEN($BQ94)&gt;0,$AQ94&gt;0),MATCH(INDEX($W$7:$W$16,$AQ94)&amp;"-"&amp;$AR94,$CC$7:$CC$126,0),""),"")</f>
        <v/>
      </c>
      <c r="BW94" s="93" t="str">
        <f t="array" ref="BW94">IFERROR(IF(AND(COUNTIF($BQ$7:$BQ94,"")+1=BW$6,LEN($BQ94)&gt;0,$AQ94&gt;0),MATCH(INDEX($W$7:$W$16,$AQ94)&amp;"-"&amp;$AR94,$CC$7:$CC$126,0),""),"")</f>
        <v/>
      </c>
      <c r="BX94" s="93" t="str">
        <f t="array" ref="BX94">IFERROR(IF(AND(COUNTIF($BQ$7:$BQ94,"")+1=BX$6,LEN($BQ94)&gt;0,$AQ94&gt;0),MATCH(INDEX($W$7:$W$16,$AQ94)&amp;"-"&amp;$AR94,$CC$7:$CC$126,0),""),"")</f>
        <v/>
      </c>
      <c r="BY94" s="93" t="str">
        <f t="array" ref="BY94">IFERROR(IF(AND(COUNTIF($BQ$7:$BQ94,"")+1=BY$6,LEN($BQ94)&gt;0,$AQ94&gt;0),MATCH(INDEX($W$7:$W$16,$AQ94)&amp;"-"&amp;$AR94,$CC$7:$CC$126,0),""),"")</f>
        <v/>
      </c>
      <c r="BZ94" s="93" t="str">
        <f t="array" ref="BZ94">IFERROR(IF(AND(COUNTIF($BQ$7:$BQ94,"")+1=BZ$6,LEN($BQ94)&gt;0,$AQ94&gt;0),MATCH(INDEX($W$7:$W$16,$AQ94)&amp;"-"&amp;$AR94,$CC$7:$CC$126,0),""),"")</f>
        <v/>
      </c>
      <c r="CA94" s="93" t="str">
        <f t="array" ref="CA94">IFERROR(IF(AND(COUNTIF($BQ$7:$BQ94,"")+1=CA$6,LEN($BQ94)&gt;0,$AQ94&gt;0),MATCH(INDEX($W$7:$W$16,$AQ94)&amp;"-"&amp;$AR94,$CC$7:$CC$126,0),""),"")</f>
        <v/>
      </c>
      <c r="CB94" s="93" t="str">
        <f t="array" ref="CB94">IFERROR(IF(AND(COUNTIF($BQ$7:$BQ94,"")+1=CB$6,LEN($BQ94)&gt;0,$AQ94&gt;0),MATCH(INDEX($W$7:$W$16,$AQ94)&amp;"-"&amp;$AR94,$CC$7:$CC$126,0),""),"")</f>
        <v/>
      </c>
      <c r="CC94" s="93" t="str">
        <f t="shared" si="85"/>
        <v/>
      </c>
      <c r="CD94" s="93" t="str">
        <f t="array" ref="CD94">IFERROR(IF(AND(COUNTIF($CC$7:$CC94,"")+1=CD$6,LEN($CC94)&gt;0,$AU94&gt;0),MATCH(INDEX($X$7:$X$16,$AU94)&amp;"-"&amp;$AV94,$CO$7:$CO$126,0),""),"")</f>
        <v/>
      </c>
      <c r="CE94" s="93" t="str">
        <f t="array" ref="CE94">IFERROR(IF(AND(COUNTIF($CC$7:$CC94,"")+1=CE$6,LEN($CC94)&gt;0,$AU94&gt;0),MATCH(INDEX($X$7:$X$16,$AU94)&amp;"-"&amp;$AV94,$CO$7:$CO$126,0),""),"")</f>
        <v/>
      </c>
      <c r="CF94" s="93" t="str">
        <f t="array" ref="CF94">IFERROR(IF(AND(COUNTIF($CC$7:$CC94,"")+1=CF$6,LEN($CC94)&gt;0,$AU94&gt;0),MATCH(INDEX($X$7:$X$16,$AU94)&amp;"-"&amp;$AV94,$CO$7:$CO$126,0),""),"")</f>
        <v/>
      </c>
      <c r="CG94" s="93" t="str">
        <f t="array" ref="CG94">IFERROR(IF(AND(COUNTIF($CC$7:$CC94,"")+1=CG$6,LEN($CC94)&gt;0,$AU94&gt;0),MATCH(INDEX($X$7:$X$16,$AU94)&amp;"-"&amp;$AV94,$CO$7:$CO$126,0),""),"")</f>
        <v/>
      </c>
      <c r="CH94" s="93" t="str">
        <f t="array" ref="CH94">IFERROR(IF(AND(COUNTIF($CC$7:$CC94,"")+1=CH$6,LEN($CC94)&gt;0,$AU94&gt;0),MATCH(INDEX($X$7:$X$16,$AU94)&amp;"-"&amp;$AV94,$CO$7:$CO$126,0),""),"")</f>
        <v/>
      </c>
      <c r="CI94" s="93" t="str">
        <f t="array" ref="CI94">IFERROR(IF(AND(COUNTIF($CC$7:$CC94,"")+1=CI$6,LEN($CC94)&gt;0,$AU94&gt;0),MATCH(INDEX($X$7:$X$16,$AU94)&amp;"-"&amp;$AV94,$CO$7:$CO$126,0),""),"")</f>
        <v/>
      </c>
      <c r="CJ94" s="93" t="str">
        <f t="array" ref="CJ94">IFERROR(IF(AND(COUNTIF($CC$7:$CC94,"")+1=CJ$6,LEN($CC94)&gt;0,$AU94&gt;0),MATCH(INDEX($X$7:$X$16,$AU94)&amp;"-"&amp;$AV94,$CO$7:$CO$126,0),""),"")</f>
        <v/>
      </c>
      <c r="CK94" s="93" t="str">
        <f t="array" ref="CK94">IFERROR(IF(AND(COUNTIF($CC$7:$CC94,"")+1=CK$6,LEN($CC94)&gt;0,$AU94&gt;0),MATCH(INDEX($X$7:$X$16,$AU94)&amp;"-"&amp;$AV94,$CO$7:$CO$126,0),""),"")</f>
        <v/>
      </c>
      <c r="CL94" s="93" t="str">
        <f t="array" ref="CL94">IFERROR(IF(AND(COUNTIF($CC$7:$CC94,"")+1=CL$6,LEN($CC94)&gt;0,$AU94&gt;0),MATCH(INDEX($X$7:$X$16,$AU94)&amp;"-"&amp;$AV94,$CO$7:$CO$126,0),""),"")</f>
        <v/>
      </c>
      <c r="CM94" s="93" t="str">
        <f t="array" ref="CM94">IFERROR(IF(AND(COUNTIF($CC$7:$CC94,"")+1=CM$6,LEN($CC94)&gt;0,$AU94&gt;0),MATCH(INDEX($X$7:$X$16,$AU94)&amp;"-"&amp;$AV94,$CO$7:$CO$126,0),""),"")</f>
        <v/>
      </c>
      <c r="CN94" s="93" t="str">
        <f t="array" ref="CN94">IFERROR(IF(AND(COUNTIF($CC$7:$CC94,"")+1=CN$6,LEN($CC94)&gt;0,$AU94&gt;0),MATCH(INDEX($X$7:$X$16,$AU94)&amp;"-"&amp;$AV94,$CO$7:$CO$126,0),""),"")</f>
        <v/>
      </c>
      <c r="CO94" s="93" t="str">
        <f t="shared" si="86"/>
        <v/>
      </c>
      <c r="CP94" s="93" t="str">
        <f t="array" ref="CP94">IFERROR(IF(AND(COUNTIF($CO$7:$CO94,"")+1=CP$6,LEN($CO94)&gt;0,$AY94&gt;0),MATCH(INDEX($Y$7:$Y$16,$AY94)&amp;"-"&amp;$AZ94,$DA$7:$DA$126,0),""),"")</f>
        <v/>
      </c>
      <c r="CQ94" s="93" t="str">
        <f t="array" ref="CQ94">IFERROR(IF(AND(COUNTIF($CO$7:$CO94,"")+1=CQ$6,LEN($CO94)&gt;0,$AY94&gt;0),MATCH(INDEX($Y$7:$Y$16,$AY94)&amp;"-"&amp;$AZ94,$DA$7:$DA$126,0),""),"")</f>
        <v/>
      </c>
      <c r="CR94" s="93" t="str">
        <f t="array" ref="CR94">IFERROR(IF(AND(COUNTIF($CO$7:$CO94,"")+1=CR$6,LEN($CO94)&gt;0,$AY94&gt;0),MATCH(INDEX($Y$7:$Y$16,$AY94)&amp;"-"&amp;$AZ94,$DA$7:$DA$126,0),""),"")</f>
        <v/>
      </c>
      <c r="CS94" s="93" t="str">
        <f t="array" ref="CS94">IFERROR(IF(AND(COUNTIF($CO$7:$CO94,"")+1=CS$6,LEN($CO94)&gt;0,$AY94&gt;0),MATCH(INDEX($Y$7:$Y$16,$AY94)&amp;"-"&amp;$AZ94,$DA$7:$DA$126,0),""),"")</f>
        <v/>
      </c>
      <c r="CT94" s="93" t="str">
        <f t="array" ref="CT94">IFERROR(IF(AND(COUNTIF($CO$7:$CO94,"")+1=CT$6,LEN($CO94)&gt;0,$AY94&gt;0),MATCH(INDEX($Y$7:$Y$16,$AY94)&amp;"-"&amp;$AZ94,$DA$7:$DA$126,0),""),"")</f>
        <v/>
      </c>
      <c r="CU94" s="93" t="str">
        <f t="array" ref="CU94">IFERROR(IF(AND(COUNTIF($CO$7:$CO94,"")+1=CU$6,LEN($CO94)&gt;0,$AY94&gt;0),MATCH(INDEX($Y$7:$Y$16,$AY94)&amp;"-"&amp;$AZ94,$DA$7:$DA$126,0),""),"")</f>
        <v/>
      </c>
      <c r="CV94" s="93" t="str">
        <f t="array" ref="CV94">IFERROR(IF(AND(COUNTIF($CO$7:$CO94,"")+1=CV$6,LEN($CO94)&gt;0,$AY94&gt;0),MATCH(INDEX($Y$7:$Y$16,$AY94)&amp;"-"&amp;$AZ94,$DA$7:$DA$126,0),""),"")</f>
        <v/>
      </c>
      <c r="CW94" s="93" t="str">
        <f t="array" ref="CW94">IFERROR(IF(AND(COUNTIF($CO$7:$CO94,"")+1=CW$6,LEN($CO94)&gt;0,$AY94&gt;0),MATCH(INDEX($Y$7:$Y$16,$AY94)&amp;"-"&amp;$AZ94,$DA$7:$DA$126,0),""),"")</f>
        <v/>
      </c>
      <c r="CX94" s="93" t="str">
        <f t="array" ref="CX94">IFERROR(IF(AND(COUNTIF($CO$7:$CO94,"")+1=CX$6,LEN($CO94)&gt;0,$AY94&gt;0),MATCH(INDEX($Y$7:$Y$16,$AY94)&amp;"-"&amp;$AZ94,$DA$7:$DA$126,0),""),"")</f>
        <v/>
      </c>
      <c r="CY94" s="93" t="str">
        <f t="array" ref="CY94">IFERROR(IF(AND(COUNTIF($CO$7:$CO94,"")+1=CY$6,LEN($CO94)&gt;0,$AY94&gt;0),MATCH(INDEX($Y$7:$Y$16,$AY94)&amp;"-"&amp;$AZ94,$DA$7:$DA$126,0),""),"")</f>
        <v/>
      </c>
      <c r="CZ94" s="93" t="str">
        <f t="array" ref="CZ94">IFERROR(IF(AND(COUNTIF($CO$7:$CO94,"")+1=CZ$6,LEN($CO94)&gt;0,$AY94&gt;0),MATCH(INDEX($Y$7:$Y$16,$AY94)&amp;"-"&amp;$AZ94,$DA$7:$DA$126,0),""),"")</f>
        <v/>
      </c>
      <c r="DA94" s="93" t="str">
        <f t="shared" si="87"/>
        <v/>
      </c>
      <c r="DC94" s="93" t="str">
        <f t="array" ref="DC94">IFERROR(IF(LEN(BQ94)=0,"",SUM((BF$7:BO$126=$BD94)*(BF$6:BO$6))),"")</f>
        <v/>
      </c>
      <c r="DD94" s="93" t="str">
        <f t="array" ref="DD94">IFERROR(IF(LEN(CC94)=0,"",SUM((BR$7:CA$126=$BD94)*(BR$6:CA$6))),"")</f>
        <v/>
      </c>
      <c r="DE94" s="93" t="str">
        <f t="array" ref="DE94">IFERROR(IF(LEN(CO94)=0,"",SUM((CD$7:CM$126=$BD94)*(CD$6:CM$6))),"")</f>
        <v/>
      </c>
      <c r="DF94" s="93" t="str">
        <f t="array" ref="DF94">IFERROR(IF(LEN(DA94)=0,"",SUM((CP$7:CY$126=$BD94)*(CP$6:CY$6))),"")</f>
        <v/>
      </c>
    </row>
    <row r="95" spans="2:110" x14ac:dyDescent="0.25">
      <c r="O95" s="112">
        <v>9</v>
      </c>
      <c r="P95" s="112">
        <v>9</v>
      </c>
      <c r="Q95" s="93" t="str">
        <f t="shared" si="79"/>
        <v/>
      </c>
      <c r="R95" s="93" t="str">
        <f t="shared" si="80"/>
        <v/>
      </c>
      <c r="AJ95" s="112">
        <v>89</v>
      </c>
      <c r="AK95" s="93" t="str">
        <f t="array" ref="AK95">IFERROR(IF(MAX(($AJ95&gt;=$AF$7:$AF$16)*($AJ95&lt;=$AG$7:$AG$16)*$AA$7:$AA$16)=0,"",INDEX($AB$7:$AB$16,MAX(($AJ95&gt;=$AF$7:$AF$16)*($AJ95&lt;=$AG$7:$AG$16)*$AA$7:$AA$16))),"")</f>
        <v/>
      </c>
      <c r="AL95" s="93" t="str">
        <f>IFERROR(IF(LEN(AK95)=0,"",COUNTIF(AK$7:AK95,AK95)),"")</f>
        <v/>
      </c>
      <c r="AM95" s="93" t="str">
        <f t="array" ref="AM95">IFERROR(IF(LEN(AK95)=0,"",LARGE((AK95=$R$7:$R$126)*($P$7:$P$126),COUNTIF(AK95:AK$126,AK95)-1)),"")</f>
        <v/>
      </c>
      <c r="AN95" s="93" t="str">
        <f>IFERROR(IF(LEN(AK95)=0,"",COUNTIF(AM$7:AM95,AM95)),"")</f>
        <v/>
      </c>
      <c r="AO95" s="93" t="str">
        <f t="array" ref="AO95">IFERROR(IF(MAX(($AJ95&gt;=$AF$19:$AF$28)*($AJ95&lt;=$AG$19:$AG$28)*$AA$19:$AA$28)=0,"",INDEX($AB$19:$AB$28,MAX(($AJ95&gt;=$AF$19:$AF$28)*($AJ95&lt;=$AG$19:$AG$28)*$AA$19:$AA$28))),"")</f>
        <v/>
      </c>
      <c r="AP95" s="93" t="str">
        <f>IFERROR(IF(LEN(AO95)=0,"",COUNTIF(AO$7:AO95,AO95)),"")</f>
        <v/>
      </c>
      <c r="AQ95" s="93" t="str">
        <f t="array" ref="AQ95">IFERROR(IF(LEN(AO95)=0,"",LARGE((AO95=$Q$7:$Q$126)*($P$7:$P$126),COUNTIF(AO95:AO$126,AO95)-1)),"")</f>
        <v/>
      </c>
      <c r="AR95" s="93" t="str">
        <f>IFERROR(IF(LEN(AO95)=0,"",COUNTIF(AQ$7:AQ95,AQ95)),"")</f>
        <v/>
      </c>
      <c r="AS95" s="93" t="str">
        <f t="array" ref="AS95">IFERROR(IF(MAX(($AJ95&gt;=$AF$31:$AF$40)*($AJ95&lt;=$AG$31:$AG$40)*$AA$31:$AA$40)=0,"",INDEX($AB$31:$AB$40,MAX(($AJ95&gt;=$AF$31:$AF$40)*($AJ95&lt;=$AG$31:$AG$40)*$AA$31:$AA$40))),"")</f>
        <v/>
      </c>
      <c r="AT95" s="93" t="str">
        <f>IFERROR(IF(LEN(AS95)=0,"",COUNTIF(AS$7:AS95,AS95)),"")</f>
        <v/>
      </c>
      <c r="AU95" s="93" t="str">
        <f t="shared" si="81"/>
        <v/>
      </c>
      <c r="AV95" s="93" t="str">
        <f>IFERROR(IF(LEN(AU95)=0,"",COUNTIF(AU$7:AU95,AU95)),"")</f>
        <v/>
      </c>
      <c r="AW95" s="93" t="str">
        <f t="array" ref="AW95">IFERROR(IF(MAX(($AJ95&gt;=$AF$43:$AF$52)*($AJ95&lt;=$AG$43:$AG$52)*$AA$43:$AA$52)=0,"",INDEX($AB$43:$AB$52,MAX(($AJ95&gt;=$AF$43:$AF$52)*($AJ95&lt;=$AG$43:$AG$52)*$AA$43:$AA$52))),"")</f>
        <v/>
      </c>
      <c r="AX95" s="93" t="str">
        <f>IFERROR(IF(LEN(AW95)=0,"",COUNTIF(AW$7:AW95,AW95)),"")</f>
        <v/>
      </c>
      <c r="AY95" s="93" t="str">
        <f t="shared" si="82"/>
        <v/>
      </c>
      <c r="AZ95" s="93" t="str">
        <f>IFERROR(IF(LEN(AY95)=0,"",COUNTIF(AY$7:AY95,AY95)),"")</f>
        <v/>
      </c>
      <c r="BA95" s="93" t="str">
        <f t="array" ref="BA95">IFERROR(IF(MAX(($AJ95&gt;=$AF$55:$AF$64)*($AJ95&lt;=$AG$55:$AG$64)*$AA$55:$AA$64)=0,"",INDEX($AB$55:$AB$64,MAX(($AJ95&gt;=$AF$55:$AF$64)*($AJ95&lt;=$AG$55:$AG$64)*$AA$55:$AA$64))),"")</f>
        <v/>
      </c>
      <c r="BB95" s="93" t="str">
        <f>IFERROR(IF(LEN(BA95)=0,"",COUNTIF(BA$7:BA95,BA95)),"")</f>
        <v/>
      </c>
      <c r="BD95" s="112">
        <v>89</v>
      </c>
      <c r="BE95" s="93" t="str">
        <f t="shared" si="83"/>
        <v/>
      </c>
      <c r="BF95" s="93" t="str">
        <f t="array" ref="BF95">IFERROR(IF(AND(COUNTIF($BE$7:$BE95,"")+1=BF$6,LEN($BE95)&gt;0,$AM95&gt;0),MATCH(INDEX($V$7:$V$16,$AM95)&amp;"-"&amp;$AN95,$BQ$7:$BQ$126,0),""),"")</f>
        <v/>
      </c>
      <c r="BG95" s="93" t="str">
        <f t="array" ref="BG95">IFERROR(IF(AND(COUNTIF($BE$7:$BE95,"")+1=BG$6,LEN($BE95)&gt;0,$AM95&gt;0),MATCH(INDEX($V$7:$V$16,$AM95)&amp;"-"&amp;$AN95,$BQ$7:$BQ$126,0),""),"")</f>
        <v/>
      </c>
      <c r="BH95" s="93" t="str">
        <f t="array" ref="BH95">IFERROR(IF(AND(COUNTIF($BE$7:$BE95,"")+1=BH$6,LEN($BE95)&gt;0,$AM95&gt;0),MATCH(INDEX($V$7:$V$16,$AM95)&amp;"-"&amp;$AN95,$BQ$7:$BQ$126,0),""),"")</f>
        <v/>
      </c>
      <c r="BI95" s="93" t="str">
        <f t="array" ref="BI95">IFERROR(IF(AND(COUNTIF($BE$7:$BE95,"")+1=BI$6,LEN($BE95)&gt;0,$AM95&gt;0),MATCH(INDEX($V$7:$V$16,$AM95)&amp;"-"&amp;$AN95,$BQ$7:$BQ$126,0),""),"")</f>
        <v/>
      </c>
      <c r="BJ95" s="93" t="str">
        <f t="array" ref="BJ95">IFERROR(IF(AND(COUNTIF($BE$7:$BE95,"")+1=BJ$6,LEN($BE95)&gt;0,$AM95&gt;0),MATCH(INDEX($V$7:$V$16,$AM95)&amp;"-"&amp;$AN95,$BQ$7:$BQ$126,0),""),"")</f>
        <v/>
      </c>
      <c r="BK95" s="93" t="str">
        <f t="array" ref="BK95">IFERROR(IF(AND(COUNTIF($BE$7:$BE95,"")+1=BK$6,LEN($BE95)&gt;0,$AM95&gt;0),MATCH(INDEX($V$7:$V$16,$AM95)&amp;"-"&amp;$AN95,$BQ$7:$BQ$126,0),""),"")</f>
        <v/>
      </c>
      <c r="BL95" s="93" t="str">
        <f t="array" ref="BL95">IFERROR(IF(AND(COUNTIF($BE$7:$BE95,"")+1=BL$6,LEN($BE95)&gt;0,$AM95&gt;0),MATCH(INDEX($V$7:$V$16,$AM95)&amp;"-"&amp;$AN95,$BQ$7:$BQ$126,0),""),"")</f>
        <v/>
      </c>
      <c r="BM95" s="93" t="str">
        <f t="array" ref="BM95">IFERROR(IF(AND(COUNTIF($BE$7:$BE95,"")+1=BM$6,LEN($BE95)&gt;0,$AM95&gt;0),MATCH(INDEX($V$7:$V$16,$AM95)&amp;"-"&amp;$AN95,$BQ$7:$BQ$126,0),""),"")</f>
        <v/>
      </c>
      <c r="BN95" s="93" t="str">
        <f t="array" ref="BN95">IFERROR(IF(AND(COUNTIF($BE$7:$BE95,"")+1=BN$6,LEN($BE95)&gt;0,$AM95&gt;0),MATCH(INDEX($V$7:$V$16,$AM95)&amp;"-"&amp;$AN95,$BQ$7:$BQ$126,0),""),"")</f>
        <v/>
      </c>
      <c r="BO95" s="93" t="str">
        <f t="array" ref="BO95">IFERROR(IF(AND(COUNTIF($BE$7:$BE95,"")+1=BO$6,LEN($BE95)&gt;0,$AM95&gt;0),MATCH(INDEX($V$7:$V$16,$AM95)&amp;"-"&amp;$AN95,$BQ$7:$BQ$126,0),""),"")</f>
        <v/>
      </c>
      <c r="BP95" s="93" t="str">
        <f t="array" ref="BP95">IFERROR(IF(AND(COUNTIF($BE$7:$BE95,"")+1=BP$6,LEN($BE95)&gt;0,$AM95&gt;0),MATCH(INDEX($V$7:$V$16,$AM95)&amp;"-"&amp;$AN95,$BQ$7:$BQ$126,0),""),"")</f>
        <v/>
      </c>
      <c r="BQ95" s="93" t="str">
        <f t="shared" si="84"/>
        <v/>
      </c>
      <c r="BR95" s="93" t="str">
        <f t="array" ref="BR95">IFERROR(IF(AND(COUNTIF($BQ$7:$BQ95,"")+1=BR$6,LEN($BQ95)&gt;0,$AQ95&gt;0),MATCH(INDEX($W$7:$W$16,$AQ95)&amp;"-"&amp;$AR95,$CC$7:$CC$126,0),""),"")</f>
        <v/>
      </c>
      <c r="BS95" s="93" t="str">
        <f t="array" ref="BS95">IFERROR(IF(AND(COUNTIF($BQ$7:$BQ95,"")+1=BS$6,LEN($BQ95)&gt;0,$AQ95&gt;0),MATCH(INDEX($W$7:$W$16,$AQ95)&amp;"-"&amp;$AR95,$CC$7:$CC$126,0),""),"")</f>
        <v/>
      </c>
      <c r="BT95" s="93" t="str">
        <f t="array" ref="BT95">IFERROR(IF(AND(COUNTIF($BQ$7:$BQ95,"")+1=BT$6,LEN($BQ95)&gt;0,$AQ95&gt;0),MATCH(INDEX($W$7:$W$16,$AQ95)&amp;"-"&amp;$AR95,$CC$7:$CC$126,0),""),"")</f>
        <v/>
      </c>
      <c r="BU95" s="93" t="str">
        <f t="array" ref="BU95">IFERROR(IF(AND(COUNTIF($BQ$7:$BQ95,"")+1=BU$6,LEN($BQ95)&gt;0,$AQ95&gt;0),MATCH(INDEX($W$7:$W$16,$AQ95)&amp;"-"&amp;$AR95,$CC$7:$CC$126,0),""),"")</f>
        <v/>
      </c>
      <c r="BV95" s="93" t="str">
        <f t="array" ref="BV95">IFERROR(IF(AND(COUNTIF($BQ$7:$BQ95,"")+1=BV$6,LEN($BQ95)&gt;0,$AQ95&gt;0),MATCH(INDEX($W$7:$W$16,$AQ95)&amp;"-"&amp;$AR95,$CC$7:$CC$126,0),""),"")</f>
        <v/>
      </c>
      <c r="BW95" s="93" t="str">
        <f t="array" ref="BW95">IFERROR(IF(AND(COUNTIF($BQ$7:$BQ95,"")+1=BW$6,LEN($BQ95)&gt;0,$AQ95&gt;0),MATCH(INDEX($W$7:$W$16,$AQ95)&amp;"-"&amp;$AR95,$CC$7:$CC$126,0),""),"")</f>
        <v/>
      </c>
      <c r="BX95" s="93" t="str">
        <f t="array" ref="BX95">IFERROR(IF(AND(COUNTIF($BQ$7:$BQ95,"")+1=BX$6,LEN($BQ95)&gt;0,$AQ95&gt;0),MATCH(INDEX($W$7:$W$16,$AQ95)&amp;"-"&amp;$AR95,$CC$7:$CC$126,0),""),"")</f>
        <v/>
      </c>
      <c r="BY95" s="93" t="str">
        <f t="array" ref="BY95">IFERROR(IF(AND(COUNTIF($BQ$7:$BQ95,"")+1=BY$6,LEN($BQ95)&gt;0,$AQ95&gt;0),MATCH(INDEX($W$7:$W$16,$AQ95)&amp;"-"&amp;$AR95,$CC$7:$CC$126,0),""),"")</f>
        <v/>
      </c>
      <c r="BZ95" s="93" t="str">
        <f t="array" ref="BZ95">IFERROR(IF(AND(COUNTIF($BQ$7:$BQ95,"")+1=BZ$6,LEN($BQ95)&gt;0,$AQ95&gt;0),MATCH(INDEX($W$7:$W$16,$AQ95)&amp;"-"&amp;$AR95,$CC$7:$CC$126,0),""),"")</f>
        <v/>
      </c>
      <c r="CA95" s="93" t="str">
        <f t="array" ref="CA95">IFERROR(IF(AND(COUNTIF($BQ$7:$BQ95,"")+1=CA$6,LEN($BQ95)&gt;0,$AQ95&gt;0),MATCH(INDEX($W$7:$W$16,$AQ95)&amp;"-"&amp;$AR95,$CC$7:$CC$126,0),""),"")</f>
        <v/>
      </c>
      <c r="CB95" s="93" t="str">
        <f t="array" ref="CB95">IFERROR(IF(AND(COUNTIF($BQ$7:$BQ95,"")+1=CB$6,LEN($BQ95)&gt;0,$AQ95&gt;0),MATCH(INDEX($W$7:$W$16,$AQ95)&amp;"-"&amp;$AR95,$CC$7:$CC$126,0),""),"")</f>
        <v/>
      </c>
      <c r="CC95" s="93" t="str">
        <f t="shared" si="85"/>
        <v/>
      </c>
      <c r="CD95" s="93" t="str">
        <f t="array" ref="CD95">IFERROR(IF(AND(COUNTIF($CC$7:$CC95,"")+1=CD$6,LEN($CC95)&gt;0,$AU95&gt;0),MATCH(INDEX($X$7:$X$16,$AU95)&amp;"-"&amp;$AV95,$CO$7:$CO$126,0),""),"")</f>
        <v/>
      </c>
      <c r="CE95" s="93" t="str">
        <f t="array" ref="CE95">IFERROR(IF(AND(COUNTIF($CC$7:$CC95,"")+1=CE$6,LEN($CC95)&gt;0,$AU95&gt;0),MATCH(INDEX($X$7:$X$16,$AU95)&amp;"-"&amp;$AV95,$CO$7:$CO$126,0),""),"")</f>
        <v/>
      </c>
      <c r="CF95" s="93" t="str">
        <f t="array" ref="CF95">IFERROR(IF(AND(COUNTIF($CC$7:$CC95,"")+1=CF$6,LEN($CC95)&gt;0,$AU95&gt;0),MATCH(INDEX($X$7:$X$16,$AU95)&amp;"-"&amp;$AV95,$CO$7:$CO$126,0),""),"")</f>
        <v/>
      </c>
      <c r="CG95" s="93" t="str">
        <f t="array" ref="CG95">IFERROR(IF(AND(COUNTIF($CC$7:$CC95,"")+1=CG$6,LEN($CC95)&gt;0,$AU95&gt;0),MATCH(INDEX($X$7:$X$16,$AU95)&amp;"-"&amp;$AV95,$CO$7:$CO$126,0),""),"")</f>
        <v/>
      </c>
      <c r="CH95" s="93" t="str">
        <f t="array" ref="CH95">IFERROR(IF(AND(COUNTIF($CC$7:$CC95,"")+1=CH$6,LEN($CC95)&gt;0,$AU95&gt;0),MATCH(INDEX($X$7:$X$16,$AU95)&amp;"-"&amp;$AV95,$CO$7:$CO$126,0),""),"")</f>
        <v/>
      </c>
      <c r="CI95" s="93" t="str">
        <f t="array" ref="CI95">IFERROR(IF(AND(COUNTIF($CC$7:$CC95,"")+1=CI$6,LEN($CC95)&gt;0,$AU95&gt;0),MATCH(INDEX($X$7:$X$16,$AU95)&amp;"-"&amp;$AV95,$CO$7:$CO$126,0),""),"")</f>
        <v/>
      </c>
      <c r="CJ95" s="93" t="str">
        <f t="array" ref="CJ95">IFERROR(IF(AND(COUNTIF($CC$7:$CC95,"")+1=CJ$6,LEN($CC95)&gt;0,$AU95&gt;0),MATCH(INDEX($X$7:$X$16,$AU95)&amp;"-"&amp;$AV95,$CO$7:$CO$126,0),""),"")</f>
        <v/>
      </c>
      <c r="CK95" s="93" t="str">
        <f t="array" ref="CK95">IFERROR(IF(AND(COUNTIF($CC$7:$CC95,"")+1=CK$6,LEN($CC95)&gt;0,$AU95&gt;0),MATCH(INDEX($X$7:$X$16,$AU95)&amp;"-"&amp;$AV95,$CO$7:$CO$126,0),""),"")</f>
        <v/>
      </c>
      <c r="CL95" s="93" t="str">
        <f t="array" ref="CL95">IFERROR(IF(AND(COUNTIF($CC$7:$CC95,"")+1=CL$6,LEN($CC95)&gt;0,$AU95&gt;0),MATCH(INDEX($X$7:$X$16,$AU95)&amp;"-"&amp;$AV95,$CO$7:$CO$126,0),""),"")</f>
        <v/>
      </c>
      <c r="CM95" s="93" t="str">
        <f t="array" ref="CM95">IFERROR(IF(AND(COUNTIF($CC$7:$CC95,"")+1=CM$6,LEN($CC95)&gt;0,$AU95&gt;0),MATCH(INDEX($X$7:$X$16,$AU95)&amp;"-"&amp;$AV95,$CO$7:$CO$126,0),""),"")</f>
        <v/>
      </c>
      <c r="CN95" s="93" t="str">
        <f t="array" ref="CN95">IFERROR(IF(AND(COUNTIF($CC$7:$CC95,"")+1=CN$6,LEN($CC95)&gt;0,$AU95&gt;0),MATCH(INDEX($X$7:$X$16,$AU95)&amp;"-"&amp;$AV95,$CO$7:$CO$126,0),""),"")</f>
        <v/>
      </c>
      <c r="CO95" s="93" t="str">
        <f t="shared" si="86"/>
        <v/>
      </c>
      <c r="CP95" s="93" t="str">
        <f t="array" ref="CP95">IFERROR(IF(AND(COUNTIF($CO$7:$CO95,"")+1=CP$6,LEN($CO95)&gt;0,$AY95&gt;0),MATCH(INDEX($Y$7:$Y$16,$AY95)&amp;"-"&amp;$AZ95,$DA$7:$DA$126,0),""),"")</f>
        <v/>
      </c>
      <c r="CQ95" s="93" t="str">
        <f t="array" ref="CQ95">IFERROR(IF(AND(COUNTIF($CO$7:$CO95,"")+1=CQ$6,LEN($CO95)&gt;0,$AY95&gt;0),MATCH(INDEX($Y$7:$Y$16,$AY95)&amp;"-"&amp;$AZ95,$DA$7:$DA$126,0),""),"")</f>
        <v/>
      </c>
      <c r="CR95" s="93" t="str">
        <f t="array" ref="CR95">IFERROR(IF(AND(COUNTIF($CO$7:$CO95,"")+1=CR$6,LEN($CO95)&gt;0,$AY95&gt;0),MATCH(INDEX($Y$7:$Y$16,$AY95)&amp;"-"&amp;$AZ95,$DA$7:$DA$126,0),""),"")</f>
        <v/>
      </c>
      <c r="CS95" s="93" t="str">
        <f t="array" ref="CS95">IFERROR(IF(AND(COUNTIF($CO$7:$CO95,"")+1=CS$6,LEN($CO95)&gt;0,$AY95&gt;0),MATCH(INDEX($Y$7:$Y$16,$AY95)&amp;"-"&amp;$AZ95,$DA$7:$DA$126,0),""),"")</f>
        <v/>
      </c>
      <c r="CT95" s="93" t="str">
        <f t="array" ref="CT95">IFERROR(IF(AND(COUNTIF($CO$7:$CO95,"")+1=CT$6,LEN($CO95)&gt;0,$AY95&gt;0),MATCH(INDEX($Y$7:$Y$16,$AY95)&amp;"-"&amp;$AZ95,$DA$7:$DA$126,0),""),"")</f>
        <v/>
      </c>
      <c r="CU95" s="93" t="str">
        <f t="array" ref="CU95">IFERROR(IF(AND(COUNTIF($CO$7:$CO95,"")+1=CU$6,LEN($CO95)&gt;0,$AY95&gt;0),MATCH(INDEX($Y$7:$Y$16,$AY95)&amp;"-"&amp;$AZ95,$DA$7:$DA$126,0),""),"")</f>
        <v/>
      </c>
      <c r="CV95" s="93" t="str">
        <f t="array" ref="CV95">IFERROR(IF(AND(COUNTIF($CO$7:$CO95,"")+1=CV$6,LEN($CO95)&gt;0,$AY95&gt;0),MATCH(INDEX($Y$7:$Y$16,$AY95)&amp;"-"&amp;$AZ95,$DA$7:$DA$126,0),""),"")</f>
        <v/>
      </c>
      <c r="CW95" s="93" t="str">
        <f t="array" ref="CW95">IFERROR(IF(AND(COUNTIF($CO$7:$CO95,"")+1=CW$6,LEN($CO95)&gt;0,$AY95&gt;0),MATCH(INDEX($Y$7:$Y$16,$AY95)&amp;"-"&amp;$AZ95,$DA$7:$DA$126,0),""),"")</f>
        <v/>
      </c>
      <c r="CX95" s="93" t="str">
        <f t="array" ref="CX95">IFERROR(IF(AND(COUNTIF($CO$7:$CO95,"")+1=CX$6,LEN($CO95)&gt;0,$AY95&gt;0),MATCH(INDEX($Y$7:$Y$16,$AY95)&amp;"-"&amp;$AZ95,$DA$7:$DA$126,0),""),"")</f>
        <v/>
      </c>
      <c r="CY95" s="93" t="str">
        <f t="array" ref="CY95">IFERROR(IF(AND(COUNTIF($CO$7:$CO95,"")+1=CY$6,LEN($CO95)&gt;0,$AY95&gt;0),MATCH(INDEX($Y$7:$Y$16,$AY95)&amp;"-"&amp;$AZ95,$DA$7:$DA$126,0),""),"")</f>
        <v/>
      </c>
      <c r="CZ95" s="93" t="str">
        <f t="array" ref="CZ95">IFERROR(IF(AND(COUNTIF($CO$7:$CO95,"")+1=CZ$6,LEN($CO95)&gt;0,$AY95&gt;0),MATCH(INDEX($Y$7:$Y$16,$AY95)&amp;"-"&amp;$AZ95,$DA$7:$DA$126,0),""),"")</f>
        <v/>
      </c>
      <c r="DA95" s="93" t="str">
        <f t="shared" si="87"/>
        <v/>
      </c>
      <c r="DC95" s="93" t="str">
        <f t="array" ref="DC95">IFERROR(IF(LEN(BQ95)=0,"",SUM((BF$7:BO$126=$BD95)*(BF$6:BO$6))),"")</f>
        <v/>
      </c>
      <c r="DD95" s="93" t="str">
        <f t="array" ref="DD95">IFERROR(IF(LEN(CC95)=0,"",SUM((BR$7:CA$126=$BD95)*(BR$6:CA$6))),"")</f>
        <v/>
      </c>
      <c r="DE95" s="93" t="str">
        <f t="array" ref="DE95">IFERROR(IF(LEN(CO95)=0,"",SUM((CD$7:CM$126=$BD95)*(CD$6:CM$6))),"")</f>
        <v/>
      </c>
      <c r="DF95" s="93" t="str">
        <f t="array" ref="DF95">IFERROR(IF(LEN(DA95)=0,"",SUM((CP$7:CY$126=$BD95)*(CP$6:CY$6))),"")</f>
        <v/>
      </c>
    </row>
    <row r="96" spans="2:110" x14ac:dyDescent="0.25">
      <c r="O96" s="112">
        <v>10</v>
      </c>
      <c r="P96" s="112">
        <v>9</v>
      </c>
      <c r="Q96" s="93" t="str">
        <f t="shared" si="79"/>
        <v/>
      </c>
      <c r="R96" s="93" t="str">
        <f t="shared" si="80"/>
        <v/>
      </c>
      <c r="AJ96" s="112">
        <v>90</v>
      </c>
      <c r="AK96" s="93" t="str">
        <f t="array" ref="AK96">IFERROR(IF(MAX(($AJ96&gt;=$AF$7:$AF$16)*($AJ96&lt;=$AG$7:$AG$16)*$AA$7:$AA$16)=0,"",INDEX($AB$7:$AB$16,MAX(($AJ96&gt;=$AF$7:$AF$16)*($AJ96&lt;=$AG$7:$AG$16)*$AA$7:$AA$16))),"")</f>
        <v/>
      </c>
      <c r="AL96" s="93" t="str">
        <f>IFERROR(IF(LEN(AK96)=0,"",COUNTIF(AK$7:AK96,AK96)),"")</f>
        <v/>
      </c>
      <c r="AM96" s="93" t="str">
        <f t="array" ref="AM96">IFERROR(IF(LEN(AK96)=0,"",LARGE((AK96=$R$7:$R$126)*($P$7:$P$126),COUNTIF(AK96:AK$126,AK96)-1)),"")</f>
        <v/>
      </c>
      <c r="AN96" s="93" t="str">
        <f>IFERROR(IF(LEN(AK96)=0,"",COUNTIF(AM$7:AM96,AM96)),"")</f>
        <v/>
      </c>
      <c r="AO96" s="93" t="str">
        <f t="array" ref="AO96">IFERROR(IF(MAX(($AJ96&gt;=$AF$19:$AF$28)*($AJ96&lt;=$AG$19:$AG$28)*$AA$19:$AA$28)=0,"",INDEX($AB$19:$AB$28,MAX(($AJ96&gt;=$AF$19:$AF$28)*($AJ96&lt;=$AG$19:$AG$28)*$AA$19:$AA$28))),"")</f>
        <v/>
      </c>
      <c r="AP96" s="93" t="str">
        <f>IFERROR(IF(LEN(AO96)=0,"",COUNTIF(AO$7:AO96,AO96)),"")</f>
        <v/>
      </c>
      <c r="AQ96" s="93" t="str">
        <f t="array" ref="AQ96">IFERROR(IF(LEN(AO96)=0,"",LARGE((AO96=$Q$7:$Q$126)*($P$7:$P$126),COUNTIF(AO96:AO$126,AO96)-1)),"")</f>
        <v/>
      </c>
      <c r="AR96" s="93" t="str">
        <f>IFERROR(IF(LEN(AO96)=0,"",COUNTIF(AQ$7:AQ96,AQ96)),"")</f>
        <v/>
      </c>
      <c r="AS96" s="93" t="str">
        <f t="array" ref="AS96">IFERROR(IF(MAX(($AJ96&gt;=$AF$31:$AF$40)*($AJ96&lt;=$AG$31:$AG$40)*$AA$31:$AA$40)=0,"",INDEX($AB$31:$AB$40,MAX(($AJ96&gt;=$AF$31:$AF$40)*($AJ96&lt;=$AG$31:$AG$40)*$AA$31:$AA$40))),"")</f>
        <v/>
      </c>
      <c r="AT96" s="93" t="str">
        <f>IFERROR(IF(LEN(AS96)=0,"",COUNTIF(AS$7:AS96,AS96)),"")</f>
        <v/>
      </c>
      <c r="AU96" s="93" t="str">
        <f t="shared" si="81"/>
        <v/>
      </c>
      <c r="AV96" s="93" t="str">
        <f>IFERROR(IF(LEN(AU96)=0,"",COUNTIF(AU$7:AU96,AU96)),"")</f>
        <v/>
      </c>
      <c r="AW96" s="93" t="str">
        <f t="array" ref="AW96">IFERROR(IF(MAX(($AJ96&gt;=$AF$43:$AF$52)*($AJ96&lt;=$AG$43:$AG$52)*$AA$43:$AA$52)=0,"",INDEX($AB$43:$AB$52,MAX(($AJ96&gt;=$AF$43:$AF$52)*($AJ96&lt;=$AG$43:$AG$52)*$AA$43:$AA$52))),"")</f>
        <v/>
      </c>
      <c r="AX96" s="93" t="str">
        <f>IFERROR(IF(LEN(AW96)=0,"",COUNTIF(AW$7:AW96,AW96)),"")</f>
        <v/>
      </c>
      <c r="AY96" s="93" t="str">
        <f t="shared" si="82"/>
        <v/>
      </c>
      <c r="AZ96" s="93" t="str">
        <f>IFERROR(IF(LEN(AY96)=0,"",COUNTIF(AY$7:AY96,AY96)),"")</f>
        <v/>
      </c>
      <c r="BA96" s="93" t="str">
        <f t="array" ref="BA96">IFERROR(IF(MAX(($AJ96&gt;=$AF$55:$AF$64)*($AJ96&lt;=$AG$55:$AG$64)*$AA$55:$AA$64)=0,"",INDEX($AB$55:$AB$64,MAX(($AJ96&gt;=$AF$55:$AF$64)*($AJ96&lt;=$AG$55:$AG$64)*$AA$55:$AA$64))),"")</f>
        <v/>
      </c>
      <c r="BB96" s="93" t="str">
        <f>IFERROR(IF(LEN(BA96)=0,"",COUNTIF(BA$7:BA96,BA96)),"")</f>
        <v/>
      </c>
      <c r="BD96" s="112">
        <v>90</v>
      </c>
      <c r="BE96" s="93" t="str">
        <f t="shared" si="83"/>
        <v/>
      </c>
      <c r="BF96" s="93" t="str">
        <f t="array" ref="BF96">IFERROR(IF(AND(COUNTIF($BE$7:$BE96,"")+1=BF$6,LEN($BE96)&gt;0,$AM96&gt;0),MATCH(INDEX($V$7:$V$16,$AM96)&amp;"-"&amp;$AN96,$BQ$7:$BQ$126,0),""),"")</f>
        <v/>
      </c>
      <c r="BG96" s="93" t="str">
        <f t="array" ref="BG96">IFERROR(IF(AND(COUNTIF($BE$7:$BE96,"")+1=BG$6,LEN($BE96)&gt;0,$AM96&gt;0),MATCH(INDEX($V$7:$V$16,$AM96)&amp;"-"&amp;$AN96,$BQ$7:$BQ$126,0),""),"")</f>
        <v/>
      </c>
      <c r="BH96" s="93" t="str">
        <f t="array" ref="BH96">IFERROR(IF(AND(COUNTIF($BE$7:$BE96,"")+1=BH$6,LEN($BE96)&gt;0,$AM96&gt;0),MATCH(INDEX($V$7:$V$16,$AM96)&amp;"-"&amp;$AN96,$BQ$7:$BQ$126,0),""),"")</f>
        <v/>
      </c>
      <c r="BI96" s="93" t="str">
        <f t="array" ref="BI96">IFERROR(IF(AND(COUNTIF($BE$7:$BE96,"")+1=BI$6,LEN($BE96)&gt;0,$AM96&gt;0),MATCH(INDEX($V$7:$V$16,$AM96)&amp;"-"&amp;$AN96,$BQ$7:$BQ$126,0),""),"")</f>
        <v/>
      </c>
      <c r="BJ96" s="93" t="str">
        <f t="array" ref="BJ96">IFERROR(IF(AND(COUNTIF($BE$7:$BE96,"")+1=BJ$6,LEN($BE96)&gt;0,$AM96&gt;0),MATCH(INDEX($V$7:$V$16,$AM96)&amp;"-"&amp;$AN96,$BQ$7:$BQ$126,0),""),"")</f>
        <v/>
      </c>
      <c r="BK96" s="93" t="str">
        <f t="array" ref="BK96">IFERROR(IF(AND(COUNTIF($BE$7:$BE96,"")+1=BK$6,LEN($BE96)&gt;0,$AM96&gt;0),MATCH(INDEX($V$7:$V$16,$AM96)&amp;"-"&amp;$AN96,$BQ$7:$BQ$126,0),""),"")</f>
        <v/>
      </c>
      <c r="BL96" s="93" t="str">
        <f t="array" ref="BL96">IFERROR(IF(AND(COUNTIF($BE$7:$BE96,"")+1=BL$6,LEN($BE96)&gt;0,$AM96&gt;0),MATCH(INDEX($V$7:$V$16,$AM96)&amp;"-"&amp;$AN96,$BQ$7:$BQ$126,0),""),"")</f>
        <v/>
      </c>
      <c r="BM96" s="93" t="str">
        <f t="array" ref="BM96">IFERROR(IF(AND(COUNTIF($BE$7:$BE96,"")+1=BM$6,LEN($BE96)&gt;0,$AM96&gt;0),MATCH(INDEX($V$7:$V$16,$AM96)&amp;"-"&amp;$AN96,$BQ$7:$BQ$126,0),""),"")</f>
        <v/>
      </c>
      <c r="BN96" s="93" t="str">
        <f t="array" ref="BN96">IFERROR(IF(AND(COUNTIF($BE$7:$BE96,"")+1=BN$6,LEN($BE96)&gt;0,$AM96&gt;0),MATCH(INDEX($V$7:$V$16,$AM96)&amp;"-"&amp;$AN96,$BQ$7:$BQ$126,0),""),"")</f>
        <v/>
      </c>
      <c r="BO96" s="93" t="str">
        <f t="array" ref="BO96">IFERROR(IF(AND(COUNTIF($BE$7:$BE96,"")+1=BO$6,LEN($BE96)&gt;0,$AM96&gt;0),MATCH(INDEX($V$7:$V$16,$AM96)&amp;"-"&amp;$AN96,$BQ$7:$BQ$126,0),""),"")</f>
        <v/>
      </c>
      <c r="BP96" s="93" t="str">
        <f t="array" ref="BP96">IFERROR(IF(AND(COUNTIF($BE$7:$BE96,"")+1=BP$6,LEN($BE96)&gt;0,$AM96&gt;0),MATCH(INDEX($V$7:$V$16,$AM96)&amp;"-"&amp;$AN96,$BQ$7:$BQ$126,0),""),"")</f>
        <v/>
      </c>
      <c r="BQ96" s="93" t="str">
        <f t="shared" si="84"/>
        <v/>
      </c>
      <c r="BR96" s="93" t="str">
        <f t="array" ref="BR96">IFERROR(IF(AND(COUNTIF($BQ$7:$BQ96,"")+1=BR$6,LEN($BQ96)&gt;0,$AQ96&gt;0),MATCH(INDEX($W$7:$W$16,$AQ96)&amp;"-"&amp;$AR96,$CC$7:$CC$126,0),""),"")</f>
        <v/>
      </c>
      <c r="BS96" s="93" t="str">
        <f t="array" ref="BS96">IFERROR(IF(AND(COUNTIF($BQ$7:$BQ96,"")+1=BS$6,LEN($BQ96)&gt;0,$AQ96&gt;0),MATCH(INDEX($W$7:$W$16,$AQ96)&amp;"-"&amp;$AR96,$CC$7:$CC$126,0),""),"")</f>
        <v/>
      </c>
      <c r="BT96" s="93" t="str">
        <f t="array" ref="BT96">IFERROR(IF(AND(COUNTIF($BQ$7:$BQ96,"")+1=BT$6,LEN($BQ96)&gt;0,$AQ96&gt;0),MATCH(INDEX($W$7:$W$16,$AQ96)&amp;"-"&amp;$AR96,$CC$7:$CC$126,0),""),"")</f>
        <v/>
      </c>
      <c r="BU96" s="93" t="str">
        <f t="array" ref="BU96">IFERROR(IF(AND(COUNTIF($BQ$7:$BQ96,"")+1=BU$6,LEN($BQ96)&gt;0,$AQ96&gt;0),MATCH(INDEX($W$7:$W$16,$AQ96)&amp;"-"&amp;$AR96,$CC$7:$CC$126,0),""),"")</f>
        <v/>
      </c>
      <c r="BV96" s="93" t="str">
        <f t="array" ref="BV96">IFERROR(IF(AND(COUNTIF($BQ$7:$BQ96,"")+1=BV$6,LEN($BQ96)&gt;0,$AQ96&gt;0),MATCH(INDEX($W$7:$W$16,$AQ96)&amp;"-"&amp;$AR96,$CC$7:$CC$126,0),""),"")</f>
        <v/>
      </c>
      <c r="BW96" s="93" t="str">
        <f t="array" ref="BW96">IFERROR(IF(AND(COUNTIF($BQ$7:$BQ96,"")+1=BW$6,LEN($BQ96)&gt;0,$AQ96&gt;0),MATCH(INDEX($W$7:$W$16,$AQ96)&amp;"-"&amp;$AR96,$CC$7:$CC$126,0),""),"")</f>
        <v/>
      </c>
      <c r="BX96" s="93" t="str">
        <f t="array" ref="BX96">IFERROR(IF(AND(COUNTIF($BQ$7:$BQ96,"")+1=BX$6,LEN($BQ96)&gt;0,$AQ96&gt;0),MATCH(INDEX($W$7:$W$16,$AQ96)&amp;"-"&amp;$AR96,$CC$7:$CC$126,0),""),"")</f>
        <v/>
      </c>
      <c r="BY96" s="93" t="str">
        <f t="array" ref="BY96">IFERROR(IF(AND(COUNTIF($BQ$7:$BQ96,"")+1=BY$6,LEN($BQ96)&gt;0,$AQ96&gt;0),MATCH(INDEX($W$7:$W$16,$AQ96)&amp;"-"&amp;$AR96,$CC$7:$CC$126,0),""),"")</f>
        <v/>
      </c>
      <c r="BZ96" s="93" t="str">
        <f t="array" ref="BZ96">IFERROR(IF(AND(COUNTIF($BQ$7:$BQ96,"")+1=BZ$6,LEN($BQ96)&gt;0,$AQ96&gt;0),MATCH(INDEX($W$7:$W$16,$AQ96)&amp;"-"&amp;$AR96,$CC$7:$CC$126,0),""),"")</f>
        <v/>
      </c>
      <c r="CA96" s="93" t="str">
        <f t="array" ref="CA96">IFERROR(IF(AND(COUNTIF($BQ$7:$BQ96,"")+1=CA$6,LEN($BQ96)&gt;0,$AQ96&gt;0),MATCH(INDEX($W$7:$W$16,$AQ96)&amp;"-"&amp;$AR96,$CC$7:$CC$126,0),""),"")</f>
        <v/>
      </c>
      <c r="CB96" s="93" t="str">
        <f t="array" ref="CB96">IFERROR(IF(AND(COUNTIF($BQ$7:$BQ96,"")+1=CB$6,LEN($BQ96)&gt;0,$AQ96&gt;0),MATCH(INDEX($W$7:$W$16,$AQ96)&amp;"-"&amp;$AR96,$CC$7:$CC$126,0),""),"")</f>
        <v/>
      </c>
      <c r="CC96" s="93" t="str">
        <f t="shared" si="85"/>
        <v/>
      </c>
      <c r="CD96" s="93" t="str">
        <f t="array" ref="CD96">IFERROR(IF(AND(COUNTIF($CC$7:$CC96,"")+1=CD$6,LEN($CC96)&gt;0,$AU96&gt;0),MATCH(INDEX($X$7:$X$16,$AU96)&amp;"-"&amp;$AV96,$CO$7:$CO$126,0),""),"")</f>
        <v/>
      </c>
      <c r="CE96" s="93" t="str">
        <f t="array" ref="CE96">IFERROR(IF(AND(COUNTIF($CC$7:$CC96,"")+1=CE$6,LEN($CC96)&gt;0,$AU96&gt;0),MATCH(INDEX($X$7:$X$16,$AU96)&amp;"-"&amp;$AV96,$CO$7:$CO$126,0),""),"")</f>
        <v/>
      </c>
      <c r="CF96" s="93" t="str">
        <f t="array" ref="CF96">IFERROR(IF(AND(COUNTIF($CC$7:$CC96,"")+1=CF$6,LEN($CC96)&gt;0,$AU96&gt;0),MATCH(INDEX($X$7:$X$16,$AU96)&amp;"-"&amp;$AV96,$CO$7:$CO$126,0),""),"")</f>
        <v/>
      </c>
      <c r="CG96" s="93" t="str">
        <f t="array" ref="CG96">IFERROR(IF(AND(COUNTIF($CC$7:$CC96,"")+1=CG$6,LEN($CC96)&gt;0,$AU96&gt;0),MATCH(INDEX($X$7:$X$16,$AU96)&amp;"-"&amp;$AV96,$CO$7:$CO$126,0),""),"")</f>
        <v/>
      </c>
      <c r="CH96" s="93" t="str">
        <f t="array" ref="CH96">IFERROR(IF(AND(COUNTIF($CC$7:$CC96,"")+1=CH$6,LEN($CC96)&gt;0,$AU96&gt;0),MATCH(INDEX($X$7:$X$16,$AU96)&amp;"-"&amp;$AV96,$CO$7:$CO$126,0),""),"")</f>
        <v/>
      </c>
      <c r="CI96" s="93" t="str">
        <f t="array" ref="CI96">IFERROR(IF(AND(COUNTIF($CC$7:$CC96,"")+1=CI$6,LEN($CC96)&gt;0,$AU96&gt;0),MATCH(INDEX($X$7:$X$16,$AU96)&amp;"-"&amp;$AV96,$CO$7:$CO$126,0),""),"")</f>
        <v/>
      </c>
      <c r="CJ96" s="93" t="str">
        <f t="array" ref="CJ96">IFERROR(IF(AND(COUNTIF($CC$7:$CC96,"")+1=CJ$6,LEN($CC96)&gt;0,$AU96&gt;0),MATCH(INDEX($X$7:$X$16,$AU96)&amp;"-"&amp;$AV96,$CO$7:$CO$126,0),""),"")</f>
        <v/>
      </c>
      <c r="CK96" s="93" t="str">
        <f t="array" ref="CK96">IFERROR(IF(AND(COUNTIF($CC$7:$CC96,"")+1=CK$6,LEN($CC96)&gt;0,$AU96&gt;0),MATCH(INDEX($X$7:$X$16,$AU96)&amp;"-"&amp;$AV96,$CO$7:$CO$126,0),""),"")</f>
        <v/>
      </c>
      <c r="CL96" s="93" t="str">
        <f t="array" ref="CL96">IFERROR(IF(AND(COUNTIF($CC$7:$CC96,"")+1=CL$6,LEN($CC96)&gt;0,$AU96&gt;0),MATCH(INDEX($X$7:$X$16,$AU96)&amp;"-"&amp;$AV96,$CO$7:$CO$126,0),""),"")</f>
        <v/>
      </c>
      <c r="CM96" s="93" t="str">
        <f t="array" ref="CM96">IFERROR(IF(AND(COUNTIF($CC$7:$CC96,"")+1=CM$6,LEN($CC96)&gt;0,$AU96&gt;0),MATCH(INDEX($X$7:$X$16,$AU96)&amp;"-"&amp;$AV96,$CO$7:$CO$126,0),""),"")</f>
        <v/>
      </c>
      <c r="CN96" s="93" t="str">
        <f t="array" ref="CN96">IFERROR(IF(AND(COUNTIF($CC$7:$CC96,"")+1=CN$6,LEN($CC96)&gt;0,$AU96&gt;0),MATCH(INDEX($X$7:$X$16,$AU96)&amp;"-"&amp;$AV96,$CO$7:$CO$126,0),""),"")</f>
        <v/>
      </c>
      <c r="CO96" s="93" t="str">
        <f t="shared" si="86"/>
        <v/>
      </c>
      <c r="CP96" s="93" t="str">
        <f t="array" ref="CP96">IFERROR(IF(AND(COUNTIF($CO$7:$CO96,"")+1=CP$6,LEN($CO96)&gt;0,$AY96&gt;0),MATCH(INDEX($Y$7:$Y$16,$AY96)&amp;"-"&amp;$AZ96,$DA$7:$DA$126,0),""),"")</f>
        <v/>
      </c>
      <c r="CQ96" s="93" t="str">
        <f t="array" ref="CQ96">IFERROR(IF(AND(COUNTIF($CO$7:$CO96,"")+1=CQ$6,LEN($CO96)&gt;0,$AY96&gt;0),MATCH(INDEX($Y$7:$Y$16,$AY96)&amp;"-"&amp;$AZ96,$DA$7:$DA$126,0),""),"")</f>
        <v/>
      </c>
      <c r="CR96" s="93" t="str">
        <f t="array" ref="CR96">IFERROR(IF(AND(COUNTIF($CO$7:$CO96,"")+1=CR$6,LEN($CO96)&gt;0,$AY96&gt;0),MATCH(INDEX($Y$7:$Y$16,$AY96)&amp;"-"&amp;$AZ96,$DA$7:$DA$126,0),""),"")</f>
        <v/>
      </c>
      <c r="CS96" s="93" t="str">
        <f t="array" ref="CS96">IFERROR(IF(AND(COUNTIF($CO$7:$CO96,"")+1=CS$6,LEN($CO96)&gt;0,$AY96&gt;0),MATCH(INDEX($Y$7:$Y$16,$AY96)&amp;"-"&amp;$AZ96,$DA$7:$DA$126,0),""),"")</f>
        <v/>
      </c>
      <c r="CT96" s="93" t="str">
        <f t="array" ref="CT96">IFERROR(IF(AND(COUNTIF($CO$7:$CO96,"")+1=CT$6,LEN($CO96)&gt;0,$AY96&gt;0),MATCH(INDEX($Y$7:$Y$16,$AY96)&amp;"-"&amp;$AZ96,$DA$7:$DA$126,0),""),"")</f>
        <v/>
      </c>
      <c r="CU96" s="93" t="str">
        <f t="array" ref="CU96">IFERROR(IF(AND(COUNTIF($CO$7:$CO96,"")+1=CU$6,LEN($CO96)&gt;0,$AY96&gt;0),MATCH(INDEX($Y$7:$Y$16,$AY96)&amp;"-"&amp;$AZ96,$DA$7:$DA$126,0),""),"")</f>
        <v/>
      </c>
      <c r="CV96" s="93" t="str">
        <f t="array" ref="CV96">IFERROR(IF(AND(COUNTIF($CO$7:$CO96,"")+1=CV$6,LEN($CO96)&gt;0,$AY96&gt;0),MATCH(INDEX($Y$7:$Y$16,$AY96)&amp;"-"&amp;$AZ96,$DA$7:$DA$126,0),""),"")</f>
        <v/>
      </c>
      <c r="CW96" s="93" t="str">
        <f t="array" ref="CW96">IFERROR(IF(AND(COUNTIF($CO$7:$CO96,"")+1=CW$6,LEN($CO96)&gt;0,$AY96&gt;0),MATCH(INDEX($Y$7:$Y$16,$AY96)&amp;"-"&amp;$AZ96,$DA$7:$DA$126,0),""),"")</f>
        <v/>
      </c>
      <c r="CX96" s="93" t="str">
        <f t="array" ref="CX96">IFERROR(IF(AND(COUNTIF($CO$7:$CO96,"")+1=CX$6,LEN($CO96)&gt;0,$AY96&gt;0),MATCH(INDEX($Y$7:$Y$16,$AY96)&amp;"-"&amp;$AZ96,$DA$7:$DA$126,0),""),"")</f>
        <v/>
      </c>
      <c r="CY96" s="93" t="str">
        <f t="array" ref="CY96">IFERROR(IF(AND(COUNTIF($CO$7:$CO96,"")+1=CY$6,LEN($CO96)&gt;0,$AY96&gt;0),MATCH(INDEX($Y$7:$Y$16,$AY96)&amp;"-"&amp;$AZ96,$DA$7:$DA$126,0),""),"")</f>
        <v/>
      </c>
      <c r="CZ96" s="93" t="str">
        <f t="array" ref="CZ96">IFERROR(IF(AND(COUNTIF($CO$7:$CO96,"")+1=CZ$6,LEN($CO96)&gt;0,$AY96&gt;0),MATCH(INDEX($Y$7:$Y$16,$AY96)&amp;"-"&amp;$AZ96,$DA$7:$DA$126,0),""),"")</f>
        <v/>
      </c>
      <c r="DA96" s="93" t="str">
        <f t="shared" si="87"/>
        <v/>
      </c>
      <c r="DC96" s="93" t="str">
        <f t="array" ref="DC96">IFERROR(IF(LEN(BQ96)=0,"",SUM((BF$7:BO$126=$BD96)*(BF$6:BO$6))),"")</f>
        <v/>
      </c>
      <c r="DD96" s="93" t="str">
        <f t="array" ref="DD96">IFERROR(IF(LEN(CC96)=0,"",SUM((BR$7:CA$126=$BD96)*(BR$6:CA$6))),"")</f>
        <v/>
      </c>
      <c r="DE96" s="93" t="str">
        <f t="array" ref="DE96">IFERROR(IF(LEN(CO96)=0,"",SUM((CD$7:CM$126=$BD96)*(CD$6:CM$6))),"")</f>
        <v/>
      </c>
      <c r="DF96" s="93" t="str">
        <f t="array" ref="DF96">IFERROR(IF(LEN(DA96)=0,"",SUM((CP$7:CY$126=$BD96)*(CP$6:CY$6))),"")</f>
        <v/>
      </c>
    </row>
    <row r="97" spans="15:110" x14ac:dyDescent="0.25">
      <c r="O97" s="112">
        <v>1</v>
      </c>
      <c r="P97" s="112">
        <v>10</v>
      </c>
      <c r="Q97" s="93" t="str">
        <f t="shared" si="79"/>
        <v/>
      </c>
      <c r="R97" s="93" t="str">
        <f t="shared" si="80"/>
        <v/>
      </c>
      <c r="AJ97" s="112">
        <v>91</v>
      </c>
      <c r="AK97" s="93" t="str">
        <f t="array" ref="AK97">IFERROR(IF(MAX(($AJ97&gt;=$AF$7:$AF$16)*($AJ97&lt;=$AG$7:$AG$16)*$AA$7:$AA$16)=0,"",INDEX($AB$7:$AB$16,MAX(($AJ97&gt;=$AF$7:$AF$16)*($AJ97&lt;=$AG$7:$AG$16)*$AA$7:$AA$16))),"")</f>
        <v/>
      </c>
      <c r="AL97" s="93" t="str">
        <f>IFERROR(IF(LEN(AK97)=0,"",COUNTIF(AK$7:AK97,AK97)),"")</f>
        <v/>
      </c>
      <c r="AM97" s="93" t="str">
        <f t="array" ref="AM97">IFERROR(IF(LEN(AK97)=0,"",LARGE((AK97=$R$7:$R$126)*($P$7:$P$126),COUNTIF(AK97:AK$126,AK97)-1)),"")</f>
        <v/>
      </c>
      <c r="AN97" s="93" t="str">
        <f>IFERROR(IF(LEN(AK97)=0,"",COUNTIF(AM$7:AM97,AM97)),"")</f>
        <v/>
      </c>
      <c r="AO97" s="93" t="str">
        <f t="array" ref="AO97">IFERROR(IF(MAX(($AJ97&gt;=$AF$19:$AF$28)*($AJ97&lt;=$AG$19:$AG$28)*$AA$19:$AA$28)=0,"",INDEX($AB$19:$AB$28,MAX(($AJ97&gt;=$AF$19:$AF$28)*($AJ97&lt;=$AG$19:$AG$28)*$AA$19:$AA$28))),"")</f>
        <v/>
      </c>
      <c r="AP97" s="93" t="str">
        <f>IFERROR(IF(LEN(AO97)=0,"",COUNTIF(AO$7:AO97,AO97)),"")</f>
        <v/>
      </c>
      <c r="AQ97" s="93" t="str">
        <f t="array" ref="AQ97">IFERROR(IF(LEN(AO97)=0,"",LARGE((AO97=$Q$7:$Q$126)*($P$7:$P$126),COUNTIF(AO97:AO$126,AO97)-1)),"")</f>
        <v/>
      </c>
      <c r="AR97" s="93" t="str">
        <f>IFERROR(IF(LEN(AO97)=0,"",COUNTIF(AQ$7:AQ97,AQ97)),"")</f>
        <v/>
      </c>
      <c r="AS97" s="93" t="str">
        <f t="array" ref="AS97">IFERROR(IF(MAX(($AJ97&gt;=$AF$31:$AF$40)*($AJ97&lt;=$AG$31:$AG$40)*$AA$31:$AA$40)=0,"",INDEX($AB$31:$AB$40,MAX(($AJ97&gt;=$AF$31:$AF$40)*($AJ97&lt;=$AG$31:$AG$40)*$AA$31:$AA$40))),"")</f>
        <v/>
      </c>
      <c r="AT97" s="93" t="str">
        <f>IFERROR(IF(LEN(AS97)=0,"",COUNTIF(AS$7:AS97,AS97)),"")</f>
        <v/>
      </c>
      <c r="AU97" s="93" t="str">
        <f t="shared" si="81"/>
        <v/>
      </c>
      <c r="AV97" s="93" t="str">
        <f>IFERROR(IF(LEN(AU97)=0,"",COUNTIF(AU$7:AU97,AU97)),"")</f>
        <v/>
      </c>
      <c r="AW97" s="93" t="str">
        <f t="array" ref="AW97">IFERROR(IF(MAX(($AJ97&gt;=$AF$43:$AF$52)*($AJ97&lt;=$AG$43:$AG$52)*$AA$43:$AA$52)=0,"",INDEX($AB$43:$AB$52,MAX(($AJ97&gt;=$AF$43:$AF$52)*($AJ97&lt;=$AG$43:$AG$52)*$AA$43:$AA$52))),"")</f>
        <v/>
      </c>
      <c r="AX97" s="93" t="str">
        <f>IFERROR(IF(LEN(AW97)=0,"",COUNTIF(AW$7:AW97,AW97)),"")</f>
        <v/>
      </c>
      <c r="AY97" s="93" t="str">
        <f t="shared" si="82"/>
        <v/>
      </c>
      <c r="AZ97" s="93" t="str">
        <f>IFERROR(IF(LEN(AY97)=0,"",COUNTIF(AY$7:AY97,AY97)),"")</f>
        <v/>
      </c>
      <c r="BA97" s="93" t="str">
        <f t="array" ref="BA97">IFERROR(IF(MAX(($AJ97&gt;=$AF$55:$AF$64)*($AJ97&lt;=$AG$55:$AG$64)*$AA$55:$AA$64)=0,"",INDEX($AB$55:$AB$64,MAX(($AJ97&gt;=$AF$55:$AF$64)*($AJ97&lt;=$AG$55:$AG$64)*$AA$55:$AA$64))),"")</f>
        <v/>
      </c>
      <c r="BB97" s="93" t="str">
        <f>IFERROR(IF(LEN(BA97)=0,"",COUNTIF(BA$7:BA97,BA97)),"")</f>
        <v/>
      </c>
      <c r="BD97" s="112">
        <v>91</v>
      </c>
      <c r="BE97" s="93" t="str">
        <f t="shared" si="83"/>
        <v/>
      </c>
      <c r="BF97" s="93" t="str">
        <f t="array" ref="BF97">IFERROR(IF(AND(COUNTIF($BE$7:$BE97,"")+1=BF$6,LEN($BE97)&gt;0,$AM97&gt;0),MATCH(INDEX($V$7:$V$16,$AM97)&amp;"-"&amp;$AN97,$BQ$7:$BQ$126,0),""),"")</f>
        <v/>
      </c>
      <c r="BG97" s="93" t="str">
        <f t="array" ref="BG97">IFERROR(IF(AND(COUNTIF($BE$7:$BE97,"")+1=BG$6,LEN($BE97)&gt;0,$AM97&gt;0),MATCH(INDEX($V$7:$V$16,$AM97)&amp;"-"&amp;$AN97,$BQ$7:$BQ$126,0),""),"")</f>
        <v/>
      </c>
      <c r="BH97" s="93" t="str">
        <f t="array" ref="BH97">IFERROR(IF(AND(COUNTIF($BE$7:$BE97,"")+1=BH$6,LEN($BE97)&gt;0,$AM97&gt;0),MATCH(INDEX($V$7:$V$16,$AM97)&amp;"-"&amp;$AN97,$BQ$7:$BQ$126,0),""),"")</f>
        <v/>
      </c>
      <c r="BI97" s="93" t="str">
        <f t="array" ref="BI97">IFERROR(IF(AND(COUNTIF($BE$7:$BE97,"")+1=BI$6,LEN($BE97)&gt;0,$AM97&gt;0),MATCH(INDEX($V$7:$V$16,$AM97)&amp;"-"&amp;$AN97,$BQ$7:$BQ$126,0),""),"")</f>
        <v/>
      </c>
      <c r="BJ97" s="93" t="str">
        <f t="array" ref="BJ97">IFERROR(IF(AND(COUNTIF($BE$7:$BE97,"")+1=BJ$6,LEN($BE97)&gt;0,$AM97&gt;0),MATCH(INDEX($V$7:$V$16,$AM97)&amp;"-"&amp;$AN97,$BQ$7:$BQ$126,0),""),"")</f>
        <v/>
      </c>
      <c r="BK97" s="93" t="str">
        <f t="array" ref="BK97">IFERROR(IF(AND(COUNTIF($BE$7:$BE97,"")+1=BK$6,LEN($BE97)&gt;0,$AM97&gt;0),MATCH(INDEX($V$7:$V$16,$AM97)&amp;"-"&amp;$AN97,$BQ$7:$BQ$126,0),""),"")</f>
        <v/>
      </c>
      <c r="BL97" s="93" t="str">
        <f t="array" ref="BL97">IFERROR(IF(AND(COUNTIF($BE$7:$BE97,"")+1=BL$6,LEN($BE97)&gt;0,$AM97&gt;0),MATCH(INDEX($V$7:$V$16,$AM97)&amp;"-"&amp;$AN97,$BQ$7:$BQ$126,0),""),"")</f>
        <v/>
      </c>
      <c r="BM97" s="93" t="str">
        <f t="array" ref="BM97">IFERROR(IF(AND(COUNTIF($BE$7:$BE97,"")+1=BM$6,LEN($BE97)&gt;0,$AM97&gt;0),MATCH(INDEX($V$7:$V$16,$AM97)&amp;"-"&amp;$AN97,$BQ$7:$BQ$126,0),""),"")</f>
        <v/>
      </c>
      <c r="BN97" s="93" t="str">
        <f t="array" ref="BN97">IFERROR(IF(AND(COUNTIF($BE$7:$BE97,"")+1=BN$6,LEN($BE97)&gt;0,$AM97&gt;0),MATCH(INDEX($V$7:$V$16,$AM97)&amp;"-"&amp;$AN97,$BQ$7:$BQ$126,0),""),"")</f>
        <v/>
      </c>
      <c r="BO97" s="93" t="str">
        <f t="array" ref="BO97">IFERROR(IF(AND(COUNTIF($BE$7:$BE97,"")+1=BO$6,LEN($BE97)&gt;0,$AM97&gt;0),MATCH(INDEX($V$7:$V$16,$AM97)&amp;"-"&amp;$AN97,$BQ$7:$BQ$126,0),""),"")</f>
        <v/>
      </c>
      <c r="BP97" s="93" t="str">
        <f t="array" ref="BP97">IFERROR(IF(AND(COUNTIF($BE$7:$BE97,"")+1=BP$6,LEN($BE97)&gt;0,$AM97&gt;0),MATCH(INDEX($V$7:$V$16,$AM97)&amp;"-"&amp;$AN97,$BQ$7:$BQ$126,0),""),"")</f>
        <v/>
      </c>
      <c r="BQ97" s="93" t="str">
        <f t="shared" si="84"/>
        <v/>
      </c>
      <c r="BR97" s="93" t="str">
        <f t="array" ref="BR97">IFERROR(IF(AND(COUNTIF($BQ$7:$BQ97,"")+1=BR$6,LEN($BQ97)&gt;0,$AQ97&gt;0),MATCH(INDEX($W$7:$W$16,$AQ97)&amp;"-"&amp;$AR97,$CC$7:$CC$126,0),""),"")</f>
        <v/>
      </c>
      <c r="BS97" s="93" t="str">
        <f t="array" ref="BS97">IFERROR(IF(AND(COUNTIF($BQ$7:$BQ97,"")+1=BS$6,LEN($BQ97)&gt;0,$AQ97&gt;0),MATCH(INDEX($W$7:$W$16,$AQ97)&amp;"-"&amp;$AR97,$CC$7:$CC$126,0),""),"")</f>
        <v/>
      </c>
      <c r="BT97" s="93" t="str">
        <f t="array" ref="BT97">IFERROR(IF(AND(COUNTIF($BQ$7:$BQ97,"")+1=BT$6,LEN($BQ97)&gt;0,$AQ97&gt;0),MATCH(INDEX($W$7:$W$16,$AQ97)&amp;"-"&amp;$AR97,$CC$7:$CC$126,0),""),"")</f>
        <v/>
      </c>
      <c r="BU97" s="93" t="str">
        <f t="array" ref="BU97">IFERROR(IF(AND(COUNTIF($BQ$7:$BQ97,"")+1=BU$6,LEN($BQ97)&gt;0,$AQ97&gt;0),MATCH(INDEX($W$7:$W$16,$AQ97)&amp;"-"&amp;$AR97,$CC$7:$CC$126,0),""),"")</f>
        <v/>
      </c>
      <c r="BV97" s="93" t="str">
        <f t="array" ref="BV97">IFERROR(IF(AND(COUNTIF($BQ$7:$BQ97,"")+1=BV$6,LEN($BQ97)&gt;0,$AQ97&gt;0),MATCH(INDEX($W$7:$W$16,$AQ97)&amp;"-"&amp;$AR97,$CC$7:$CC$126,0),""),"")</f>
        <v/>
      </c>
      <c r="BW97" s="93" t="str">
        <f t="array" ref="BW97">IFERROR(IF(AND(COUNTIF($BQ$7:$BQ97,"")+1=BW$6,LEN($BQ97)&gt;0,$AQ97&gt;0),MATCH(INDEX($W$7:$W$16,$AQ97)&amp;"-"&amp;$AR97,$CC$7:$CC$126,0),""),"")</f>
        <v/>
      </c>
      <c r="BX97" s="93" t="str">
        <f t="array" ref="BX97">IFERROR(IF(AND(COUNTIF($BQ$7:$BQ97,"")+1=BX$6,LEN($BQ97)&gt;0,$AQ97&gt;0),MATCH(INDEX($W$7:$W$16,$AQ97)&amp;"-"&amp;$AR97,$CC$7:$CC$126,0),""),"")</f>
        <v/>
      </c>
      <c r="BY97" s="93" t="str">
        <f t="array" ref="BY97">IFERROR(IF(AND(COUNTIF($BQ$7:$BQ97,"")+1=BY$6,LEN($BQ97)&gt;0,$AQ97&gt;0),MATCH(INDEX($W$7:$W$16,$AQ97)&amp;"-"&amp;$AR97,$CC$7:$CC$126,0),""),"")</f>
        <v/>
      </c>
      <c r="BZ97" s="93" t="str">
        <f t="array" ref="BZ97">IFERROR(IF(AND(COUNTIF($BQ$7:$BQ97,"")+1=BZ$6,LEN($BQ97)&gt;0,$AQ97&gt;0),MATCH(INDEX($W$7:$W$16,$AQ97)&amp;"-"&amp;$AR97,$CC$7:$CC$126,0),""),"")</f>
        <v/>
      </c>
      <c r="CA97" s="93" t="str">
        <f t="array" ref="CA97">IFERROR(IF(AND(COUNTIF($BQ$7:$BQ97,"")+1=CA$6,LEN($BQ97)&gt;0,$AQ97&gt;0),MATCH(INDEX($W$7:$W$16,$AQ97)&amp;"-"&amp;$AR97,$CC$7:$CC$126,0),""),"")</f>
        <v/>
      </c>
      <c r="CB97" s="93" t="str">
        <f t="array" ref="CB97">IFERROR(IF(AND(COUNTIF($BQ$7:$BQ97,"")+1=CB$6,LEN($BQ97)&gt;0,$AQ97&gt;0),MATCH(INDEX($W$7:$W$16,$AQ97)&amp;"-"&amp;$AR97,$CC$7:$CC$126,0),""),"")</f>
        <v/>
      </c>
      <c r="CC97" s="93" t="str">
        <f t="shared" si="85"/>
        <v/>
      </c>
      <c r="CD97" s="93" t="str">
        <f t="array" ref="CD97">IFERROR(IF(AND(COUNTIF($CC$7:$CC97,"")+1=CD$6,LEN($CC97)&gt;0,$AU97&gt;0),MATCH(INDEX($X$7:$X$16,$AU97)&amp;"-"&amp;$AV97,$CO$7:$CO$126,0),""),"")</f>
        <v/>
      </c>
      <c r="CE97" s="93" t="str">
        <f t="array" ref="CE97">IFERROR(IF(AND(COUNTIF($CC$7:$CC97,"")+1=CE$6,LEN($CC97)&gt;0,$AU97&gt;0),MATCH(INDEX($X$7:$X$16,$AU97)&amp;"-"&amp;$AV97,$CO$7:$CO$126,0),""),"")</f>
        <v/>
      </c>
      <c r="CF97" s="93" t="str">
        <f t="array" ref="CF97">IFERROR(IF(AND(COUNTIF($CC$7:$CC97,"")+1=CF$6,LEN($CC97)&gt;0,$AU97&gt;0),MATCH(INDEX($X$7:$X$16,$AU97)&amp;"-"&amp;$AV97,$CO$7:$CO$126,0),""),"")</f>
        <v/>
      </c>
      <c r="CG97" s="93" t="str">
        <f t="array" ref="CG97">IFERROR(IF(AND(COUNTIF($CC$7:$CC97,"")+1=CG$6,LEN($CC97)&gt;0,$AU97&gt;0),MATCH(INDEX($X$7:$X$16,$AU97)&amp;"-"&amp;$AV97,$CO$7:$CO$126,0),""),"")</f>
        <v/>
      </c>
      <c r="CH97" s="93" t="str">
        <f t="array" ref="CH97">IFERROR(IF(AND(COUNTIF($CC$7:$CC97,"")+1=CH$6,LEN($CC97)&gt;0,$AU97&gt;0),MATCH(INDEX($X$7:$X$16,$AU97)&amp;"-"&amp;$AV97,$CO$7:$CO$126,0),""),"")</f>
        <v/>
      </c>
      <c r="CI97" s="93" t="str">
        <f t="array" ref="CI97">IFERROR(IF(AND(COUNTIF($CC$7:$CC97,"")+1=CI$6,LEN($CC97)&gt;0,$AU97&gt;0),MATCH(INDEX($X$7:$X$16,$AU97)&amp;"-"&amp;$AV97,$CO$7:$CO$126,0),""),"")</f>
        <v/>
      </c>
      <c r="CJ97" s="93" t="str">
        <f t="array" ref="CJ97">IFERROR(IF(AND(COUNTIF($CC$7:$CC97,"")+1=CJ$6,LEN($CC97)&gt;0,$AU97&gt;0),MATCH(INDEX($X$7:$X$16,$AU97)&amp;"-"&amp;$AV97,$CO$7:$CO$126,0),""),"")</f>
        <v/>
      </c>
      <c r="CK97" s="93" t="str">
        <f t="array" ref="CK97">IFERROR(IF(AND(COUNTIF($CC$7:$CC97,"")+1=CK$6,LEN($CC97)&gt;0,$AU97&gt;0),MATCH(INDEX($X$7:$X$16,$AU97)&amp;"-"&amp;$AV97,$CO$7:$CO$126,0),""),"")</f>
        <v/>
      </c>
      <c r="CL97" s="93" t="str">
        <f t="array" ref="CL97">IFERROR(IF(AND(COUNTIF($CC$7:$CC97,"")+1=CL$6,LEN($CC97)&gt;0,$AU97&gt;0),MATCH(INDEX($X$7:$X$16,$AU97)&amp;"-"&amp;$AV97,$CO$7:$CO$126,0),""),"")</f>
        <v/>
      </c>
      <c r="CM97" s="93" t="str">
        <f t="array" ref="CM97">IFERROR(IF(AND(COUNTIF($CC$7:$CC97,"")+1=CM$6,LEN($CC97)&gt;0,$AU97&gt;0),MATCH(INDEX($X$7:$X$16,$AU97)&amp;"-"&amp;$AV97,$CO$7:$CO$126,0),""),"")</f>
        <v/>
      </c>
      <c r="CN97" s="93" t="str">
        <f t="array" ref="CN97">IFERROR(IF(AND(COUNTIF($CC$7:$CC97,"")+1=CN$6,LEN($CC97)&gt;0,$AU97&gt;0),MATCH(INDEX($X$7:$X$16,$AU97)&amp;"-"&amp;$AV97,$CO$7:$CO$126,0),""),"")</f>
        <v/>
      </c>
      <c r="CO97" s="93" t="str">
        <f t="shared" si="86"/>
        <v/>
      </c>
      <c r="CP97" s="93" t="str">
        <f t="array" ref="CP97">IFERROR(IF(AND(COUNTIF($CO$7:$CO97,"")+1=CP$6,LEN($CO97)&gt;0,$AY97&gt;0),MATCH(INDEX($Y$7:$Y$16,$AY97)&amp;"-"&amp;$AZ97,$DA$7:$DA$126,0),""),"")</f>
        <v/>
      </c>
      <c r="CQ97" s="93" t="str">
        <f t="array" ref="CQ97">IFERROR(IF(AND(COUNTIF($CO$7:$CO97,"")+1=CQ$6,LEN($CO97)&gt;0,$AY97&gt;0),MATCH(INDEX($Y$7:$Y$16,$AY97)&amp;"-"&amp;$AZ97,$DA$7:$DA$126,0),""),"")</f>
        <v/>
      </c>
      <c r="CR97" s="93" t="str">
        <f t="array" ref="CR97">IFERROR(IF(AND(COUNTIF($CO$7:$CO97,"")+1=CR$6,LEN($CO97)&gt;0,$AY97&gt;0),MATCH(INDEX($Y$7:$Y$16,$AY97)&amp;"-"&amp;$AZ97,$DA$7:$DA$126,0),""),"")</f>
        <v/>
      </c>
      <c r="CS97" s="93" t="str">
        <f t="array" ref="CS97">IFERROR(IF(AND(COUNTIF($CO$7:$CO97,"")+1=CS$6,LEN($CO97)&gt;0,$AY97&gt;0),MATCH(INDEX($Y$7:$Y$16,$AY97)&amp;"-"&amp;$AZ97,$DA$7:$DA$126,0),""),"")</f>
        <v/>
      </c>
      <c r="CT97" s="93" t="str">
        <f t="array" ref="CT97">IFERROR(IF(AND(COUNTIF($CO$7:$CO97,"")+1=CT$6,LEN($CO97)&gt;0,$AY97&gt;0),MATCH(INDEX($Y$7:$Y$16,$AY97)&amp;"-"&amp;$AZ97,$DA$7:$DA$126,0),""),"")</f>
        <v/>
      </c>
      <c r="CU97" s="93" t="str">
        <f t="array" ref="CU97">IFERROR(IF(AND(COUNTIF($CO$7:$CO97,"")+1=CU$6,LEN($CO97)&gt;0,$AY97&gt;0),MATCH(INDEX($Y$7:$Y$16,$AY97)&amp;"-"&amp;$AZ97,$DA$7:$DA$126,0),""),"")</f>
        <v/>
      </c>
      <c r="CV97" s="93" t="str">
        <f t="array" ref="CV97">IFERROR(IF(AND(COUNTIF($CO$7:$CO97,"")+1=CV$6,LEN($CO97)&gt;0,$AY97&gt;0),MATCH(INDEX($Y$7:$Y$16,$AY97)&amp;"-"&amp;$AZ97,$DA$7:$DA$126,0),""),"")</f>
        <v/>
      </c>
      <c r="CW97" s="93" t="str">
        <f t="array" ref="CW97">IFERROR(IF(AND(COUNTIF($CO$7:$CO97,"")+1=CW$6,LEN($CO97)&gt;0,$AY97&gt;0),MATCH(INDEX($Y$7:$Y$16,$AY97)&amp;"-"&amp;$AZ97,$DA$7:$DA$126,0),""),"")</f>
        <v/>
      </c>
      <c r="CX97" s="93" t="str">
        <f t="array" ref="CX97">IFERROR(IF(AND(COUNTIF($CO$7:$CO97,"")+1=CX$6,LEN($CO97)&gt;0,$AY97&gt;0),MATCH(INDEX($Y$7:$Y$16,$AY97)&amp;"-"&amp;$AZ97,$DA$7:$DA$126,0),""),"")</f>
        <v/>
      </c>
      <c r="CY97" s="93" t="str">
        <f t="array" ref="CY97">IFERROR(IF(AND(COUNTIF($CO$7:$CO97,"")+1=CY$6,LEN($CO97)&gt;0,$AY97&gt;0),MATCH(INDEX($Y$7:$Y$16,$AY97)&amp;"-"&amp;$AZ97,$DA$7:$DA$126,0),""),"")</f>
        <v/>
      </c>
      <c r="CZ97" s="93" t="str">
        <f t="array" ref="CZ97">IFERROR(IF(AND(COUNTIF($CO$7:$CO97,"")+1=CZ$6,LEN($CO97)&gt;0,$AY97&gt;0),MATCH(INDEX($Y$7:$Y$16,$AY97)&amp;"-"&amp;$AZ97,$DA$7:$DA$126,0),""),"")</f>
        <v/>
      </c>
      <c r="DA97" s="93" t="str">
        <f t="shared" si="87"/>
        <v/>
      </c>
      <c r="DC97" s="93" t="str">
        <f t="array" ref="DC97">IFERROR(IF(LEN(BQ97)=0,"",SUM((BF$7:BO$126=$BD97)*(BF$6:BO$6))),"")</f>
        <v/>
      </c>
      <c r="DD97" s="93" t="str">
        <f t="array" ref="DD97">IFERROR(IF(LEN(CC97)=0,"",SUM((BR$7:CA$126=$BD97)*(BR$6:CA$6))),"")</f>
        <v/>
      </c>
      <c r="DE97" s="93" t="str">
        <f t="array" ref="DE97">IFERROR(IF(LEN(CO97)=0,"",SUM((CD$7:CM$126=$BD97)*(CD$6:CM$6))),"")</f>
        <v/>
      </c>
      <c r="DF97" s="93" t="str">
        <f t="array" ref="DF97">IFERROR(IF(LEN(DA97)=0,"",SUM((CP$7:CY$126=$BD97)*(CP$6:CY$6))),"")</f>
        <v/>
      </c>
    </row>
    <row r="98" spans="15:110" x14ac:dyDescent="0.25">
      <c r="O98" s="112">
        <v>2</v>
      </c>
      <c r="P98" s="112">
        <v>10</v>
      </c>
      <c r="Q98" s="93" t="str">
        <f t="shared" si="79"/>
        <v/>
      </c>
      <c r="R98" s="93" t="str">
        <f t="shared" si="80"/>
        <v/>
      </c>
      <c r="AJ98" s="112">
        <v>92</v>
      </c>
      <c r="AK98" s="93" t="str">
        <f t="array" ref="AK98">IFERROR(IF(MAX(($AJ98&gt;=$AF$7:$AF$16)*($AJ98&lt;=$AG$7:$AG$16)*$AA$7:$AA$16)=0,"",INDEX($AB$7:$AB$16,MAX(($AJ98&gt;=$AF$7:$AF$16)*($AJ98&lt;=$AG$7:$AG$16)*$AA$7:$AA$16))),"")</f>
        <v/>
      </c>
      <c r="AL98" s="93" t="str">
        <f>IFERROR(IF(LEN(AK98)=0,"",COUNTIF(AK$7:AK98,AK98)),"")</f>
        <v/>
      </c>
      <c r="AM98" s="93" t="str">
        <f t="array" ref="AM98">IFERROR(IF(LEN(AK98)=0,"",LARGE((AK98=$R$7:$R$126)*($P$7:$P$126),COUNTIF(AK98:AK$126,AK98)-1)),"")</f>
        <v/>
      </c>
      <c r="AN98" s="93" t="str">
        <f>IFERROR(IF(LEN(AK98)=0,"",COUNTIF(AM$7:AM98,AM98)),"")</f>
        <v/>
      </c>
      <c r="AO98" s="93" t="str">
        <f t="array" ref="AO98">IFERROR(IF(MAX(($AJ98&gt;=$AF$19:$AF$28)*($AJ98&lt;=$AG$19:$AG$28)*$AA$19:$AA$28)=0,"",INDEX($AB$19:$AB$28,MAX(($AJ98&gt;=$AF$19:$AF$28)*($AJ98&lt;=$AG$19:$AG$28)*$AA$19:$AA$28))),"")</f>
        <v/>
      </c>
      <c r="AP98" s="93" t="str">
        <f>IFERROR(IF(LEN(AO98)=0,"",COUNTIF(AO$7:AO98,AO98)),"")</f>
        <v/>
      </c>
      <c r="AQ98" s="93" t="str">
        <f t="array" ref="AQ98">IFERROR(IF(LEN(AO98)=0,"",LARGE((AO98=$Q$7:$Q$126)*($P$7:$P$126),COUNTIF(AO98:AO$126,AO98)-1)),"")</f>
        <v/>
      </c>
      <c r="AR98" s="93" t="str">
        <f>IFERROR(IF(LEN(AO98)=0,"",COUNTIF(AQ$7:AQ98,AQ98)),"")</f>
        <v/>
      </c>
      <c r="AS98" s="93" t="str">
        <f t="array" ref="AS98">IFERROR(IF(MAX(($AJ98&gt;=$AF$31:$AF$40)*($AJ98&lt;=$AG$31:$AG$40)*$AA$31:$AA$40)=0,"",INDEX($AB$31:$AB$40,MAX(($AJ98&gt;=$AF$31:$AF$40)*($AJ98&lt;=$AG$31:$AG$40)*$AA$31:$AA$40))),"")</f>
        <v/>
      </c>
      <c r="AT98" s="93" t="str">
        <f>IFERROR(IF(LEN(AS98)=0,"",COUNTIF(AS$7:AS98,AS98)),"")</f>
        <v/>
      </c>
      <c r="AU98" s="93" t="str">
        <f t="shared" si="81"/>
        <v/>
      </c>
      <c r="AV98" s="93" t="str">
        <f>IFERROR(IF(LEN(AU98)=0,"",COUNTIF(AU$7:AU98,AU98)),"")</f>
        <v/>
      </c>
      <c r="AW98" s="93" t="str">
        <f t="array" ref="AW98">IFERROR(IF(MAX(($AJ98&gt;=$AF$43:$AF$52)*($AJ98&lt;=$AG$43:$AG$52)*$AA$43:$AA$52)=0,"",INDEX($AB$43:$AB$52,MAX(($AJ98&gt;=$AF$43:$AF$52)*($AJ98&lt;=$AG$43:$AG$52)*$AA$43:$AA$52))),"")</f>
        <v/>
      </c>
      <c r="AX98" s="93" t="str">
        <f>IFERROR(IF(LEN(AW98)=0,"",COUNTIF(AW$7:AW98,AW98)),"")</f>
        <v/>
      </c>
      <c r="AY98" s="93" t="str">
        <f t="shared" si="82"/>
        <v/>
      </c>
      <c r="AZ98" s="93" t="str">
        <f>IFERROR(IF(LEN(AY98)=0,"",COUNTIF(AY$7:AY98,AY98)),"")</f>
        <v/>
      </c>
      <c r="BA98" s="93" t="str">
        <f t="array" ref="BA98">IFERROR(IF(MAX(($AJ98&gt;=$AF$55:$AF$64)*($AJ98&lt;=$AG$55:$AG$64)*$AA$55:$AA$64)=0,"",INDEX($AB$55:$AB$64,MAX(($AJ98&gt;=$AF$55:$AF$64)*($AJ98&lt;=$AG$55:$AG$64)*$AA$55:$AA$64))),"")</f>
        <v/>
      </c>
      <c r="BB98" s="93" t="str">
        <f>IFERROR(IF(LEN(BA98)=0,"",COUNTIF(BA$7:BA98,BA98)),"")</f>
        <v/>
      </c>
      <c r="BD98" s="112">
        <v>92</v>
      </c>
      <c r="BE98" s="93" t="str">
        <f t="shared" si="83"/>
        <v/>
      </c>
      <c r="BF98" s="93" t="str">
        <f t="array" ref="BF98">IFERROR(IF(AND(COUNTIF($BE$7:$BE98,"")+1=BF$6,LEN($BE98)&gt;0,$AM98&gt;0),MATCH(INDEX($V$7:$V$16,$AM98)&amp;"-"&amp;$AN98,$BQ$7:$BQ$126,0),""),"")</f>
        <v/>
      </c>
      <c r="BG98" s="93" t="str">
        <f t="array" ref="BG98">IFERROR(IF(AND(COUNTIF($BE$7:$BE98,"")+1=BG$6,LEN($BE98)&gt;0,$AM98&gt;0),MATCH(INDEX($V$7:$V$16,$AM98)&amp;"-"&amp;$AN98,$BQ$7:$BQ$126,0),""),"")</f>
        <v/>
      </c>
      <c r="BH98" s="93" t="str">
        <f t="array" ref="BH98">IFERROR(IF(AND(COUNTIF($BE$7:$BE98,"")+1=BH$6,LEN($BE98)&gt;0,$AM98&gt;0),MATCH(INDEX($V$7:$V$16,$AM98)&amp;"-"&amp;$AN98,$BQ$7:$BQ$126,0),""),"")</f>
        <v/>
      </c>
      <c r="BI98" s="93" t="str">
        <f t="array" ref="BI98">IFERROR(IF(AND(COUNTIF($BE$7:$BE98,"")+1=BI$6,LEN($BE98)&gt;0,$AM98&gt;0),MATCH(INDEX($V$7:$V$16,$AM98)&amp;"-"&amp;$AN98,$BQ$7:$BQ$126,0),""),"")</f>
        <v/>
      </c>
      <c r="BJ98" s="93" t="str">
        <f t="array" ref="BJ98">IFERROR(IF(AND(COUNTIF($BE$7:$BE98,"")+1=BJ$6,LEN($BE98)&gt;0,$AM98&gt;0),MATCH(INDEX($V$7:$V$16,$AM98)&amp;"-"&amp;$AN98,$BQ$7:$BQ$126,0),""),"")</f>
        <v/>
      </c>
      <c r="BK98" s="93" t="str">
        <f t="array" ref="BK98">IFERROR(IF(AND(COUNTIF($BE$7:$BE98,"")+1=BK$6,LEN($BE98)&gt;0,$AM98&gt;0),MATCH(INDEX($V$7:$V$16,$AM98)&amp;"-"&amp;$AN98,$BQ$7:$BQ$126,0),""),"")</f>
        <v/>
      </c>
      <c r="BL98" s="93" t="str">
        <f t="array" ref="BL98">IFERROR(IF(AND(COUNTIF($BE$7:$BE98,"")+1=BL$6,LEN($BE98)&gt;0,$AM98&gt;0),MATCH(INDEX($V$7:$V$16,$AM98)&amp;"-"&amp;$AN98,$BQ$7:$BQ$126,0),""),"")</f>
        <v/>
      </c>
      <c r="BM98" s="93" t="str">
        <f t="array" ref="BM98">IFERROR(IF(AND(COUNTIF($BE$7:$BE98,"")+1=BM$6,LEN($BE98)&gt;0,$AM98&gt;0),MATCH(INDEX($V$7:$V$16,$AM98)&amp;"-"&amp;$AN98,$BQ$7:$BQ$126,0),""),"")</f>
        <v/>
      </c>
      <c r="BN98" s="93" t="str">
        <f t="array" ref="BN98">IFERROR(IF(AND(COUNTIF($BE$7:$BE98,"")+1=BN$6,LEN($BE98)&gt;0,$AM98&gt;0),MATCH(INDEX($V$7:$V$16,$AM98)&amp;"-"&amp;$AN98,$BQ$7:$BQ$126,0),""),"")</f>
        <v/>
      </c>
      <c r="BO98" s="93" t="str">
        <f t="array" ref="BO98">IFERROR(IF(AND(COUNTIF($BE$7:$BE98,"")+1=BO$6,LEN($BE98)&gt;0,$AM98&gt;0),MATCH(INDEX($V$7:$V$16,$AM98)&amp;"-"&amp;$AN98,$BQ$7:$BQ$126,0),""),"")</f>
        <v/>
      </c>
      <c r="BP98" s="93" t="str">
        <f t="array" ref="BP98">IFERROR(IF(AND(COUNTIF($BE$7:$BE98,"")+1=BP$6,LEN($BE98)&gt;0,$AM98&gt;0),MATCH(INDEX($V$7:$V$16,$AM98)&amp;"-"&amp;$AN98,$BQ$7:$BQ$126,0),""),"")</f>
        <v/>
      </c>
      <c r="BQ98" s="93" t="str">
        <f t="shared" si="84"/>
        <v/>
      </c>
      <c r="BR98" s="93" t="str">
        <f t="array" ref="BR98">IFERROR(IF(AND(COUNTIF($BQ$7:$BQ98,"")+1=BR$6,LEN($BQ98)&gt;0,$AQ98&gt;0),MATCH(INDEX($W$7:$W$16,$AQ98)&amp;"-"&amp;$AR98,$CC$7:$CC$126,0),""),"")</f>
        <v/>
      </c>
      <c r="BS98" s="93" t="str">
        <f t="array" ref="BS98">IFERROR(IF(AND(COUNTIF($BQ$7:$BQ98,"")+1=BS$6,LEN($BQ98)&gt;0,$AQ98&gt;0),MATCH(INDEX($W$7:$W$16,$AQ98)&amp;"-"&amp;$AR98,$CC$7:$CC$126,0),""),"")</f>
        <v/>
      </c>
      <c r="BT98" s="93" t="str">
        <f t="array" ref="BT98">IFERROR(IF(AND(COUNTIF($BQ$7:$BQ98,"")+1=BT$6,LEN($BQ98)&gt;0,$AQ98&gt;0),MATCH(INDEX($W$7:$W$16,$AQ98)&amp;"-"&amp;$AR98,$CC$7:$CC$126,0),""),"")</f>
        <v/>
      </c>
      <c r="BU98" s="93" t="str">
        <f t="array" ref="BU98">IFERROR(IF(AND(COUNTIF($BQ$7:$BQ98,"")+1=BU$6,LEN($BQ98)&gt;0,$AQ98&gt;0),MATCH(INDEX($W$7:$W$16,$AQ98)&amp;"-"&amp;$AR98,$CC$7:$CC$126,0),""),"")</f>
        <v/>
      </c>
      <c r="BV98" s="93" t="str">
        <f t="array" ref="BV98">IFERROR(IF(AND(COUNTIF($BQ$7:$BQ98,"")+1=BV$6,LEN($BQ98)&gt;0,$AQ98&gt;0),MATCH(INDEX($W$7:$W$16,$AQ98)&amp;"-"&amp;$AR98,$CC$7:$CC$126,0),""),"")</f>
        <v/>
      </c>
      <c r="BW98" s="93" t="str">
        <f t="array" ref="BW98">IFERROR(IF(AND(COUNTIF($BQ$7:$BQ98,"")+1=BW$6,LEN($BQ98)&gt;0,$AQ98&gt;0),MATCH(INDEX($W$7:$W$16,$AQ98)&amp;"-"&amp;$AR98,$CC$7:$CC$126,0),""),"")</f>
        <v/>
      </c>
      <c r="BX98" s="93" t="str">
        <f t="array" ref="BX98">IFERROR(IF(AND(COUNTIF($BQ$7:$BQ98,"")+1=BX$6,LEN($BQ98)&gt;0,$AQ98&gt;0),MATCH(INDEX($W$7:$W$16,$AQ98)&amp;"-"&amp;$AR98,$CC$7:$CC$126,0),""),"")</f>
        <v/>
      </c>
      <c r="BY98" s="93" t="str">
        <f t="array" ref="BY98">IFERROR(IF(AND(COUNTIF($BQ$7:$BQ98,"")+1=BY$6,LEN($BQ98)&gt;0,$AQ98&gt;0),MATCH(INDEX($W$7:$W$16,$AQ98)&amp;"-"&amp;$AR98,$CC$7:$CC$126,0),""),"")</f>
        <v/>
      </c>
      <c r="BZ98" s="93" t="str">
        <f t="array" ref="BZ98">IFERROR(IF(AND(COUNTIF($BQ$7:$BQ98,"")+1=BZ$6,LEN($BQ98)&gt;0,$AQ98&gt;0),MATCH(INDEX($W$7:$W$16,$AQ98)&amp;"-"&amp;$AR98,$CC$7:$CC$126,0),""),"")</f>
        <v/>
      </c>
      <c r="CA98" s="93" t="str">
        <f t="array" ref="CA98">IFERROR(IF(AND(COUNTIF($BQ$7:$BQ98,"")+1=CA$6,LEN($BQ98)&gt;0,$AQ98&gt;0),MATCH(INDEX($W$7:$W$16,$AQ98)&amp;"-"&amp;$AR98,$CC$7:$CC$126,0),""),"")</f>
        <v/>
      </c>
      <c r="CB98" s="93" t="str">
        <f t="array" ref="CB98">IFERROR(IF(AND(COUNTIF($BQ$7:$BQ98,"")+1=CB$6,LEN($BQ98)&gt;0,$AQ98&gt;0),MATCH(INDEX($W$7:$W$16,$AQ98)&amp;"-"&amp;$AR98,$CC$7:$CC$126,0),""),"")</f>
        <v/>
      </c>
      <c r="CC98" s="93" t="str">
        <f t="shared" si="85"/>
        <v/>
      </c>
      <c r="CD98" s="93" t="str">
        <f t="array" ref="CD98">IFERROR(IF(AND(COUNTIF($CC$7:$CC98,"")+1=CD$6,LEN($CC98)&gt;0,$AU98&gt;0),MATCH(INDEX($X$7:$X$16,$AU98)&amp;"-"&amp;$AV98,$CO$7:$CO$126,0),""),"")</f>
        <v/>
      </c>
      <c r="CE98" s="93" t="str">
        <f t="array" ref="CE98">IFERROR(IF(AND(COUNTIF($CC$7:$CC98,"")+1=CE$6,LEN($CC98)&gt;0,$AU98&gt;0),MATCH(INDEX($X$7:$X$16,$AU98)&amp;"-"&amp;$AV98,$CO$7:$CO$126,0),""),"")</f>
        <v/>
      </c>
      <c r="CF98" s="93" t="str">
        <f t="array" ref="CF98">IFERROR(IF(AND(COUNTIF($CC$7:$CC98,"")+1=CF$6,LEN($CC98)&gt;0,$AU98&gt;0),MATCH(INDEX($X$7:$X$16,$AU98)&amp;"-"&amp;$AV98,$CO$7:$CO$126,0),""),"")</f>
        <v/>
      </c>
      <c r="CG98" s="93" t="str">
        <f t="array" ref="CG98">IFERROR(IF(AND(COUNTIF($CC$7:$CC98,"")+1=CG$6,LEN($CC98)&gt;0,$AU98&gt;0),MATCH(INDEX($X$7:$X$16,$AU98)&amp;"-"&amp;$AV98,$CO$7:$CO$126,0),""),"")</f>
        <v/>
      </c>
      <c r="CH98" s="93" t="str">
        <f t="array" ref="CH98">IFERROR(IF(AND(COUNTIF($CC$7:$CC98,"")+1=CH$6,LEN($CC98)&gt;0,$AU98&gt;0),MATCH(INDEX($X$7:$X$16,$AU98)&amp;"-"&amp;$AV98,$CO$7:$CO$126,0),""),"")</f>
        <v/>
      </c>
      <c r="CI98" s="93" t="str">
        <f t="array" ref="CI98">IFERROR(IF(AND(COUNTIF($CC$7:$CC98,"")+1=CI$6,LEN($CC98)&gt;0,$AU98&gt;0),MATCH(INDEX($X$7:$X$16,$AU98)&amp;"-"&amp;$AV98,$CO$7:$CO$126,0),""),"")</f>
        <v/>
      </c>
      <c r="CJ98" s="93" t="str">
        <f t="array" ref="CJ98">IFERROR(IF(AND(COUNTIF($CC$7:$CC98,"")+1=CJ$6,LEN($CC98)&gt;0,$AU98&gt;0),MATCH(INDEX($X$7:$X$16,$AU98)&amp;"-"&amp;$AV98,$CO$7:$CO$126,0),""),"")</f>
        <v/>
      </c>
      <c r="CK98" s="93" t="str">
        <f t="array" ref="CK98">IFERROR(IF(AND(COUNTIF($CC$7:$CC98,"")+1=CK$6,LEN($CC98)&gt;0,$AU98&gt;0),MATCH(INDEX($X$7:$X$16,$AU98)&amp;"-"&amp;$AV98,$CO$7:$CO$126,0),""),"")</f>
        <v/>
      </c>
      <c r="CL98" s="93" t="str">
        <f t="array" ref="CL98">IFERROR(IF(AND(COUNTIF($CC$7:$CC98,"")+1=CL$6,LEN($CC98)&gt;0,$AU98&gt;0),MATCH(INDEX($X$7:$X$16,$AU98)&amp;"-"&amp;$AV98,$CO$7:$CO$126,0),""),"")</f>
        <v/>
      </c>
      <c r="CM98" s="93" t="str">
        <f t="array" ref="CM98">IFERROR(IF(AND(COUNTIF($CC$7:$CC98,"")+1=CM$6,LEN($CC98)&gt;0,$AU98&gt;0),MATCH(INDEX($X$7:$X$16,$AU98)&amp;"-"&amp;$AV98,$CO$7:$CO$126,0),""),"")</f>
        <v/>
      </c>
      <c r="CN98" s="93" t="str">
        <f t="array" ref="CN98">IFERROR(IF(AND(COUNTIF($CC$7:$CC98,"")+1=CN$6,LEN($CC98)&gt;0,$AU98&gt;0),MATCH(INDEX($X$7:$X$16,$AU98)&amp;"-"&amp;$AV98,$CO$7:$CO$126,0),""),"")</f>
        <v/>
      </c>
      <c r="CO98" s="93" t="str">
        <f t="shared" si="86"/>
        <v/>
      </c>
      <c r="CP98" s="93" t="str">
        <f t="array" ref="CP98">IFERROR(IF(AND(COUNTIF($CO$7:$CO98,"")+1=CP$6,LEN($CO98)&gt;0,$AY98&gt;0),MATCH(INDEX($Y$7:$Y$16,$AY98)&amp;"-"&amp;$AZ98,$DA$7:$DA$126,0),""),"")</f>
        <v/>
      </c>
      <c r="CQ98" s="93" t="str">
        <f t="array" ref="CQ98">IFERROR(IF(AND(COUNTIF($CO$7:$CO98,"")+1=CQ$6,LEN($CO98)&gt;0,$AY98&gt;0),MATCH(INDEX($Y$7:$Y$16,$AY98)&amp;"-"&amp;$AZ98,$DA$7:$DA$126,0),""),"")</f>
        <v/>
      </c>
      <c r="CR98" s="93" t="str">
        <f t="array" ref="CR98">IFERROR(IF(AND(COUNTIF($CO$7:$CO98,"")+1=CR$6,LEN($CO98)&gt;0,$AY98&gt;0),MATCH(INDEX($Y$7:$Y$16,$AY98)&amp;"-"&amp;$AZ98,$DA$7:$DA$126,0),""),"")</f>
        <v/>
      </c>
      <c r="CS98" s="93" t="str">
        <f t="array" ref="CS98">IFERROR(IF(AND(COUNTIF($CO$7:$CO98,"")+1=CS$6,LEN($CO98)&gt;0,$AY98&gt;0),MATCH(INDEX($Y$7:$Y$16,$AY98)&amp;"-"&amp;$AZ98,$DA$7:$DA$126,0),""),"")</f>
        <v/>
      </c>
      <c r="CT98" s="93" t="str">
        <f t="array" ref="CT98">IFERROR(IF(AND(COUNTIF($CO$7:$CO98,"")+1=CT$6,LEN($CO98)&gt;0,$AY98&gt;0),MATCH(INDEX($Y$7:$Y$16,$AY98)&amp;"-"&amp;$AZ98,$DA$7:$DA$126,0),""),"")</f>
        <v/>
      </c>
      <c r="CU98" s="93" t="str">
        <f t="array" ref="CU98">IFERROR(IF(AND(COUNTIF($CO$7:$CO98,"")+1=CU$6,LEN($CO98)&gt;0,$AY98&gt;0),MATCH(INDEX($Y$7:$Y$16,$AY98)&amp;"-"&amp;$AZ98,$DA$7:$DA$126,0),""),"")</f>
        <v/>
      </c>
      <c r="CV98" s="93" t="str">
        <f t="array" ref="CV98">IFERROR(IF(AND(COUNTIF($CO$7:$CO98,"")+1=CV$6,LEN($CO98)&gt;0,$AY98&gt;0),MATCH(INDEX($Y$7:$Y$16,$AY98)&amp;"-"&amp;$AZ98,$DA$7:$DA$126,0),""),"")</f>
        <v/>
      </c>
      <c r="CW98" s="93" t="str">
        <f t="array" ref="CW98">IFERROR(IF(AND(COUNTIF($CO$7:$CO98,"")+1=CW$6,LEN($CO98)&gt;0,$AY98&gt;0),MATCH(INDEX($Y$7:$Y$16,$AY98)&amp;"-"&amp;$AZ98,$DA$7:$DA$126,0),""),"")</f>
        <v/>
      </c>
      <c r="CX98" s="93" t="str">
        <f t="array" ref="CX98">IFERROR(IF(AND(COUNTIF($CO$7:$CO98,"")+1=CX$6,LEN($CO98)&gt;0,$AY98&gt;0),MATCH(INDEX($Y$7:$Y$16,$AY98)&amp;"-"&amp;$AZ98,$DA$7:$DA$126,0),""),"")</f>
        <v/>
      </c>
      <c r="CY98" s="93" t="str">
        <f t="array" ref="CY98">IFERROR(IF(AND(COUNTIF($CO$7:$CO98,"")+1=CY$6,LEN($CO98)&gt;0,$AY98&gt;0),MATCH(INDEX($Y$7:$Y$16,$AY98)&amp;"-"&amp;$AZ98,$DA$7:$DA$126,0),""),"")</f>
        <v/>
      </c>
      <c r="CZ98" s="93" t="str">
        <f t="array" ref="CZ98">IFERROR(IF(AND(COUNTIF($CO$7:$CO98,"")+1=CZ$6,LEN($CO98)&gt;0,$AY98&gt;0),MATCH(INDEX($Y$7:$Y$16,$AY98)&amp;"-"&amp;$AZ98,$DA$7:$DA$126,0),""),"")</f>
        <v/>
      </c>
      <c r="DA98" s="93" t="str">
        <f t="shared" si="87"/>
        <v/>
      </c>
      <c r="DC98" s="93" t="str">
        <f t="array" ref="DC98">IFERROR(IF(LEN(BQ98)=0,"",SUM((BF$7:BO$126=$BD98)*(BF$6:BO$6))),"")</f>
        <v/>
      </c>
      <c r="DD98" s="93" t="str">
        <f t="array" ref="DD98">IFERROR(IF(LEN(CC98)=0,"",SUM((BR$7:CA$126=$BD98)*(BR$6:CA$6))),"")</f>
        <v/>
      </c>
      <c r="DE98" s="93" t="str">
        <f t="array" ref="DE98">IFERROR(IF(LEN(CO98)=0,"",SUM((CD$7:CM$126=$BD98)*(CD$6:CM$6))),"")</f>
        <v/>
      </c>
      <c r="DF98" s="93" t="str">
        <f t="array" ref="DF98">IFERROR(IF(LEN(DA98)=0,"",SUM((CP$7:CY$126=$BD98)*(CP$6:CY$6))),"")</f>
        <v/>
      </c>
    </row>
    <row r="99" spans="15:110" x14ac:dyDescent="0.25">
      <c r="O99" s="112">
        <v>3</v>
      </c>
      <c r="P99" s="112">
        <v>10</v>
      </c>
      <c r="Q99" s="93" t="str">
        <f t="shared" si="79"/>
        <v/>
      </c>
      <c r="R99" s="93" t="str">
        <f t="shared" si="80"/>
        <v/>
      </c>
      <c r="AJ99" s="112">
        <v>93</v>
      </c>
      <c r="AK99" s="93" t="str">
        <f t="array" ref="AK99">IFERROR(IF(MAX(($AJ99&gt;=$AF$7:$AF$16)*($AJ99&lt;=$AG$7:$AG$16)*$AA$7:$AA$16)=0,"",INDEX($AB$7:$AB$16,MAX(($AJ99&gt;=$AF$7:$AF$16)*($AJ99&lt;=$AG$7:$AG$16)*$AA$7:$AA$16))),"")</f>
        <v/>
      </c>
      <c r="AL99" s="93" t="str">
        <f>IFERROR(IF(LEN(AK99)=0,"",COUNTIF(AK$7:AK99,AK99)),"")</f>
        <v/>
      </c>
      <c r="AM99" s="93" t="str">
        <f t="array" ref="AM99">IFERROR(IF(LEN(AK99)=0,"",LARGE((AK99=$R$7:$R$126)*($P$7:$P$126),COUNTIF(AK99:AK$126,AK99)-1)),"")</f>
        <v/>
      </c>
      <c r="AN99" s="93" t="str">
        <f>IFERROR(IF(LEN(AK99)=0,"",COUNTIF(AM$7:AM99,AM99)),"")</f>
        <v/>
      </c>
      <c r="AO99" s="93" t="str">
        <f t="array" ref="AO99">IFERROR(IF(MAX(($AJ99&gt;=$AF$19:$AF$28)*($AJ99&lt;=$AG$19:$AG$28)*$AA$19:$AA$28)=0,"",INDEX($AB$19:$AB$28,MAX(($AJ99&gt;=$AF$19:$AF$28)*($AJ99&lt;=$AG$19:$AG$28)*$AA$19:$AA$28))),"")</f>
        <v/>
      </c>
      <c r="AP99" s="93" t="str">
        <f>IFERROR(IF(LEN(AO99)=0,"",COUNTIF(AO$7:AO99,AO99)),"")</f>
        <v/>
      </c>
      <c r="AQ99" s="93" t="str">
        <f t="array" ref="AQ99">IFERROR(IF(LEN(AO99)=0,"",LARGE((AO99=$Q$7:$Q$126)*($P$7:$P$126),COUNTIF(AO99:AO$126,AO99)-1)),"")</f>
        <v/>
      </c>
      <c r="AR99" s="93" t="str">
        <f>IFERROR(IF(LEN(AO99)=0,"",COUNTIF(AQ$7:AQ99,AQ99)),"")</f>
        <v/>
      </c>
      <c r="AS99" s="93" t="str">
        <f t="array" ref="AS99">IFERROR(IF(MAX(($AJ99&gt;=$AF$31:$AF$40)*($AJ99&lt;=$AG$31:$AG$40)*$AA$31:$AA$40)=0,"",INDEX($AB$31:$AB$40,MAX(($AJ99&gt;=$AF$31:$AF$40)*($AJ99&lt;=$AG$31:$AG$40)*$AA$31:$AA$40))),"")</f>
        <v/>
      </c>
      <c r="AT99" s="93" t="str">
        <f>IFERROR(IF(LEN(AS99)=0,"",COUNTIF(AS$7:AS99,AS99)),"")</f>
        <v/>
      </c>
      <c r="AU99" s="93" t="str">
        <f t="shared" si="81"/>
        <v/>
      </c>
      <c r="AV99" s="93" t="str">
        <f>IFERROR(IF(LEN(AU99)=0,"",COUNTIF(AU$7:AU99,AU99)),"")</f>
        <v/>
      </c>
      <c r="AW99" s="93" t="str">
        <f t="array" ref="AW99">IFERROR(IF(MAX(($AJ99&gt;=$AF$43:$AF$52)*($AJ99&lt;=$AG$43:$AG$52)*$AA$43:$AA$52)=0,"",INDEX($AB$43:$AB$52,MAX(($AJ99&gt;=$AF$43:$AF$52)*($AJ99&lt;=$AG$43:$AG$52)*$AA$43:$AA$52))),"")</f>
        <v/>
      </c>
      <c r="AX99" s="93" t="str">
        <f>IFERROR(IF(LEN(AW99)=0,"",COUNTIF(AW$7:AW99,AW99)),"")</f>
        <v/>
      </c>
      <c r="AY99" s="93" t="str">
        <f t="shared" si="82"/>
        <v/>
      </c>
      <c r="AZ99" s="93" t="str">
        <f>IFERROR(IF(LEN(AY99)=0,"",COUNTIF(AY$7:AY99,AY99)),"")</f>
        <v/>
      </c>
      <c r="BA99" s="93" t="str">
        <f t="array" ref="BA99">IFERROR(IF(MAX(($AJ99&gt;=$AF$55:$AF$64)*($AJ99&lt;=$AG$55:$AG$64)*$AA$55:$AA$64)=0,"",INDEX($AB$55:$AB$64,MAX(($AJ99&gt;=$AF$55:$AF$64)*($AJ99&lt;=$AG$55:$AG$64)*$AA$55:$AA$64))),"")</f>
        <v/>
      </c>
      <c r="BB99" s="93" t="str">
        <f>IFERROR(IF(LEN(BA99)=0,"",COUNTIF(BA$7:BA99,BA99)),"")</f>
        <v/>
      </c>
      <c r="BD99" s="112">
        <v>93</v>
      </c>
      <c r="BE99" s="93" t="str">
        <f t="shared" si="83"/>
        <v/>
      </c>
      <c r="BF99" s="93" t="str">
        <f t="array" ref="BF99">IFERROR(IF(AND(COUNTIF($BE$7:$BE99,"")+1=BF$6,LEN($BE99)&gt;0,$AM99&gt;0),MATCH(INDEX($V$7:$V$16,$AM99)&amp;"-"&amp;$AN99,$BQ$7:$BQ$126,0),""),"")</f>
        <v/>
      </c>
      <c r="BG99" s="93" t="str">
        <f t="array" ref="BG99">IFERROR(IF(AND(COUNTIF($BE$7:$BE99,"")+1=BG$6,LEN($BE99)&gt;0,$AM99&gt;0),MATCH(INDEX($V$7:$V$16,$AM99)&amp;"-"&amp;$AN99,$BQ$7:$BQ$126,0),""),"")</f>
        <v/>
      </c>
      <c r="BH99" s="93" t="str">
        <f t="array" ref="BH99">IFERROR(IF(AND(COUNTIF($BE$7:$BE99,"")+1=BH$6,LEN($BE99)&gt;0,$AM99&gt;0),MATCH(INDEX($V$7:$V$16,$AM99)&amp;"-"&amp;$AN99,$BQ$7:$BQ$126,0),""),"")</f>
        <v/>
      </c>
      <c r="BI99" s="93" t="str">
        <f t="array" ref="BI99">IFERROR(IF(AND(COUNTIF($BE$7:$BE99,"")+1=BI$6,LEN($BE99)&gt;0,$AM99&gt;0),MATCH(INDEX($V$7:$V$16,$AM99)&amp;"-"&amp;$AN99,$BQ$7:$BQ$126,0),""),"")</f>
        <v/>
      </c>
      <c r="BJ99" s="93" t="str">
        <f t="array" ref="BJ99">IFERROR(IF(AND(COUNTIF($BE$7:$BE99,"")+1=BJ$6,LEN($BE99)&gt;0,$AM99&gt;0),MATCH(INDEX($V$7:$V$16,$AM99)&amp;"-"&amp;$AN99,$BQ$7:$BQ$126,0),""),"")</f>
        <v/>
      </c>
      <c r="BK99" s="93" t="str">
        <f t="array" ref="BK99">IFERROR(IF(AND(COUNTIF($BE$7:$BE99,"")+1=BK$6,LEN($BE99)&gt;0,$AM99&gt;0),MATCH(INDEX($V$7:$V$16,$AM99)&amp;"-"&amp;$AN99,$BQ$7:$BQ$126,0),""),"")</f>
        <v/>
      </c>
      <c r="BL99" s="93" t="str">
        <f t="array" ref="BL99">IFERROR(IF(AND(COUNTIF($BE$7:$BE99,"")+1=BL$6,LEN($BE99)&gt;0,$AM99&gt;0),MATCH(INDEX($V$7:$V$16,$AM99)&amp;"-"&amp;$AN99,$BQ$7:$BQ$126,0),""),"")</f>
        <v/>
      </c>
      <c r="BM99" s="93" t="str">
        <f t="array" ref="BM99">IFERROR(IF(AND(COUNTIF($BE$7:$BE99,"")+1=BM$6,LEN($BE99)&gt;0,$AM99&gt;0),MATCH(INDEX($V$7:$V$16,$AM99)&amp;"-"&amp;$AN99,$BQ$7:$BQ$126,0),""),"")</f>
        <v/>
      </c>
      <c r="BN99" s="93" t="str">
        <f t="array" ref="BN99">IFERROR(IF(AND(COUNTIF($BE$7:$BE99,"")+1=BN$6,LEN($BE99)&gt;0,$AM99&gt;0),MATCH(INDEX($V$7:$V$16,$AM99)&amp;"-"&amp;$AN99,$BQ$7:$BQ$126,0),""),"")</f>
        <v/>
      </c>
      <c r="BO99" s="93" t="str">
        <f t="array" ref="BO99">IFERROR(IF(AND(COUNTIF($BE$7:$BE99,"")+1=BO$6,LEN($BE99)&gt;0,$AM99&gt;0),MATCH(INDEX($V$7:$V$16,$AM99)&amp;"-"&amp;$AN99,$BQ$7:$BQ$126,0),""),"")</f>
        <v/>
      </c>
      <c r="BP99" s="93" t="str">
        <f t="array" ref="BP99">IFERROR(IF(AND(COUNTIF($BE$7:$BE99,"")+1=BP$6,LEN($BE99)&gt;0,$AM99&gt;0),MATCH(INDEX($V$7:$V$16,$AM99)&amp;"-"&amp;$AN99,$BQ$7:$BQ$126,0),""),"")</f>
        <v/>
      </c>
      <c r="BQ99" s="93" t="str">
        <f t="shared" si="84"/>
        <v/>
      </c>
      <c r="BR99" s="93" t="str">
        <f t="array" ref="BR99">IFERROR(IF(AND(COUNTIF($BQ$7:$BQ99,"")+1=BR$6,LEN($BQ99)&gt;0,$AQ99&gt;0),MATCH(INDEX($W$7:$W$16,$AQ99)&amp;"-"&amp;$AR99,$CC$7:$CC$126,0),""),"")</f>
        <v/>
      </c>
      <c r="BS99" s="93" t="str">
        <f t="array" ref="BS99">IFERROR(IF(AND(COUNTIF($BQ$7:$BQ99,"")+1=BS$6,LEN($BQ99)&gt;0,$AQ99&gt;0),MATCH(INDEX($W$7:$W$16,$AQ99)&amp;"-"&amp;$AR99,$CC$7:$CC$126,0),""),"")</f>
        <v/>
      </c>
      <c r="BT99" s="93" t="str">
        <f t="array" ref="BT99">IFERROR(IF(AND(COUNTIF($BQ$7:$BQ99,"")+1=BT$6,LEN($BQ99)&gt;0,$AQ99&gt;0),MATCH(INDEX($W$7:$W$16,$AQ99)&amp;"-"&amp;$AR99,$CC$7:$CC$126,0),""),"")</f>
        <v/>
      </c>
      <c r="BU99" s="93" t="str">
        <f t="array" ref="BU99">IFERROR(IF(AND(COUNTIF($BQ$7:$BQ99,"")+1=BU$6,LEN($BQ99)&gt;0,$AQ99&gt;0),MATCH(INDEX($W$7:$W$16,$AQ99)&amp;"-"&amp;$AR99,$CC$7:$CC$126,0),""),"")</f>
        <v/>
      </c>
      <c r="BV99" s="93" t="str">
        <f t="array" ref="BV99">IFERROR(IF(AND(COUNTIF($BQ$7:$BQ99,"")+1=BV$6,LEN($BQ99)&gt;0,$AQ99&gt;0),MATCH(INDEX($W$7:$W$16,$AQ99)&amp;"-"&amp;$AR99,$CC$7:$CC$126,0),""),"")</f>
        <v/>
      </c>
      <c r="BW99" s="93" t="str">
        <f t="array" ref="BW99">IFERROR(IF(AND(COUNTIF($BQ$7:$BQ99,"")+1=BW$6,LEN($BQ99)&gt;0,$AQ99&gt;0),MATCH(INDEX($W$7:$W$16,$AQ99)&amp;"-"&amp;$AR99,$CC$7:$CC$126,0),""),"")</f>
        <v/>
      </c>
      <c r="BX99" s="93" t="str">
        <f t="array" ref="BX99">IFERROR(IF(AND(COUNTIF($BQ$7:$BQ99,"")+1=BX$6,LEN($BQ99)&gt;0,$AQ99&gt;0),MATCH(INDEX($W$7:$W$16,$AQ99)&amp;"-"&amp;$AR99,$CC$7:$CC$126,0),""),"")</f>
        <v/>
      </c>
      <c r="BY99" s="93" t="str">
        <f t="array" ref="BY99">IFERROR(IF(AND(COUNTIF($BQ$7:$BQ99,"")+1=BY$6,LEN($BQ99)&gt;0,$AQ99&gt;0),MATCH(INDEX($W$7:$W$16,$AQ99)&amp;"-"&amp;$AR99,$CC$7:$CC$126,0),""),"")</f>
        <v/>
      </c>
      <c r="BZ99" s="93" t="str">
        <f t="array" ref="BZ99">IFERROR(IF(AND(COUNTIF($BQ$7:$BQ99,"")+1=BZ$6,LEN($BQ99)&gt;0,$AQ99&gt;0),MATCH(INDEX($W$7:$W$16,$AQ99)&amp;"-"&amp;$AR99,$CC$7:$CC$126,0),""),"")</f>
        <v/>
      </c>
      <c r="CA99" s="93" t="str">
        <f t="array" ref="CA99">IFERROR(IF(AND(COUNTIF($BQ$7:$BQ99,"")+1=CA$6,LEN($BQ99)&gt;0,$AQ99&gt;0),MATCH(INDEX($W$7:$W$16,$AQ99)&amp;"-"&amp;$AR99,$CC$7:$CC$126,0),""),"")</f>
        <v/>
      </c>
      <c r="CB99" s="93" t="str">
        <f t="array" ref="CB99">IFERROR(IF(AND(COUNTIF($BQ$7:$BQ99,"")+1=CB$6,LEN($BQ99)&gt;0,$AQ99&gt;0),MATCH(INDEX($W$7:$W$16,$AQ99)&amp;"-"&amp;$AR99,$CC$7:$CC$126,0),""),"")</f>
        <v/>
      </c>
      <c r="CC99" s="93" t="str">
        <f t="shared" si="85"/>
        <v/>
      </c>
      <c r="CD99" s="93" t="str">
        <f t="array" ref="CD99">IFERROR(IF(AND(COUNTIF($CC$7:$CC99,"")+1=CD$6,LEN($CC99)&gt;0,$AU99&gt;0),MATCH(INDEX($X$7:$X$16,$AU99)&amp;"-"&amp;$AV99,$CO$7:$CO$126,0),""),"")</f>
        <v/>
      </c>
      <c r="CE99" s="93" t="str">
        <f t="array" ref="CE99">IFERROR(IF(AND(COUNTIF($CC$7:$CC99,"")+1=CE$6,LEN($CC99)&gt;0,$AU99&gt;0),MATCH(INDEX($X$7:$X$16,$AU99)&amp;"-"&amp;$AV99,$CO$7:$CO$126,0),""),"")</f>
        <v/>
      </c>
      <c r="CF99" s="93" t="str">
        <f t="array" ref="CF99">IFERROR(IF(AND(COUNTIF($CC$7:$CC99,"")+1=CF$6,LEN($CC99)&gt;0,$AU99&gt;0),MATCH(INDEX($X$7:$X$16,$AU99)&amp;"-"&amp;$AV99,$CO$7:$CO$126,0),""),"")</f>
        <v/>
      </c>
      <c r="CG99" s="93" t="str">
        <f t="array" ref="CG99">IFERROR(IF(AND(COUNTIF($CC$7:$CC99,"")+1=CG$6,LEN($CC99)&gt;0,$AU99&gt;0),MATCH(INDEX($X$7:$X$16,$AU99)&amp;"-"&amp;$AV99,$CO$7:$CO$126,0),""),"")</f>
        <v/>
      </c>
      <c r="CH99" s="93" t="str">
        <f t="array" ref="CH99">IFERROR(IF(AND(COUNTIF($CC$7:$CC99,"")+1=CH$6,LEN($CC99)&gt;0,$AU99&gt;0),MATCH(INDEX($X$7:$X$16,$AU99)&amp;"-"&amp;$AV99,$CO$7:$CO$126,0),""),"")</f>
        <v/>
      </c>
      <c r="CI99" s="93" t="str">
        <f t="array" ref="CI99">IFERROR(IF(AND(COUNTIF($CC$7:$CC99,"")+1=CI$6,LEN($CC99)&gt;0,$AU99&gt;0),MATCH(INDEX($X$7:$X$16,$AU99)&amp;"-"&amp;$AV99,$CO$7:$CO$126,0),""),"")</f>
        <v/>
      </c>
      <c r="CJ99" s="93" t="str">
        <f t="array" ref="CJ99">IFERROR(IF(AND(COUNTIF($CC$7:$CC99,"")+1=CJ$6,LEN($CC99)&gt;0,$AU99&gt;0),MATCH(INDEX($X$7:$X$16,$AU99)&amp;"-"&amp;$AV99,$CO$7:$CO$126,0),""),"")</f>
        <v/>
      </c>
      <c r="CK99" s="93" t="str">
        <f t="array" ref="CK99">IFERROR(IF(AND(COUNTIF($CC$7:$CC99,"")+1=CK$6,LEN($CC99)&gt;0,$AU99&gt;0),MATCH(INDEX($X$7:$X$16,$AU99)&amp;"-"&amp;$AV99,$CO$7:$CO$126,0),""),"")</f>
        <v/>
      </c>
      <c r="CL99" s="93" t="str">
        <f t="array" ref="CL99">IFERROR(IF(AND(COUNTIF($CC$7:$CC99,"")+1=CL$6,LEN($CC99)&gt;0,$AU99&gt;0),MATCH(INDEX($X$7:$X$16,$AU99)&amp;"-"&amp;$AV99,$CO$7:$CO$126,0),""),"")</f>
        <v/>
      </c>
      <c r="CM99" s="93" t="str">
        <f t="array" ref="CM99">IFERROR(IF(AND(COUNTIF($CC$7:$CC99,"")+1=CM$6,LEN($CC99)&gt;0,$AU99&gt;0),MATCH(INDEX($X$7:$X$16,$AU99)&amp;"-"&amp;$AV99,$CO$7:$CO$126,0),""),"")</f>
        <v/>
      </c>
      <c r="CN99" s="93" t="str">
        <f t="array" ref="CN99">IFERROR(IF(AND(COUNTIF($CC$7:$CC99,"")+1=CN$6,LEN($CC99)&gt;0,$AU99&gt;0),MATCH(INDEX($X$7:$X$16,$AU99)&amp;"-"&amp;$AV99,$CO$7:$CO$126,0),""),"")</f>
        <v/>
      </c>
      <c r="CO99" s="93" t="str">
        <f t="shared" si="86"/>
        <v/>
      </c>
      <c r="CP99" s="93" t="str">
        <f t="array" ref="CP99">IFERROR(IF(AND(COUNTIF($CO$7:$CO99,"")+1=CP$6,LEN($CO99)&gt;0,$AY99&gt;0),MATCH(INDEX($Y$7:$Y$16,$AY99)&amp;"-"&amp;$AZ99,$DA$7:$DA$126,0),""),"")</f>
        <v/>
      </c>
      <c r="CQ99" s="93" t="str">
        <f t="array" ref="CQ99">IFERROR(IF(AND(COUNTIF($CO$7:$CO99,"")+1=CQ$6,LEN($CO99)&gt;0,$AY99&gt;0),MATCH(INDEX($Y$7:$Y$16,$AY99)&amp;"-"&amp;$AZ99,$DA$7:$DA$126,0),""),"")</f>
        <v/>
      </c>
      <c r="CR99" s="93" t="str">
        <f t="array" ref="CR99">IFERROR(IF(AND(COUNTIF($CO$7:$CO99,"")+1=CR$6,LEN($CO99)&gt;0,$AY99&gt;0),MATCH(INDEX($Y$7:$Y$16,$AY99)&amp;"-"&amp;$AZ99,$DA$7:$DA$126,0),""),"")</f>
        <v/>
      </c>
      <c r="CS99" s="93" t="str">
        <f t="array" ref="CS99">IFERROR(IF(AND(COUNTIF($CO$7:$CO99,"")+1=CS$6,LEN($CO99)&gt;0,$AY99&gt;0),MATCH(INDEX($Y$7:$Y$16,$AY99)&amp;"-"&amp;$AZ99,$DA$7:$DA$126,0),""),"")</f>
        <v/>
      </c>
      <c r="CT99" s="93" t="str">
        <f t="array" ref="CT99">IFERROR(IF(AND(COUNTIF($CO$7:$CO99,"")+1=CT$6,LEN($CO99)&gt;0,$AY99&gt;0),MATCH(INDEX($Y$7:$Y$16,$AY99)&amp;"-"&amp;$AZ99,$DA$7:$DA$126,0),""),"")</f>
        <v/>
      </c>
      <c r="CU99" s="93" t="str">
        <f t="array" ref="CU99">IFERROR(IF(AND(COUNTIF($CO$7:$CO99,"")+1=CU$6,LEN($CO99)&gt;0,$AY99&gt;0),MATCH(INDEX($Y$7:$Y$16,$AY99)&amp;"-"&amp;$AZ99,$DA$7:$DA$126,0),""),"")</f>
        <v/>
      </c>
      <c r="CV99" s="93" t="str">
        <f t="array" ref="CV99">IFERROR(IF(AND(COUNTIF($CO$7:$CO99,"")+1=CV$6,LEN($CO99)&gt;0,$AY99&gt;0),MATCH(INDEX($Y$7:$Y$16,$AY99)&amp;"-"&amp;$AZ99,$DA$7:$DA$126,0),""),"")</f>
        <v/>
      </c>
      <c r="CW99" s="93" t="str">
        <f t="array" ref="CW99">IFERROR(IF(AND(COUNTIF($CO$7:$CO99,"")+1=CW$6,LEN($CO99)&gt;0,$AY99&gt;0),MATCH(INDEX($Y$7:$Y$16,$AY99)&amp;"-"&amp;$AZ99,$DA$7:$DA$126,0),""),"")</f>
        <v/>
      </c>
      <c r="CX99" s="93" t="str">
        <f t="array" ref="CX99">IFERROR(IF(AND(COUNTIF($CO$7:$CO99,"")+1=CX$6,LEN($CO99)&gt;0,$AY99&gt;0),MATCH(INDEX($Y$7:$Y$16,$AY99)&amp;"-"&amp;$AZ99,$DA$7:$DA$126,0),""),"")</f>
        <v/>
      </c>
      <c r="CY99" s="93" t="str">
        <f t="array" ref="CY99">IFERROR(IF(AND(COUNTIF($CO$7:$CO99,"")+1=CY$6,LEN($CO99)&gt;0,$AY99&gt;0),MATCH(INDEX($Y$7:$Y$16,$AY99)&amp;"-"&amp;$AZ99,$DA$7:$DA$126,0),""),"")</f>
        <v/>
      </c>
      <c r="CZ99" s="93" t="str">
        <f t="array" ref="CZ99">IFERROR(IF(AND(COUNTIF($CO$7:$CO99,"")+1=CZ$6,LEN($CO99)&gt;0,$AY99&gt;0),MATCH(INDEX($Y$7:$Y$16,$AY99)&amp;"-"&amp;$AZ99,$DA$7:$DA$126,0),""),"")</f>
        <v/>
      </c>
      <c r="DA99" s="93" t="str">
        <f t="shared" si="87"/>
        <v/>
      </c>
      <c r="DC99" s="93" t="str">
        <f t="array" ref="DC99">IFERROR(IF(LEN(BQ99)=0,"",SUM((BF$7:BO$126=$BD99)*(BF$6:BO$6))),"")</f>
        <v/>
      </c>
      <c r="DD99" s="93" t="str">
        <f t="array" ref="DD99">IFERROR(IF(LEN(CC99)=0,"",SUM((BR$7:CA$126=$BD99)*(BR$6:CA$6))),"")</f>
        <v/>
      </c>
      <c r="DE99" s="93" t="str">
        <f t="array" ref="DE99">IFERROR(IF(LEN(CO99)=0,"",SUM((CD$7:CM$126=$BD99)*(CD$6:CM$6))),"")</f>
        <v/>
      </c>
      <c r="DF99" s="93" t="str">
        <f t="array" ref="DF99">IFERROR(IF(LEN(DA99)=0,"",SUM((CP$7:CY$126=$BD99)*(CP$6:CY$6))),"")</f>
        <v/>
      </c>
    </row>
    <row r="100" spans="15:110" x14ac:dyDescent="0.25">
      <c r="O100" s="112">
        <v>4</v>
      </c>
      <c r="P100" s="112">
        <v>10</v>
      </c>
      <c r="Q100" s="93" t="str">
        <f t="shared" si="79"/>
        <v/>
      </c>
      <c r="R100" s="93" t="str">
        <f t="shared" si="80"/>
        <v/>
      </c>
      <c r="AJ100" s="112">
        <v>94</v>
      </c>
      <c r="AK100" s="93" t="str">
        <f t="array" ref="AK100">IFERROR(IF(MAX(($AJ100&gt;=$AF$7:$AF$16)*($AJ100&lt;=$AG$7:$AG$16)*$AA$7:$AA$16)=0,"",INDEX($AB$7:$AB$16,MAX(($AJ100&gt;=$AF$7:$AF$16)*($AJ100&lt;=$AG$7:$AG$16)*$AA$7:$AA$16))),"")</f>
        <v/>
      </c>
      <c r="AL100" s="93" t="str">
        <f>IFERROR(IF(LEN(AK100)=0,"",COUNTIF(AK$7:AK100,AK100)),"")</f>
        <v/>
      </c>
      <c r="AM100" s="93" t="str">
        <f t="array" ref="AM100">IFERROR(IF(LEN(AK100)=0,"",LARGE((AK100=$R$7:$R$126)*($P$7:$P$126),COUNTIF(AK100:AK$126,AK100)-1)),"")</f>
        <v/>
      </c>
      <c r="AN100" s="93" t="str">
        <f>IFERROR(IF(LEN(AK100)=0,"",COUNTIF(AM$7:AM100,AM100)),"")</f>
        <v/>
      </c>
      <c r="AO100" s="93" t="str">
        <f t="array" ref="AO100">IFERROR(IF(MAX(($AJ100&gt;=$AF$19:$AF$28)*($AJ100&lt;=$AG$19:$AG$28)*$AA$19:$AA$28)=0,"",INDEX($AB$19:$AB$28,MAX(($AJ100&gt;=$AF$19:$AF$28)*($AJ100&lt;=$AG$19:$AG$28)*$AA$19:$AA$28))),"")</f>
        <v/>
      </c>
      <c r="AP100" s="93" t="str">
        <f>IFERROR(IF(LEN(AO100)=0,"",COUNTIF(AO$7:AO100,AO100)),"")</f>
        <v/>
      </c>
      <c r="AQ100" s="93" t="str">
        <f t="array" ref="AQ100">IFERROR(IF(LEN(AO100)=0,"",LARGE((AO100=$Q$7:$Q$126)*($P$7:$P$126),COUNTIF(AO100:AO$126,AO100)-1)),"")</f>
        <v/>
      </c>
      <c r="AR100" s="93" t="str">
        <f>IFERROR(IF(LEN(AO100)=0,"",COUNTIF(AQ$7:AQ100,AQ100)),"")</f>
        <v/>
      </c>
      <c r="AS100" s="93" t="str">
        <f t="array" ref="AS100">IFERROR(IF(MAX(($AJ100&gt;=$AF$31:$AF$40)*($AJ100&lt;=$AG$31:$AG$40)*$AA$31:$AA$40)=0,"",INDEX($AB$31:$AB$40,MAX(($AJ100&gt;=$AF$31:$AF$40)*($AJ100&lt;=$AG$31:$AG$40)*$AA$31:$AA$40))),"")</f>
        <v/>
      </c>
      <c r="AT100" s="93" t="str">
        <f>IFERROR(IF(LEN(AS100)=0,"",COUNTIF(AS$7:AS100,AS100)),"")</f>
        <v/>
      </c>
      <c r="AU100" s="93" t="str">
        <f t="shared" si="81"/>
        <v/>
      </c>
      <c r="AV100" s="93" t="str">
        <f>IFERROR(IF(LEN(AU100)=0,"",COUNTIF(AU$7:AU100,AU100)),"")</f>
        <v/>
      </c>
      <c r="AW100" s="93" t="str">
        <f t="array" ref="AW100">IFERROR(IF(MAX(($AJ100&gt;=$AF$43:$AF$52)*($AJ100&lt;=$AG$43:$AG$52)*$AA$43:$AA$52)=0,"",INDEX($AB$43:$AB$52,MAX(($AJ100&gt;=$AF$43:$AF$52)*($AJ100&lt;=$AG$43:$AG$52)*$AA$43:$AA$52))),"")</f>
        <v/>
      </c>
      <c r="AX100" s="93" t="str">
        <f>IFERROR(IF(LEN(AW100)=0,"",COUNTIF(AW$7:AW100,AW100)),"")</f>
        <v/>
      </c>
      <c r="AY100" s="93" t="str">
        <f t="shared" si="82"/>
        <v/>
      </c>
      <c r="AZ100" s="93" t="str">
        <f>IFERROR(IF(LEN(AY100)=0,"",COUNTIF(AY$7:AY100,AY100)),"")</f>
        <v/>
      </c>
      <c r="BA100" s="93" t="str">
        <f t="array" ref="BA100">IFERROR(IF(MAX(($AJ100&gt;=$AF$55:$AF$64)*($AJ100&lt;=$AG$55:$AG$64)*$AA$55:$AA$64)=0,"",INDEX($AB$55:$AB$64,MAX(($AJ100&gt;=$AF$55:$AF$64)*($AJ100&lt;=$AG$55:$AG$64)*$AA$55:$AA$64))),"")</f>
        <v/>
      </c>
      <c r="BB100" s="93" t="str">
        <f>IFERROR(IF(LEN(BA100)=0,"",COUNTIF(BA$7:BA100,BA100)),"")</f>
        <v/>
      </c>
      <c r="BD100" s="112">
        <v>94</v>
      </c>
      <c r="BE100" s="93" t="str">
        <f t="shared" si="83"/>
        <v/>
      </c>
      <c r="BF100" s="93" t="str">
        <f t="array" ref="BF100">IFERROR(IF(AND(COUNTIF($BE$7:$BE100,"")+1=BF$6,LEN($BE100)&gt;0,$AM100&gt;0),MATCH(INDEX($V$7:$V$16,$AM100)&amp;"-"&amp;$AN100,$BQ$7:$BQ$126,0),""),"")</f>
        <v/>
      </c>
      <c r="BG100" s="93" t="str">
        <f t="array" ref="BG100">IFERROR(IF(AND(COUNTIF($BE$7:$BE100,"")+1=BG$6,LEN($BE100)&gt;0,$AM100&gt;0),MATCH(INDEX($V$7:$V$16,$AM100)&amp;"-"&amp;$AN100,$BQ$7:$BQ$126,0),""),"")</f>
        <v/>
      </c>
      <c r="BH100" s="93" t="str">
        <f t="array" ref="BH100">IFERROR(IF(AND(COUNTIF($BE$7:$BE100,"")+1=BH$6,LEN($BE100)&gt;0,$AM100&gt;0),MATCH(INDEX($V$7:$V$16,$AM100)&amp;"-"&amp;$AN100,$BQ$7:$BQ$126,0),""),"")</f>
        <v/>
      </c>
      <c r="BI100" s="93" t="str">
        <f t="array" ref="BI100">IFERROR(IF(AND(COUNTIF($BE$7:$BE100,"")+1=BI$6,LEN($BE100)&gt;0,$AM100&gt;0),MATCH(INDEX($V$7:$V$16,$AM100)&amp;"-"&amp;$AN100,$BQ$7:$BQ$126,0),""),"")</f>
        <v/>
      </c>
      <c r="BJ100" s="93" t="str">
        <f t="array" ref="BJ100">IFERROR(IF(AND(COUNTIF($BE$7:$BE100,"")+1=BJ$6,LEN($BE100)&gt;0,$AM100&gt;0),MATCH(INDEX($V$7:$V$16,$AM100)&amp;"-"&amp;$AN100,$BQ$7:$BQ$126,0),""),"")</f>
        <v/>
      </c>
      <c r="BK100" s="93" t="str">
        <f t="array" ref="BK100">IFERROR(IF(AND(COUNTIF($BE$7:$BE100,"")+1=BK$6,LEN($BE100)&gt;0,$AM100&gt;0),MATCH(INDEX($V$7:$V$16,$AM100)&amp;"-"&amp;$AN100,$BQ$7:$BQ$126,0),""),"")</f>
        <v/>
      </c>
      <c r="BL100" s="93" t="str">
        <f t="array" ref="BL100">IFERROR(IF(AND(COUNTIF($BE$7:$BE100,"")+1=BL$6,LEN($BE100)&gt;0,$AM100&gt;0),MATCH(INDEX($V$7:$V$16,$AM100)&amp;"-"&amp;$AN100,$BQ$7:$BQ$126,0),""),"")</f>
        <v/>
      </c>
      <c r="BM100" s="93" t="str">
        <f t="array" ref="BM100">IFERROR(IF(AND(COUNTIF($BE$7:$BE100,"")+1=BM$6,LEN($BE100)&gt;0,$AM100&gt;0),MATCH(INDEX($V$7:$V$16,$AM100)&amp;"-"&amp;$AN100,$BQ$7:$BQ$126,0),""),"")</f>
        <v/>
      </c>
      <c r="BN100" s="93" t="str">
        <f t="array" ref="BN100">IFERROR(IF(AND(COUNTIF($BE$7:$BE100,"")+1=BN$6,LEN($BE100)&gt;0,$AM100&gt;0),MATCH(INDEX($V$7:$V$16,$AM100)&amp;"-"&amp;$AN100,$BQ$7:$BQ$126,0),""),"")</f>
        <v/>
      </c>
      <c r="BO100" s="93" t="str">
        <f t="array" ref="BO100">IFERROR(IF(AND(COUNTIF($BE$7:$BE100,"")+1=BO$6,LEN($BE100)&gt;0,$AM100&gt;0),MATCH(INDEX($V$7:$V$16,$AM100)&amp;"-"&amp;$AN100,$BQ$7:$BQ$126,0),""),"")</f>
        <v/>
      </c>
      <c r="BP100" s="93" t="str">
        <f t="array" ref="BP100">IFERROR(IF(AND(COUNTIF($BE$7:$BE100,"")+1=BP$6,LEN($BE100)&gt;0,$AM100&gt;0),MATCH(INDEX($V$7:$V$16,$AM100)&amp;"-"&amp;$AN100,$BQ$7:$BQ$126,0),""),"")</f>
        <v/>
      </c>
      <c r="BQ100" s="93" t="str">
        <f t="shared" si="84"/>
        <v/>
      </c>
      <c r="BR100" s="93" t="str">
        <f t="array" ref="BR100">IFERROR(IF(AND(COUNTIF($BQ$7:$BQ100,"")+1=BR$6,LEN($BQ100)&gt;0,$AQ100&gt;0),MATCH(INDEX($W$7:$W$16,$AQ100)&amp;"-"&amp;$AR100,$CC$7:$CC$126,0),""),"")</f>
        <v/>
      </c>
      <c r="BS100" s="93" t="str">
        <f t="array" ref="BS100">IFERROR(IF(AND(COUNTIF($BQ$7:$BQ100,"")+1=BS$6,LEN($BQ100)&gt;0,$AQ100&gt;0),MATCH(INDEX($W$7:$W$16,$AQ100)&amp;"-"&amp;$AR100,$CC$7:$CC$126,0),""),"")</f>
        <v/>
      </c>
      <c r="BT100" s="93" t="str">
        <f t="array" ref="BT100">IFERROR(IF(AND(COUNTIF($BQ$7:$BQ100,"")+1=BT$6,LEN($BQ100)&gt;0,$AQ100&gt;0),MATCH(INDEX($W$7:$W$16,$AQ100)&amp;"-"&amp;$AR100,$CC$7:$CC$126,0),""),"")</f>
        <v/>
      </c>
      <c r="BU100" s="93" t="str">
        <f t="array" ref="BU100">IFERROR(IF(AND(COUNTIF($BQ$7:$BQ100,"")+1=BU$6,LEN($BQ100)&gt;0,$AQ100&gt;0),MATCH(INDEX($W$7:$W$16,$AQ100)&amp;"-"&amp;$AR100,$CC$7:$CC$126,0),""),"")</f>
        <v/>
      </c>
      <c r="BV100" s="93" t="str">
        <f t="array" ref="BV100">IFERROR(IF(AND(COUNTIF($BQ$7:$BQ100,"")+1=BV$6,LEN($BQ100)&gt;0,$AQ100&gt;0),MATCH(INDEX($W$7:$W$16,$AQ100)&amp;"-"&amp;$AR100,$CC$7:$CC$126,0),""),"")</f>
        <v/>
      </c>
      <c r="BW100" s="93" t="str">
        <f t="array" ref="BW100">IFERROR(IF(AND(COUNTIF($BQ$7:$BQ100,"")+1=BW$6,LEN($BQ100)&gt;0,$AQ100&gt;0),MATCH(INDEX($W$7:$W$16,$AQ100)&amp;"-"&amp;$AR100,$CC$7:$CC$126,0),""),"")</f>
        <v/>
      </c>
      <c r="BX100" s="93" t="str">
        <f t="array" ref="BX100">IFERROR(IF(AND(COUNTIF($BQ$7:$BQ100,"")+1=BX$6,LEN($BQ100)&gt;0,$AQ100&gt;0),MATCH(INDEX($W$7:$W$16,$AQ100)&amp;"-"&amp;$AR100,$CC$7:$CC$126,0),""),"")</f>
        <v/>
      </c>
      <c r="BY100" s="93" t="str">
        <f t="array" ref="BY100">IFERROR(IF(AND(COUNTIF($BQ$7:$BQ100,"")+1=BY$6,LEN($BQ100)&gt;0,$AQ100&gt;0),MATCH(INDEX($W$7:$W$16,$AQ100)&amp;"-"&amp;$AR100,$CC$7:$CC$126,0),""),"")</f>
        <v/>
      </c>
      <c r="BZ100" s="93" t="str">
        <f t="array" ref="BZ100">IFERROR(IF(AND(COUNTIF($BQ$7:$BQ100,"")+1=BZ$6,LEN($BQ100)&gt;0,$AQ100&gt;0),MATCH(INDEX($W$7:$W$16,$AQ100)&amp;"-"&amp;$AR100,$CC$7:$CC$126,0),""),"")</f>
        <v/>
      </c>
      <c r="CA100" s="93" t="str">
        <f t="array" ref="CA100">IFERROR(IF(AND(COUNTIF($BQ$7:$BQ100,"")+1=CA$6,LEN($BQ100)&gt;0,$AQ100&gt;0),MATCH(INDEX($W$7:$W$16,$AQ100)&amp;"-"&amp;$AR100,$CC$7:$CC$126,0),""),"")</f>
        <v/>
      </c>
      <c r="CB100" s="93" t="str">
        <f t="array" ref="CB100">IFERROR(IF(AND(COUNTIF($BQ$7:$BQ100,"")+1=CB$6,LEN($BQ100)&gt;0,$AQ100&gt;0),MATCH(INDEX($W$7:$W$16,$AQ100)&amp;"-"&amp;$AR100,$CC$7:$CC$126,0),""),"")</f>
        <v/>
      </c>
      <c r="CC100" s="93" t="str">
        <f t="shared" si="85"/>
        <v/>
      </c>
      <c r="CD100" s="93" t="str">
        <f t="array" ref="CD100">IFERROR(IF(AND(COUNTIF($CC$7:$CC100,"")+1=CD$6,LEN($CC100)&gt;0,$AU100&gt;0),MATCH(INDEX($X$7:$X$16,$AU100)&amp;"-"&amp;$AV100,$CO$7:$CO$126,0),""),"")</f>
        <v/>
      </c>
      <c r="CE100" s="93" t="str">
        <f t="array" ref="CE100">IFERROR(IF(AND(COUNTIF($CC$7:$CC100,"")+1=CE$6,LEN($CC100)&gt;0,$AU100&gt;0),MATCH(INDEX($X$7:$X$16,$AU100)&amp;"-"&amp;$AV100,$CO$7:$CO$126,0),""),"")</f>
        <v/>
      </c>
      <c r="CF100" s="93" t="str">
        <f t="array" ref="CF100">IFERROR(IF(AND(COUNTIF($CC$7:$CC100,"")+1=CF$6,LEN($CC100)&gt;0,$AU100&gt;0),MATCH(INDEX($X$7:$X$16,$AU100)&amp;"-"&amp;$AV100,$CO$7:$CO$126,0),""),"")</f>
        <v/>
      </c>
      <c r="CG100" s="93" t="str">
        <f t="array" ref="CG100">IFERROR(IF(AND(COUNTIF($CC$7:$CC100,"")+1=CG$6,LEN($CC100)&gt;0,$AU100&gt;0),MATCH(INDEX($X$7:$X$16,$AU100)&amp;"-"&amp;$AV100,$CO$7:$CO$126,0),""),"")</f>
        <v/>
      </c>
      <c r="CH100" s="93" t="str">
        <f t="array" ref="CH100">IFERROR(IF(AND(COUNTIF($CC$7:$CC100,"")+1=CH$6,LEN($CC100)&gt;0,$AU100&gt;0),MATCH(INDEX($X$7:$X$16,$AU100)&amp;"-"&amp;$AV100,$CO$7:$CO$126,0),""),"")</f>
        <v/>
      </c>
      <c r="CI100" s="93" t="str">
        <f t="array" ref="CI100">IFERROR(IF(AND(COUNTIF($CC$7:$CC100,"")+1=CI$6,LEN($CC100)&gt;0,$AU100&gt;0),MATCH(INDEX($X$7:$X$16,$AU100)&amp;"-"&amp;$AV100,$CO$7:$CO$126,0),""),"")</f>
        <v/>
      </c>
      <c r="CJ100" s="93" t="str">
        <f t="array" ref="CJ100">IFERROR(IF(AND(COUNTIF($CC$7:$CC100,"")+1=CJ$6,LEN($CC100)&gt;0,$AU100&gt;0),MATCH(INDEX($X$7:$X$16,$AU100)&amp;"-"&amp;$AV100,$CO$7:$CO$126,0),""),"")</f>
        <v/>
      </c>
      <c r="CK100" s="93" t="str">
        <f t="array" ref="CK100">IFERROR(IF(AND(COUNTIF($CC$7:$CC100,"")+1=CK$6,LEN($CC100)&gt;0,$AU100&gt;0),MATCH(INDEX($X$7:$X$16,$AU100)&amp;"-"&amp;$AV100,$CO$7:$CO$126,0),""),"")</f>
        <v/>
      </c>
      <c r="CL100" s="93" t="str">
        <f t="array" ref="CL100">IFERROR(IF(AND(COUNTIF($CC$7:$CC100,"")+1=CL$6,LEN($CC100)&gt;0,$AU100&gt;0),MATCH(INDEX($X$7:$X$16,$AU100)&amp;"-"&amp;$AV100,$CO$7:$CO$126,0),""),"")</f>
        <v/>
      </c>
      <c r="CM100" s="93" t="str">
        <f t="array" ref="CM100">IFERROR(IF(AND(COUNTIF($CC$7:$CC100,"")+1=CM$6,LEN($CC100)&gt;0,$AU100&gt;0),MATCH(INDEX($X$7:$X$16,$AU100)&amp;"-"&amp;$AV100,$CO$7:$CO$126,0),""),"")</f>
        <v/>
      </c>
      <c r="CN100" s="93" t="str">
        <f t="array" ref="CN100">IFERROR(IF(AND(COUNTIF($CC$7:$CC100,"")+1=CN$6,LEN($CC100)&gt;0,$AU100&gt;0),MATCH(INDEX($X$7:$X$16,$AU100)&amp;"-"&amp;$AV100,$CO$7:$CO$126,0),""),"")</f>
        <v/>
      </c>
      <c r="CO100" s="93" t="str">
        <f t="shared" si="86"/>
        <v/>
      </c>
      <c r="CP100" s="93" t="str">
        <f t="array" ref="CP100">IFERROR(IF(AND(COUNTIF($CO$7:$CO100,"")+1=CP$6,LEN($CO100)&gt;0,$AY100&gt;0),MATCH(INDEX($Y$7:$Y$16,$AY100)&amp;"-"&amp;$AZ100,$DA$7:$DA$126,0),""),"")</f>
        <v/>
      </c>
      <c r="CQ100" s="93" t="str">
        <f t="array" ref="CQ100">IFERROR(IF(AND(COUNTIF($CO$7:$CO100,"")+1=CQ$6,LEN($CO100)&gt;0,$AY100&gt;0),MATCH(INDEX($Y$7:$Y$16,$AY100)&amp;"-"&amp;$AZ100,$DA$7:$DA$126,0),""),"")</f>
        <v/>
      </c>
      <c r="CR100" s="93" t="str">
        <f t="array" ref="CR100">IFERROR(IF(AND(COUNTIF($CO$7:$CO100,"")+1=CR$6,LEN($CO100)&gt;0,$AY100&gt;0),MATCH(INDEX($Y$7:$Y$16,$AY100)&amp;"-"&amp;$AZ100,$DA$7:$DA$126,0),""),"")</f>
        <v/>
      </c>
      <c r="CS100" s="93" t="str">
        <f t="array" ref="CS100">IFERROR(IF(AND(COUNTIF($CO$7:$CO100,"")+1=CS$6,LEN($CO100)&gt;0,$AY100&gt;0),MATCH(INDEX($Y$7:$Y$16,$AY100)&amp;"-"&amp;$AZ100,$DA$7:$DA$126,0),""),"")</f>
        <v/>
      </c>
      <c r="CT100" s="93" t="str">
        <f t="array" ref="CT100">IFERROR(IF(AND(COUNTIF($CO$7:$CO100,"")+1=CT$6,LEN($CO100)&gt;0,$AY100&gt;0),MATCH(INDEX($Y$7:$Y$16,$AY100)&amp;"-"&amp;$AZ100,$DA$7:$DA$126,0),""),"")</f>
        <v/>
      </c>
      <c r="CU100" s="93" t="str">
        <f t="array" ref="CU100">IFERROR(IF(AND(COUNTIF($CO$7:$CO100,"")+1=CU$6,LEN($CO100)&gt;0,$AY100&gt;0),MATCH(INDEX($Y$7:$Y$16,$AY100)&amp;"-"&amp;$AZ100,$DA$7:$DA$126,0),""),"")</f>
        <v/>
      </c>
      <c r="CV100" s="93" t="str">
        <f t="array" ref="CV100">IFERROR(IF(AND(COUNTIF($CO$7:$CO100,"")+1=CV$6,LEN($CO100)&gt;0,$AY100&gt;0),MATCH(INDEX($Y$7:$Y$16,$AY100)&amp;"-"&amp;$AZ100,$DA$7:$DA$126,0),""),"")</f>
        <v/>
      </c>
      <c r="CW100" s="93" t="str">
        <f t="array" ref="CW100">IFERROR(IF(AND(COUNTIF($CO$7:$CO100,"")+1=CW$6,LEN($CO100)&gt;0,$AY100&gt;0),MATCH(INDEX($Y$7:$Y$16,$AY100)&amp;"-"&amp;$AZ100,$DA$7:$DA$126,0),""),"")</f>
        <v/>
      </c>
      <c r="CX100" s="93" t="str">
        <f t="array" ref="CX100">IFERROR(IF(AND(COUNTIF($CO$7:$CO100,"")+1=CX$6,LEN($CO100)&gt;0,$AY100&gt;0),MATCH(INDEX($Y$7:$Y$16,$AY100)&amp;"-"&amp;$AZ100,$DA$7:$DA$126,0),""),"")</f>
        <v/>
      </c>
      <c r="CY100" s="93" t="str">
        <f t="array" ref="CY100">IFERROR(IF(AND(COUNTIF($CO$7:$CO100,"")+1=CY$6,LEN($CO100)&gt;0,$AY100&gt;0),MATCH(INDEX($Y$7:$Y$16,$AY100)&amp;"-"&amp;$AZ100,$DA$7:$DA$126,0),""),"")</f>
        <v/>
      </c>
      <c r="CZ100" s="93" t="str">
        <f t="array" ref="CZ100">IFERROR(IF(AND(COUNTIF($CO$7:$CO100,"")+1=CZ$6,LEN($CO100)&gt;0,$AY100&gt;0),MATCH(INDEX($Y$7:$Y$16,$AY100)&amp;"-"&amp;$AZ100,$DA$7:$DA$126,0),""),"")</f>
        <v/>
      </c>
      <c r="DA100" s="93" t="str">
        <f t="shared" si="87"/>
        <v/>
      </c>
      <c r="DC100" s="93" t="str">
        <f t="array" ref="DC100">IFERROR(IF(LEN(BQ100)=0,"",SUM((BF$7:BO$126=$BD100)*(BF$6:BO$6))),"")</f>
        <v/>
      </c>
      <c r="DD100" s="93" t="str">
        <f t="array" ref="DD100">IFERROR(IF(LEN(CC100)=0,"",SUM((BR$7:CA$126=$BD100)*(BR$6:CA$6))),"")</f>
        <v/>
      </c>
      <c r="DE100" s="93" t="str">
        <f t="array" ref="DE100">IFERROR(IF(LEN(CO100)=0,"",SUM((CD$7:CM$126=$BD100)*(CD$6:CM$6))),"")</f>
        <v/>
      </c>
      <c r="DF100" s="93" t="str">
        <f t="array" ref="DF100">IFERROR(IF(LEN(DA100)=0,"",SUM((CP$7:CY$126=$BD100)*(CP$6:CY$6))),"")</f>
        <v/>
      </c>
    </row>
    <row r="101" spans="15:110" x14ac:dyDescent="0.25">
      <c r="O101" s="112">
        <v>5</v>
      </c>
      <c r="P101" s="112">
        <v>10</v>
      </c>
      <c r="Q101" s="93" t="str">
        <f t="shared" si="79"/>
        <v/>
      </c>
      <c r="R101" s="93" t="str">
        <f t="shared" si="80"/>
        <v/>
      </c>
      <c r="AJ101" s="112">
        <v>95</v>
      </c>
      <c r="AK101" s="93" t="str">
        <f t="array" ref="AK101">IFERROR(IF(MAX(($AJ101&gt;=$AF$7:$AF$16)*($AJ101&lt;=$AG$7:$AG$16)*$AA$7:$AA$16)=0,"",INDEX($AB$7:$AB$16,MAX(($AJ101&gt;=$AF$7:$AF$16)*($AJ101&lt;=$AG$7:$AG$16)*$AA$7:$AA$16))),"")</f>
        <v/>
      </c>
      <c r="AL101" s="93" t="str">
        <f>IFERROR(IF(LEN(AK101)=0,"",COUNTIF(AK$7:AK101,AK101)),"")</f>
        <v/>
      </c>
      <c r="AM101" s="93" t="str">
        <f t="array" ref="AM101">IFERROR(IF(LEN(AK101)=0,"",LARGE((AK101=$R$7:$R$126)*($P$7:$P$126),COUNTIF(AK101:AK$126,AK101)-1)),"")</f>
        <v/>
      </c>
      <c r="AN101" s="93" t="str">
        <f>IFERROR(IF(LEN(AK101)=0,"",COUNTIF(AM$7:AM101,AM101)),"")</f>
        <v/>
      </c>
      <c r="AO101" s="93" t="str">
        <f t="array" ref="AO101">IFERROR(IF(MAX(($AJ101&gt;=$AF$19:$AF$28)*($AJ101&lt;=$AG$19:$AG$28)*$AA$19:$AA$28)=0,"",INDEX($AB$19:$AB$28,MAX(($AJ101&gt;=$AF$19:$AF$28)*($AJ101&lt;=$AG$19:$AG$28)*$AA$19:$AA$28))),"")</f>
        <v/>
      </c>
      <c r="AP101" s="93" t="str">
        <f>IFERROR(IF(LEN(AO101)=0,"",COUNTIF(AO$7:AO101,AO101)),"")</f>
        <v/>
      </c>
      <c r="AQ101" s="93" t="str">
        <f t="array" ref="AQ101">IFERROR(IF(LEN(AO101)=0,"",LARGE((AO101=$Q$7:$Q$126)*($P$7:$P$126),COUNTIF(AO101:AO$126,AO101)-1)),"")</f>
        <v/>
      </c>
      <c r="AR101" s="93" t="str">
        <f>IFERROR(IF(LEN(AO101)=0,"",COUNTIF(AQ$7:AQ101,AQ101)),"")</f>
        <v/>
      </c>
      <c r="AS101" s="93" t="str">
        <f t="array" ref="AS101">IFERROR(IF(MAX(($AJ101&gt;=$AF$31:$AF$40)*($AJ101&lt;=$AG$31:$AG$40)*$AA$31:$AA$40)=0,"",INDEX($AB$31:$AB$40,MAX(($AJ101&gt;=$AF$31:$AF$40)*($AJ101&lt;=$AG$31:$AG$40)*$AA$31:$AA$40))),"")</f>
        <v/>
      </c>
      <c r="AT101" s="93" t="str">
        <f>IFERROR(IF(LEN(AS101)=0,"",COUNTIF(AS$7:AS101,AS101)),"")</f>
        <v/>
      </c>
      <c r="AU101" s="93" t="str">
        <f t="shared" si="81"/>
        <v/>
      </c>
      <c r="AV101" s="93" t="str">
        <f>IFERROR(IF(LEN(AU101)=0,"",COUNTIF(AU$7:AU101,AU101)),"")</f>
        <v/>
      </c>
      <c r="AW101" s="93" t="str">
        <f t="array" ref="AW101">IFERROR(IF(MAX(($AJ101&gt;=$AF$43:$AF$52)*($AJ101&lt;=$AG$43:$AG$52)*$AA$43:$AA$52)=0,"",INDEX($AB$43:$AB$52,MAX(($AJ101&gt;=$AF$43:$AF$52)*($AJ101&lt;=$AG$43:$AG$52)*$AA$43:$AA$52))),"")</f>
        <v/>
      </c>
      <c r="AX101" s="93" t="str">
        <f>IFERROR(IF(LEN(AW101)=0,"",COUNTIF(AW$7:AW101,AW101)),"")</f>
        <v/>
      </c>
      <c r="AY101" s="93" t="str">
        <f t="shared" si="82"/>
        <v/>
      </c>
      <c r="AZ101" s="93" t="str">
        <f>IFERROR(IF(LEN(AY101)=0,"",COUNTIF(AY$7:AY101,AY101)),"")</f>
        <v/>
      </c>
      <c r="BA101" s="93" t="str">
        <f t="array" ref="BA101">IFERROR(IF(MAX(($AJ101&gt;=$AF$55:$AF$64)*($AJ101&lt;=$AG$55:$AG$64)*$AA$55:$AA$64)=0,"",INDEX($AB$55:$AB$64,MAX(($AJ101&gt;=$AF$55:$AF$64)*($AJ101&lt;=$AG$55:$AG$64)*$AA$55:$AA$64))),"")</f>
        <v/>
      </c>
      <c r="BB101" s="93" t="str">
        <f>IFERROR(IF(LEN(BA101)=0,"",COUNTIF(BA$7:BA101,BA101)),"")</f>
        <v/>
      </c>
      <c r="BD101" s="112">
        <v>95</v>
      </c>
      <c r="BE101" s="93" t="str">
        <f t="shared" si="83"/>
        <v/>
      </c>
      <c r="BF101" s="93" t="str">
        <f t="array" ref="BF101">IFERROR(IF(AND(COUNTIF($BE$7:$BE101,"")+1=BF$6,LEN($BE101)&gt;0,$AM101&gt;0),MATCH(INDEX($V$7:$V$16,$AM101)&amp;"-"&amp;$AN101,$BQ$7:$BQ$126,0),""),"")</f>
        <v/>
      </c>
      <c r="BG101" s="93" t="str">
        <f t="array" ref="BG101">IFERROR(IF(AND(COUNTIF($BE$7:$BE101,"")+1=BG$6,LEN($BE101)&gt;0,$AM101&gt;0),MATCH(INDEX($V$7:$V$16,$AM101)&amp;"-"&amp;$AN101,$BQ$7:$BQ$126,0),""),"")</f>
        <v/>
      </c>
      <c r="BH101" s="93" t="str">
        <f t="array" ref="BH101">IFERROR(IF(AND(COUNTIF($BE$7:$BE101,"")+1=BH$6,LEN($BE101)&gt;0,$AM101&gt;0),MATCH(INDEX($V$7:$V$16,$AM101)&amp;"-"&amp;$AN101,$BQ$7:$BQ$126,0),""),"")</f>
        <v/>
      </c>
      <c r="BI101" s="93" t="str">
        <f t="array" ref="BI101">IFERROR(IF(AND(COUNTIF($BE$7:$BE101,"")+1=BI$6,LEN($BE101)&gt;0,$AM101&gt;0),MATCH(INDEX($V$7:$V$16,$AM101)&amp;"-"&amp;$AN101,$BQ$7:$BQ$126,0),""),"")</f>
        <v/>
      </c>
      <c r="BJ101" s="93" t="str">
        <f t="array" ref="BJ101">IFERROR(IF(AND(COUNTIF($BE$7:$BE101,"")+1=BJ$6,LEN($BE101)&gt;0,$AM101&gt;0),MATCH(INDEX($V$7:$V$16,$AM101)&amp;"-"&amp;$AN101,$BQ$7:$BQ$126,0),""),"")</f>
        <v/>
      </c>
      <c r="BK101" s="93" t="str">
        <f t="array" ref="BK101">IFERROR(IF(AND(COUNTIF($BE$7:$BE101,"")+1=BK$6,LEN($BE101)&gt;0,$AM101&gt;0),MATCH(INDEX($V$7:$V$16,$AM101)&amp;"-"&amp;$AN101,$BQ$7:$BQ$126,0),""),"")</f>
        <v/>
      </c>
      <c r="BL101" s="93" t="str">
        <f t="array" ref="BL101">IFERROR(IF(AND(COUNTIF($BE$7:$BE101,"")+1=BL$6,LEN($BE101)&gt;0,$AM101&gt;0),MATCH(INDEX($V$7:$V$16,$AM101)&amp;"-"&amp;$AN101,$BQ$7:$BQ$126,0),""),"")</f>
        <v/>
      </c>
      <c r="BM101" s="93" t="str">
        <f t="array" ref="BM101">IFERROR(IF(AND(COUNTIF($BE$7:$BE101,"")+1=BM$6,LEN($BE101)&gt;0,$AM101&gt;0),MATCH(INDEX($V$7:$V$16,$AM101)&amp;"-"&amp;$AN101,$BQ$7:$BQ$126,0),""),"")</f>
        <v/>
      </c>
      <c r="BN101" s="93" t="str">
        <f t="array" ref="BN101">IFERROR(IF(AND(COUNTIF($BE$7:$BE101,"")+1=BN$6,LEN($BE101)&gt;0,$AM101&gt;0),MATCH(INDEX($V$7:$V$16,$AM101)&amp;"-"&amp;$AN101,$BQ$7:$BQ$126,0),""),"")</f>
        <v/>
      </c>
      <c r="BO101" s="93" t="str">
        <f t="array" ref="BO101">IFERROR(IF(AND(COUNTIF($BE$7:$BE101,"")+1=BO$6,LEN($BE101)&gt;0,$AM101&gt;0),MATCH(INDEX($V$7:$V$16,$AM101)&amp;"-"&amp;$AN101,$BQ$7:$BQ$126,0),""),"")</f>
        <v/>
      </c>
      <c r="BP101" s="93" t="str">
        <f t="array" ref="BP101">IFERROR(IF(AND(COUNTIF($BE$7:$BE101,"")+1=BP$6,LEN($BE101)&gt;0,$AM101&gt;0),MATCH(INDEX($V$7:$V$16,$AM101)&amp;"-"&amp;$AN101,$BQ$7:$BQ$126,0),""),"")</f>
        <v/>
      </c>
      <c r="BQ101" s="93" t="str">
        <f t="shared" si="84"/>
        <v/>
      </c>
      <c r="BR101" s="93" t="str">
        <f t="array" ref="BR101">IFERROR(IF(AND(COUNTIF($BQ$7:$BQ101,"")+1=BR$6,LEN($BQ101)&gt;0,$AQ101&gt;0),MATCH(INDEX($W$7:$W$16,$AQ101)&amp;"-"&amp;$AR101,$CC$7:$CC$126,0),""),"")</f>
        <v/>
      </c>
      <c r="BS101" s="93" t="str">
        <f t="array" ref="BS101">IFERROR(IF(AND(COUNTIF($BQ$7:$BQ101,"")+1=BS$6,LEN($BQ101)&gt;0,$AQ101&gt;0),MATCH(INDEX($W$7:$W$16,$AQ101)&amp;"-"&amp;$AR101,$CC$7:$CC$126,0),""),"")</f>
        <v/>
      </c>
      <c r="BT101" s="93" t="str">
        <f t="array" ref="BT101">IFERROR(IF(AND(COUNTIF($BQ$7:$BQ101,"")+1=BT$6,LEN($BQ101)&gt;0,$AQ101&gt;0),MATCH(INDEX($W$7:$W$16,$AQ101)&amp;"-"&amp;$AR101,$CC$7:$CC$126,0),""),"")</f>
        <v/>
      </c>
      <c r="BU101" s="93" t="str">
        <f t="array" ref="BU101">IFERROR(IF(AND(COUNTIF($BQ$7:$BQ101,"")+1=BU$6,LEN($BQ101)&gt;0,$AQ101&gt;0),MATCH(INDEX($W$7:$W$16,$AQ101)&amp;"-"&amp;$AR101,$CC$7:$CC$126,0),""),"")</f>
        <v/>
      </c>
      <c r="BV101" s="93" t="str">
        <f t="array" ref="BV101">IFERROR(IF(AND(COUNTIF($BQ$7:$BQ101,"")+1=BV$6,LEN($BQ101)&gt;0,$AQ101&gt;0),MATCH(INDEX($W$7:$W$16,$AQ101)&amp;"-"&amp;$AR101,$CC$7:$CC$126,0),""),"")</f>
        <v/>
      </c>
      <c r="BW101" s="93" t="str">
        <f t="array" ref="BW101">IFERROR(IF(AND(COUNTIF($BQ$7:$BQ101,"")+1=BW$6,LEN($BQ101)&gt;0,$AQ101&gt;0),MATCH(INDEX($W$7:$W$16,$AQ101)&amp;"-"&amp;$AR101,$CC$7:$CC$126,0),""),"")</f>
        <v/>
      </c>
      <c r="BX101" s="93" t="str">
        <f t="array" ref="BX101">IFERROR(IF(AND(COUNTIF($BQ$7:$BQ101,"")+1=BX$6,LEN($BQ101)&gt;0,$AQ101&gt;0),MATCH(INDEX($W$7:$W$16,$AQ101)&amp;"-"&amp;$AR101,$CC$7:$CC$126,0),""),"")</f>
        <v/>
      </c>
      <c r="BY101" s="93" t="str">
        <f t="array" ref="BY101">IFERROR(IF(AND(COUNTIF($BQ$7:$BQ101,"")+1=BY$6,LEN($BQ101)&gt;0,$AQ101&gt;0),MATCH(INDEX($W$7:$W$16,$AQ101)&amp;"-"&amp;$AR101,$CC$7:$CC$126,0),""),"")</f>
        <v/>
      </c>
      <c r="BZ101" s="93" t="str">
        <f t="array" ref="BZ101">IFERROR(IF(AND(COUNTIF($BQ$7:$BQ101,"")+1=BZ$6,LEN($BQ101)&gt;0,$AQ101&gt;0),MATCH(INDEX($W$7:$W$16,$AQ101)&amp;"-"&amp;$AR101,$CC$7:$CC$126,0),""),"")</f>
        <v/>
      </c>
      <c r="CA101" s="93" t="str">
        <f t="array" ref="CA101">IFERROR(IF(AND(COUNTIF($BQ$7:$BQ101,"")+1=CA$6,LEN($BQ101)&gt;0,$AQ101&gt;0),MATCH(INDEX($W$7:$W$16,$AQ101)&amp;"-"&amp;$AR101,$CC$7:$CC$126,0),""),"")</f>
        <v/>
      </c>
      <c r="CB101" s="93" t="str">
        <f t="array" ref="CB101">IFERROR(IF(AND(COUNTIF($BQ$7:$BQ101,"")+1=CB$6,LEN($BQ101)&gt;0,$AQ101&gt;0),MATCH(INDEX($W$7:$W$16,$AQ101)&amp;"-"&amp;$AR101,$CC$7:$CC$126,0),""),"")</f>
        <v/>
      </c>
      <c r="CC101" s="93" t="str">
        <f t="shared" si="85"/>
        <v/>
      </c>
      <c r="CD101" s="93" t="str">
        <f t="array" ref="CD101">IFERROR(IF(AND(COUNTIF($CC$7:$CC101,"")+1=CD$6,LEN($CC101)&gt;0,$AU101&gt;0),MATCH(INDEX($X$7:$X$16,$AU101)&amp;"-"&amp;$AV101,$CO$7:$CO$126,0),""),"")</f>
        <v/>
      </c>
      <c r="CE101" s="93" t="str">
        <f t="array" ref="CE101">IFERROR(IF(AND(COUNTIF($CC$7:$CC101,"")+1=CE$6,LEN($CC101)&gt;0,$AU101&gt;0),MATCH(INDEX($X$7:$X$16,$AU101)&amp;"-"&amp;$AV101,$CO$7:$CO$126,0),""),"")</f>
        <v/>
      </c>
      <c r="CF101" s="93" t="str">
        <f t="array" ref="CF101">IFERROR(IF(AND(COUNTIF($CC$7:$CC101,"")+1=CF$6,LEN($CC101)&gt;0,$AU101&gt;0),MATCH(INDEX($X$7:$X$16,$AU101)&amp;"-"&amp;$AV101,$CO$7:$CO$126,0),""),"")</f>
        <v/>
      </c>
      <c r="CG101" s="93" t="str">
        <f t="array" ref="CG101">IFERROR(IF(AND(COUNTIF($CC$7:$CC101,"")+1=CG$6,LEN($CC101)&gt;0,$AU101&gt;0),MATCH(INDEX($X$7:$X$16,$AU101)&amp;"-"&amp;$AV101,$CO$7:$CO$126,0),""),"")</f>
        <v/>
      </c>
      <c r="CH101" s="93" t="str">
        <f t="array" ref="CH101">IFERROR(IF(AND(COUNTIF($CC$7:$CC101,"")+1=CH$6,LEN($CC101)&gt;0,$AU101&gt;0),MATCH(INDEX($X$7:$X$16,$AU101)&amp;"-"&amp;$AV101,$CO$7:$CO$126,0),""),"")</f>
        <v/>
      </c>
      <c r="CI101" s="93" t="str">
        <f t="array" ref="CI101">IFERROR(IF(AND(COUNTIF($CC$7:$CC101,"")+1=CI$6,LEN($CC101)&gt;0,$AU101&gt;0),MATCH(INDEX($X$7:$X$16,$AU101)&amp;"-"&amp;$AV101,$CO$7:$CO$126,0),""),"")</f>
        <v/>
      </c>
      <c r="CJ101" s="93" t="str">
        <f t="array" ref="CJ101">IFERROR(IF(AND(COUNTIF($CC$7:$CC101,"")+1=CJ$6,LEN($CC101)&gt;0,$AU101&gt;0),MATCH(INDEX($X$7:$X$16,$AU101)&amp;"-"&amp;$AV101,$CO$7:$CO$126,0),""),"")</f>
        <v/>
      </c>
      <c r="CK101" s="93" t="str">
        <f t="array" ref="CK101">IFERROR(IF(AND(COUNTIF($CC$7:$CC101,"")+1=CK$6,LEN($CC101)&gt;0,$AU101&gt;0),MATCH(INDEX($X$7:$X$16,$AU101)&amp;"-"&amp;$AV101,$CO$7:$CO$126,0),""),"")</f>
        <v/>
      </c>
      <c r="CL101" s="93" t="str">
        <f t="array" ref="CL101">IFERROR(IF(AND(COUNTIF($CC$7:$CC101,"")+1=CL$6,LEN($CC101)&gt;0,$AU101&gt;0),MATCH(INDEX($X$7:$X$16,$AU101)&amp;"-"&amp;$AV101,$CO$7:$CO$126,0),""),"")</f>
        <v/>
      </c>
      <c r="CM101" s="93" t="str">
        <f t="array" ref="CM101">IFERROR(IF(AND(COUNTIF($CC$7:$CC101,"")+1=CM$6,LEN($CC101)&gt;0,$AU101&gt;0),MATCH(INDEX($X$7:$X$16,$AU101)&amp;"-"&amp;$AV101,$CO$7:$CO$126,0),""),"")</f>
        <v/>
      </c>
      <c r="CN101" s="93" t="str">
        <f t="array" ref="CN101">IFERROR(IF(AND(COUNTIF($CC$7:$CC101,"")+1=CN$6,LEN($CC101)&gt;0,$AU101&gt;0),MATCH(INDEX($X$7:$X$16,$AU101)&amp;"-"&amp;$AV101,$CO$7:$CO$126,0),""),"")</f>
        <v/>
      </c>
      <c r="CO101" s="93" t="str">
        <f t="shared" si="86"/>
        <v/>
      </c>
      <c r="CP101" s="93" t="str">
        <f t="array" ref="CP101">IFERROR(IF(AND(COUNTIF($CO$7:$CO101,"")+1=CP$6,LEN($CO101)&gt;0,$AY101&gt;0),MATCH(INDEX($Y$7:$Y$16,$AY101)&amp;"-"&amp;$AZ101,$DA$7:$DA$126,0),""),"")</f>
        <v/>
      </c>
      <c r="CQ101" s="93" t="str">
        <f t="array" ref="CQ101">IFERROR(IF(AND(COUNTIF($CO$7:$CO101,"")+1=CQ$6,LEN($CO101)&gt;0,$AY101&gt;0),MATCH(INDEX($Y$7:$Y$16,$AY101)&amp;"-"&amp;$AZ101,$DA$7:$DA$126,0),""),"")</f>
        <v/>
      </c>
      <c r="CR101" s="93" t="str">
        <f t="array" ref="CR101">IFERROR(IF(AND(COUNTIF($CO$7:$CO101,"")+1=CR$6,LEN($CO101)&gt;0,$AY101&gt;0),MATCH(INDEX($Y$7:$Y$16,$AY101)&amp;"-"&amp;$AZ101,$DA$7:$DA$126,0),""),"")</f>
        <v/>
      </c>
      <c r="CS101" s="93" t="str">
        <f t="array" ref="CS101">IFERROR(IF(AND(COUNTIF($CO$7:$CO101,"")+1=CS$6,LEN($CO101)&gt;0,$AY101&gt;0),MATCH(INDEX($Y$7:$Y$16,$AY101)&amp;"-"&amp;$AZ101,$DA$7:$DA$126,0),""),"")</f>
        <v/>
      </c>
      <c r="CT101" s="93" t="str">
        <f t="array" ref="CT101">IFERROR(IF(AND(COUNTIF($CO$7:$CO101,"")+1=CT$6,LEN($CO101)&gt;0,$AY101&gt;0),MATCH(INDEX($Y$7:$Y$16,$AY101)&amp;"-"&amp;$AZ101,$DA$7:$DA$126,0),""),"")</f>
        <v/>
      </c>
      <c r="CU101" s="93" t="str">
        <f t="array" ref="CU101">IFERROR(IF(AND(COUNTIF($CO$7:$CO101,"")+1=CU$6,LEN($CO101)&gt;0,$AY101&gt;0),MATCH(INDEX($Y$7:$Y$16,$AY101)&amp;"-"&amp;$AZ101,$DA$7:$DA$126,0),""),"")</f>
        <v/>
      </c>
      <c r="CV101" s="93" t="str">
        <f t="array" ref="CV101">IFERROR(IF(AND(COUNTIF($CO$7:$CO101,"")+1=CV$6,LEN($CO101)&gt;0,$AY101&gt;0),MATCH(INDEX($Y$7:$Y$16,$AY101)&amp;"-"&amp;$AZ101,$DA$7:$DA$126,0),""),"")</f>
        <v/>
      </c>
      <c r="CW101" s="93" t="str">
        <f t="array" ref="CW101">IFERROR(IF(AND(COUNTIF($CO$7:$CO101,"")+1=CW$6,LEN($CO101)&gt;0,$AY101&gt;0),MATCH(INDEX($Y$7:$Y$16,$AY101)&amp;"-"&amp;$AZ101,$DA$7:$DA$126,0),""),"")</f>
        <v/>
      </c>
      <c r="CX101" s="93" t="str">
        <f t="array" ref="CX101">IFERROR(IF(AND(COUNTIF($CO$7:$CO101,"")+1=CX$6,LEN($CO101)&gt;0,$AY101&gt;0),MATCH(INDEX($Y$7:$Y$16,$AY101)&amp;"-"&amp;$AZ101,$DA$7:$DA$126,0),""),"")</f>
        <v/>
      </c>
      <c r="CY101" s="93" t="str">
        <f t="array" ref="CY101">IFERROR(IF(AND(COUNTIF($CO$7:$CO101,"")+1=CY$6,LEN($CO101)&gt;0,$AY101&gt;0),MATCH(INDEX($Y$7:$Y$16,$AY101)&amp;"-"&amp;$AZ101,$DA$7:$DA$126,0),""),"")</f>
        <v/>
      </c>
      <c r="CZ101" s="93" t="str">
        <f t="array" ref="CZ101">IFERROR(IF(AND(COUNTIF($CO$7:$CO101,"")+1=CZ$6,LEN($CO101)&gt;0,$AY101&gt;0),MATCH(INDEX($Y$7:$Y$16,$AY101)&amp;"-"&amp;$AZ101,$DA$7:$DA$126,0),""),"")</f>
        <v/>
      </c>
      <c r="DA101" s="93" t="str">
        <f t="shared" si="87"/>
        <v/>
      </c>
      <c r="DC101" s="93" t="str">
        <f t="array" ref="DC101">IFERROR(IF(LEN(BQ101)=0,"",SUM((BF$7:BO$126=$BD101)*(BF$6:BO$6))),"")</f>
        <v/>
      </c>
      <c r="DD101" s="93" t="str">
        <f t="array" ref="DD101">IFERROR(IF(LEN(CC101)=0,"",SUM((BR$7:CA$126=$BD101)*(BR$6:CA$6))),"")</f>
        <v/>
      </c>
      <c r="DE101" s="93" t="str">
        <f t="array" ref="DE101">IFERROR(IF(LEN(CO101)=0,"",SUM((CD$7:CM$126=$BD101)*(CD$6:CM$6))),"")</f>
        <v/>
      </c>
      <c r="DF101" s="93" t="str">
        <f t="array" ref="DF101">IFERROR(IF(LEN(DA101)=0,"",SUM((CP$7:CY$126=$BD101)*(CP$6:CY$6))),"")</f>
        <v/>
      </c>
    </row>
    <row r="102" spans="15:110" x14ac:dyDescent="0.25">
      <c r="O102" s="112">
        <v>6</v>
      </c>
      <c r="P102" s="112">
        <v>10</v>
      </c>
      <c r="Q102" s="93" t="str">
        <f t="shared" si="79"/>
        <v/>
      </c>
      <c r="R102" s="93" t="str">
        <f t="shared" si="80"/>
        <v/>
      </c>
      <c r="AJ102" s="112">
        <v>96</v>
      </c>
      <c r="AK102" s="93" t="str">
        <f t="array" ref="AK102">IFERROR(IF(MAX(($AJ102&gt;=$AF$7:$AF$16)*($AJ102&lt;=$AG$7:$AG$16)*$AA$7:$AA$16)=0,"",INDEX($AB$7:$AB$16,MAX(($AJ102&gt;=$AF$7:$AF$16)*($AJ102&lt;=$AG$7:$AG$16)*$AA$7:$AA$16))),"")</f>
        <v/>
      </c>
      <c r="AL102" s="93" t="str">
        <f>IFERROR(IF(LEN(AK102)=0,"",COUNTIF(AK$7:AK102,AK102)),"")</f>
        <v/>
      </c>
      <c r="AM102" s="93" t="str">
        <f t="array" ref="AM102">IFERROR(IF(LEN(AK102)=0,"",LARGE((AK102=$R$7:$R$126)*($P$7:$P$126),COUNTIF(AK102:AK$126,AK102)-1)),"")</f>
        <v/>
      </c>
      <c r="AN102" s="93" t="str">
        <f>IFERROR(IF(LEN(AK102)=0,"",COUNTIF(AM$7:AM102,AM102)),"")</f>
        <v/>
      </c>
      <c r="AO102" s="93" t="str">
        <f t="array" ref="AO102">IFERROR(IF(MAX(($AJ102&gt;=$AF$19:$AF$28)*($AJ102&lt;=$AG$19:$AG$28)*$AA$19:$AA$28)=0,"",INDEX($AB$19:$AB$28,MAX(($AJ102&gt;=$AF$19:$AF$28)*($AJ102&lt;=$AG$19:$AG$28)*$AA$19:$AA$28))),"")</f>
        <v/>
      </c>
      <c r="AP102" s="93" t="str">
        <f>IFERROR(IF(LEN(AO102)=0,"",COUNTIF(AO$7:AO102,AO102)),"")</f>
        <v/>
      </c>
      <c r="AQ102" s="93" t="str">
        <f t="array" ref="AQ102">IFERROR(IF(LEN(AO102)=0,"",LARGE((AO102=$Q$7:$Q$126)*($P$7:$P$126),COUNTIF(AO102:AO$126,AO102)-1)),"")</f>
        <v/>
      </c>
      <c r="AR102" s="93" t="str">
        <f>IFERROR(IF(LEN(AO102)=0,"",COUNTIF(AQ$7:AQ102,AQ102)),"")</f>
        <v/>
      </c>
      <c r="AS102" s="93" t="str">
        <f t="array" ref="AS102">IFERROR(IF(MAX(($AJ102&gt;=$AF$31:$AF$40)*($AJ102&lt;=$AG$31:$AG$40)*$AA$31:$AA$40)=0,"",INDEX($AB$31:$AB$40,MAX(($AJ102&gt;=$AF$31:$AF$40)*($AJ102&lt;=$AG$31:$AG$40)*$AA$31:$AA$40))),"")</f>
        <v/>
      </c>
      <c r="AT102" s="93" t="str">
        <f>IFERROR(IF(LEN(AS102)=0,"",COUNTIF(AS$7:AS102,AS102)),"")</f>
        <v/>
      </c>
      <c r="AU102" s="93" t="str">
        <f t="shared" si="81"/>
        <v/>
      </c>
      <c r="AV102" s="93" t="str">
        <f>IFERROR(IF(LEN(AU102)=0,"",COUNTIF(AU$7:AU102,AU102)),"")</f>
        <v/>
      </c>
      <c r="AW102" s="93" t="str">
        <f t="array" ref="AW102">IFERROR(IF(MAX(($AJ102&gt;=$AF$43:$AF$52)*($AJ102&lt;=$AG$43:$AG$52)*$AA$43:$AA$52)=0,"",INDEX($AB$43:$AB$52,MAX(($AJ102&gt;=$AF$43:$AF$52)*($AJ102&lt;=$AG$43:$AG$52)*$AA$43:$AA$52))),"")</f>
        <v/>
      </c>
      <c r="AX102" s="93" t="str">
        <f>IFERROR(IF(LEN(AW102)=0,"",COUNTIF(AW$7:AW102,AW102)),"")</f>
        <v/>
      </c>
      <c r="AY102" s="93" t="str">
        <f t="shared" si="82"/>
        <v/>
      </c>
      <c r="AZ102" s="93" t="str">
        <f>IFERROR(IF(LEN(AY102)=0,"",COUNTIF(AY$7:AY102,AY102)),"")</f>
        <v/>
      </c>
      <c r="BA102" s="93" t="str">
        <f t="array" ref="BA102">IFERROR(IF(MAX(($AJ102&gt;=$AF$55:$AF$64)*($AJ102&lt;=$AG$55:$AG$64)*$AA$55:$AA$64)=0,"",INDEX($AB$55:$AB$64,MAX(($AJ102&gt;=$AF$55:$AF$64)*($AJ102&lt;=$AG$55:$AG$64)*$AA$55:$AA$64))),"")</f>
        <v/>
      </c>
      <c r="BB102" s="93" t="str">
        <f>IFERROR(IF(LEN(BA102)=0,"",COUNTIF(BA$7:BA102,BA102)),"")</f>
        <v/>
      </c>
      <c r="BD102" s="112">
        <v>96</v>
      </c>
      <c r="BE102" s="93" t="str">
        <f t="shared" si="83"/>
        <v/>
      </c>
      <c r="BF102" s="93" t="str">
        <f t="array" ref="BF102">IFERROR(IF(AND(COUNTIF($BE$7:$BE102,"")+1=BF$6,LEN($BE102)&gt;0,$AM102&gt;0),MATCH(INDEX($V$7:$V$16,$AM102)&amp;"-"&amp;$AN102,$BQ$7:$BQ$126,0),""),"")</f>
        <v/>
      </c>
      <c r="BG102" s="93" t="str">
        <f t="array" ref="BG102">IFERROR(IF(AND(COUNTIF($BE$7:$BE102,"")+1=BG$6,LEN($BE102)&gt;0,$AM102&gt;0),MATCH(INDEX($V$7:$V$16,$AM102)&amp;"-"&amp;$AN102,$BQ$7:$BQ$126,0),""),"")</f>
        <v/>
      </c>
      <c r="BH102" s="93" t="str">
        <f t="array" ref="BH102">IFERROR(IF(AND(COUNTIF($BE$7:$BE102,"")+1=BH$6,LEN($BE102)&gt;0,$AM102&gt;0),MATCH(INDEX($V$7:$V$16,$AM102)&amp;"-"&amp;$AN102,$BQ$7:$BQ$126,0),""),"")</f>
        <v/>
      </c>
      <c r="BI102" s="93" t="str">
        <f t="array" ref="BI102">IFERROR(IF(AND(COUNTIF($BE$7:$BE102,"")+1=BI$6,LEN($BE102)&gt;0,$AM102&gt;0),MATCH(INDEX($V$7:$V$16,$AM102)&amp;"-"&amp;$AN102,$BQ$7:$BQ$126,0),""),"")</f>
        <v/>
      </c>
      <c r="BJ102" s="93" t="str">
        <f t="array" ref="BJ102">IFERROR(IF(AND(COUNTIF($BE$7:$BE102,"")+1=BJ$6,LEN($BE102)&gt;0,$AM102&gt;0),MATCH(INDEX($V$7:$V$16,$AM102)&amp;"-"&amp;$AN102,$BQ$7:$BQ$126,0),""),"")</f>
        <v/>
      </c>
      <c r="BK102" s="93" t="str">
        <f t="array" ref="BK102">IFERROR(IF(AND(COUNTIF($BE$7:$BE102,"")+1=BK$6,LEN($BE102)&gt;0,$AM102&gt;0),MATCH(INDEX($V$7:$V$16,$AM102)&amp;"-"&amp;$AN102,$BQ$7:$BQ$126,0),""),"")</f>
        <v/>
      </c>
      <c r="BL102" s="93" t="str">
        <f t="array" ref="BL102">IFERROR(IF(AND(COUNTIF($BE$7:$BE102,"")+1=BL$6,LEN($BE102)&gt;0,$AM102&gt;0),MATCH(INDEX($V$7:$V$16,$AM102)&amp;"-"&amp;$AN102,$BQ$7:$BQ$126,0),""),"")</f>
        <v/>
      </c>
      <c r="BM102" s="93" t="str">
        <f t="array" ref="BM102">IFERROR(IF(AND(COUNTIF($BE$7:$BE102,"")+1=BM$6,LEN($BE102)&gt;0,$AM102&gt;0),MATCH(INDEX($V$7:$V$16,$AM102)&amp;"-"&amp;$AN102,$BQ$7:$BQ$126,0),""),"")</f>
        <v/>
      </c>
      <c r="BN102" s="93" t="str">
        <f t="array" ref="BN102">IFERROR(IF(AND(COUNTIF($BE$7:$BE102,"")+1=BN$6,LEN($BE102)&gt;0,$AM102&gt;0),MATCH(INDEX($V$7:$V$16,$AM102)&amp;"-"&amp;$AN102,$BQ$7:$BQ$126,0),""),"")</f>
        <v/>
      </c>
      <c r="BO102" s="93" t="str">
        <f t="array" ref="BO102">IFERROR(IF(AND(COUNTIF($BE$7:$BE102,"")+1=BO$6,LEN($BE102)&gt;0,$AM102&gt;0),MATCH(INDEX($V$7:$V$16,$AM102)&amp;"-"&amp;$AN102,$BQ$7:$BQ$126,0),""),"")</f>
        <v/>
      </c>
      <c r="BP102" s="93" t="str">
        <f t="array" ref="BP102">IFERROR(IF(AND(COUNTIF($BE$7:$BE102,"")+1=BP$6,LEN($BE102)&gt;0,$AM102&gt;0),MATCH(INDEX($V$7:$V$16,$AM102)&amp;"-"&amp;$AN102,$BQ$7:$BQ$126,0),""),"")</f>
        <v/>
      </c>
      <c r="BQ102" s="93" t="str">
        <f t="shared" si="84"/>
        <v/>
      </c>
      <c r="BR102" s="93" t="str">
        <f t="array" ref="BR102">IFERROR(IF(AND(COUNTIF($BQ$7:$BQ102,"")+1=BR$6,LEN($BQ102)&gt;0,$AQ102&gt;0),MATCH(INDEX($W$7:$W$16,$AQ102)&amp;"-"&amp;$AR102,$CC$7:$CC$126,0),""),"")</f>
        <v/>
      </c>
      <c r="BS102" s="93" t="str">
        <f t="array" ref="BS102">IFERROR(IF(AND(COUNTIF($BQ$7:$BQ102,"")+1=BS$6,LEN($BQ102)&gt;0,$AQ102&gt;0),MATCH(INDEX($W$7:$W$16,$AQ102)&amp;"-"&amp;$AR102,$CC$7:$CC$126,0),""),"")</f>
        <v/>
      </c>
      <c r="BT102" s="93" t="str">
        <f t="array" ref="BT102">IFERROR(IF(AND(COUNTIF($BQ$7:$BQ102,"")+1=BT$6,LEN($BQ102)&gt;0,$AQ102&gt;0),MATCH(INDEX($W$7:$W$16,$AQ102)&amp;"-"&amp;$AR102,$CC$7:$CC$126,0),""),"")</f>
        <v/>
      </c>
      <c r="BU102" s="93" t="str">
        <f t="array" ref="BU102">IFERROR(IF(AND(COUNTIF($BQ$7:$BQ102,"")+1=BU$6,LEN($BQ102)&gt;0,$AQ102&gt;0),MATCH(INDEX($W$7:$W$16,$AQ102)&amp;"-"&amp;$AR102,$CC$7:$CC$126,0),""),"")</f>
        <v/>
      </c>
      <c r="BV102" s="93" t="str">
        <f t="array" ref="BV102">IFERROR(IF(AND(COUNTIF($BQ$7:$BQ102,"")+1=BV$6,LEN($BQ102)&gt;0,$AQ102&gt;0),MATCH(INDEX($W$7:$W$16,$AQ102)&amp;"-"&amp;$AR102,$CC$7:$CC$126,0),""),"")</f>
        <v/>
      </c>
      <c r="BW102" s="93" t="str">
        <f t="array" ref="BW102">IFERROR(IF(AND(COUNTIF($BQ$7:$BQ102,"")+1=BW$6,LEN($BQ102)&gt;0,$AQ102&gt;0),MATCH(INDEX($W$7:$W$16,$AQ102)&amp;"-"&amp;$AR102,$CC$7:$CC$126,0),""),"")</f>
        <v/>
      </c>
      <c r="BX102" s="93" t="str">
        <f t="array" ref="BX102">IFERROR(IF(AND(COUNTIF($BQ$7:$BQ102,"")+1=BX$6,LEN($BQ102)&gt;0,$AQ102&gt;0),MATCH(INDEX($W$7:$W$16,$AQ102)&amp;"-"&amp;$AR102,$CC$7:$CC$126,0),""),"")</f>
        <v/>
      </c>
      <c r="BY102" s="93" t="str">
        <f t="array" ref="BY102">IFERROR(IF(AND(COUNTIF($BQ$7:$BQ102,"")+1=BY$6,LEN($BQ102)&gt;0,$AQ102&gt;0),MATCH(INDEX($W$7:$W$16,$AQ102)&amp;"-"&amp;$AR102,$CC$7:$CC$126,0),""),"")</f>
        <v/>
      </c>
      <c r="BZ102" s="93" t="str">
        <f t="array" ref="BZ102">IFERROR(IF(AND(COUNTIF($BQ$7:$BQ102,"")+1=BZ$6,LEN($BQ102)&gt;0,$AQ102&gt;0),MATCH(INDEX($W$7:$W$16,$AQ102)&amp;"-"&amp;$AR102,$CC$7:$CC$126,0),""),"")</f>
        <v/>
      </c>
      <c r="CA102" s="93" t="str">
        <f t="array" ref="CA102">IFERROR(IF(AND(COUNTIF($BQ$7:$BQ102,"")+1=CA$6,LEN($BQ102)&gt;0,$AQ102&gt;0),MATCH(INDEX($W$7:$W$16,$AQ102)&amp;"-"&amp;$AR102,$CC$7:$CC$126,0),""),"")</f>
        <v/>
      </c>
      <c r="CB102" s="93" t="str">
        <f t="array" ref="CB102">IFERROR(IF(AND(COUNTIF($BQ$7:$BQ102,"")+1=CB$6,LEN($BQ102)&gt;0,$AQ102&gt;0),MATCH(INDEX($W$7:$W$16,$AQ102)&amp;"-"&amp;$AR102,$CC$7:$CC$126,0),""),"")</f>
        <v/>
      </c>
      <c r="CC102" s="93" t="str">
        <f t="shared" si="85"/>
        <v/>
      </c>
      <c r="CD102" s="93" t="str">
        <f t="array" ref="CD102">IFERROR(IF(AND(COUNTIF($CC$7:$CC102,"")+1=CD$6,LEN($CC102)&gt;0,$AU102&gt;0),MATCH(INDEX($X$7:$X$16,$AU102)&amp;"-"&amp;$AV102,$CO$7:$CO$126,0),""),"")</f>
        <v/>
      </c>
      <c r="CE102" s="93" t="str">
        <f t="array" ref="CE102">IFERROR(IF(AND(COUNTIF($CC$7:$CC102,"")+1=CE$6,LEN($CC102)&gt;0,$AU102&gt;0),MATCH(INDEX($X$7:$X$16,$AU102)&amp;"-"&amp;$AV102,$CO$7:$CO$126,0),""),"")</f>
        <v/>
      </c>
      <c r="CF102" s="93" t="str">
        <f t="array" ref="CF102">IFERROR(IF(AND(COUNTIF($CC$7:$CC102,"")+1=CF$6,LEN($CC102)&gt;0,$AU102&gt;0),MATCH(INDEX($X$7:$X$16,$AU102)&amp;"-"&amp;$AV102,$CO$7:$CO$126,0),""),"")</f>
        <v/>
      </c>
      <c r="CG102" s="93" t="str">
        <f t="array" ref="CG102">IFERROR(IF(AND(COUNTIF($CC$7:$CC102,"")+1=CG$6,LEN($CC102)&gt;0,$AU102&gt;0),MATCH(INDEX($X$7:$X$16,$AU102)&amp;"-"&amp;$AV102,$CO$7:$CO$126,0),""),"")</f>
        <v/>
      </c>
      <c r="CH102" s="93" t="str">
        <f t="array" ref="CH102">IFERROR(IF(AND(COUNTIF($CC$7:$CC102,"")+1=CH$6,LEN($CC102)&gt;0,$AU102&gt;0),MATCH(INDEX($X$7:$X$16,$AU102)&amp;"-"&amp;$AV102,$CO$7:$CO$126,0),""),"")</f>
        <v/>
      </c>
      <c r="CI102" s="93" t="str">
        <f t="array" ref="CI102">IFERROR(IF(AND(COUNTIF($CC$7:$CC102,"")+1=CI$6,LEN($CC102)&gt;0,$AU102&gt;0),MATCH(INDEX($X$7:$X$16,$AU102)&amp;"-"&amp;$AV102,$CO$7:$CO$126,0),""),"")</f>
        <v/>
      </c>
      <c r="CJ102" s="93" t="str">
        <f t="array" ref="CJ102">IFERROR(IF(AND(COUNTIF($CC$7:$CC102,"")+1=CJ$6,LEN($CC102)&gt;0,$AU102&gt;0),MATCH(INDEX($X$7:$X$16,$AU102)&amp;"-"&amp;$AV102,$CO$7:$CO$126,0),""),"")</f>
        <v/>
      </c>
      <c r="CK102" s="93" t="str">
        <f t="array" ref="CK102">IFERROR(IF(AND(COUNTIF($CC$7:$CC102,"")+1=CK$6,LEN($CC102)&gt;0,$AU102&gt;0),MATCH(INDEX($X$7:$X$16,$AU102)&amp;"-"&amp;$AV102,$CO$7:$CO$126,0),""),"")</f>
        <v/>
      </c>
      <c r="CL102" s="93" t="str">
        <f t="array" ref="CL102">IFERROR(IF(AND(COUNTIF($CC$7:$CC102,"")+1=CL$6,LEN($CC102)&gt;0,$AU102&gt;0),MATCH(INDEX($X$7:$X$16,$AU102)&amp;"-"&amp;$AV102,$CO$7:$CO$126,0),""),"")</f>
        <v/>
      </c>
      <c r="CM102" s="93" t="str">
        <f t="array" ref="CM102">IFERROR(IF(AND(COUNTIF($CC$7:$CC102,"")+1=CM$6,LEN($CC102)&gt;0,$AU102&gt;0),MATCH(INDEX($X$7:$X$16,$AU102)&amp;"-"&amp;$AV102,$CO$7:$CO$126,0),""),"")</f>
        <v/>
      </c>
      <c r="CN102" s="93" t="str">
        <f t="array" ref="CN102">IFERROR(IF(AND(COUNTIF($CC$7:$CC102,"")+1=CN$6,LEN($CC102)&gt;0,$AU102&gt;0),MATCH(INDEX($X$7:$X$16,$AU102)&amp;"-"&amp;$AV102,$CO$7:$CO$126,0),""),"")</f>
        <v/>
      </c>
      <c r="CO102" s="93" t="str">
        <f t="shared" si="86"/>
        <v/>
      </c>
      <c r="CP102" s="93" t="str">
        <f t="array" ref="CP102">IFERROR(IF(AND(COUNTIF($CO$7:$CO102,"")+1=CP$6,LEN($CO102)&gt;0,$AY102&gt;0),MATCH(INDEX($Y$7:$Y$16,$AY102)&amp;"-"&amp;$AZ102,$DA$7:$DA$126,0),""),"")</f>
        <v/>
      </c>
      <c r="CQ102" s="93" t="str">
        <f t="array" ref="CQ102">IFERROR(IF(AND(COUNTIF($CO$7:$CO102,"")+1=CQ$6,LEN($CO102)&gt;0,$AY102&gt;0),MATCH(INDEX($Y$7:$Y$16,$AY102)&amp;"-"&amp;$AZ102,$DA$7:$DA$126,0),""),"")</f>
        <v/>
      </c>
      <c r="CR102" s="93" t="str">
        <f t="array" ref="CR102">IFERROR(IF(AND(COUNTIF($CO$7:$CO102,"")+1=CR$6,LEN($CO102)&gt;0,$AY102&gt;0),MATCH(INDEX($Y$7:$Y$16,$AY102)&amp;"-"&amp;$AZ102,$DA$7:$DA$126,0),""),"")</f>
        <v/>
      </c>
      <c r="CS102" s="93" t="str">
        <f t="array" ref="CS102">IFERROR(IF(AND(COUNTIF($CO$7:$CO102,"")+1=CS$6,LEN($CO102)&gt;0,$AY102&gt;0),MATCH(INDEX($Y$7:$Y$16,$AY102)&amp;"-"&amp;$AZ102,$DA$7:$DA$126,0),""),"")</f>
        <v/>
      </c>
      <c r="CT102" s="93" t="str">
        <f t="array" ref="CT102">IFERROR(IF(AND(COUNTIF($CO$7:$CO102,"")+1=CT$6,LEN($CO102)&gt;0,$AY102&gt;0),MATCH(INDEX($Y$7:$Y$16,$AY102)&amp;"-"&amp;$AZ102,$DA$7:$DA$126,0),""),"")</f>
        <v/>
      </c>
      <c r="CU102" s="93" t="str">
        <f t="array" ref="CU102">IFERROR(IF(AND(COUNTIF($CO$7:$CO102,"")+1=CU$6,LEN($CO102)&gt;0,$AY102&gt;0),MATCH(INDEX($Y$7:$Y$16,$AY102)&amp;"-"&amp;$AZ102,$DA$7:$DA$126,0),""),"")</f>
        <v/>
      </c>
      <c r="CV102" s="93" t="str">
        <f t="array" ref="CV102">IFERROR(IF(AND(COUNTIF($CO$7:$CO102,"")+1=CV$6,LEN($CO102)&gt;0,$AY102&gt;0),MATCH(INDEX($Y$7:$Y$16,$AY102)&amp;"-"&amp;$AZ102,$DA$7:$DA$126,0),""),"")</f>
        <v/>
      </c>
      <c r="CW102" s="93" t="str">
        <f t="array" ref="CW102">IFERROR(IF(AND(COUNTIF($CO$7:$CO102,"")+1=CW$6,LEN($CO102)&gt;0,$AY102&gt;0),MATCH(INDEX($Y$7:$Y$16,$AY102)&amp;"-"&amp;$AZ102,$DA$7:$DA$126,0),""),"")</f>
        <v/>
      </c>
      <c r="CX102" s="93" t="str">
        <f t="array" ref="CX102">IFERROR(IF(AND(COUNTIF($CO$7:$CO102,"")+1=CX$6,LEN($CO102)&gt;0,$AY102&gt;0),MATCH(INDEX($Y$7:$Y$16,$AY102)&amp;"-"&amp;$AZ102,$DA$7:$DA$126,0),""),"")</f>
        <v/>
      </c>
      <c r="CY102" s="93" t="str">
        <f t="array" ref="CY102">IFERROR(IF(AND(COUNTIF($CO$7:$CO102,"")+1=CY$6,LEN($CO102)&gt;0,$AY102&gt;0),MATCH(INDEX($Y$7:$Y$16,$AY102)&amp;"-"&amp;$AZ102,$DA$7:$DA$126,0),""),"")</f>
        <v/>
      </c>
      <c r="CZ102" s="93" t="str">
        <f t="array" ref="CZ102">IFERROR(IF(AND(COUNTIF($CO$7:$CO102,"")+1=CZ$6,LEN($CO102)&gt;0,$AY102&gt;0),MATCH(INDEX($Y$7:$Y$16,$AY102)&amp;"-"&amp;$AZ102,$DA$7:$DA$126,0),""),"")</f>
        <v/>
      </c>
      <c r="DA102" s="93" t="str">
        <f t="shared" si="87"/>
        <v/>
      </c>
      <c r="DC102" s="93" t="str">
        <f t="array" ref="DC102">IFERROR(IF(LEN(BQ102)=0,"",SUM((BF$7:BO$126=$BD102)*(BF$6:BO$6))),"")</f>
        <v/>
      </c>
      <c r="DD102" s="93" t="str">
        <f t="array" ref="DD102">IFERROR(IF(LEN(CC102)=0,"",SUM((BR$7:CA$126=$BD102)*(BR$6:CA$6))),"")</f>
        <v/>
      </c>
      <c r="DE102" s="93" t="str">
        <f t="array" ref="DE102">IFERROR(IF(LEN(CO102)=0,"",SUM((CD$7:CM$126=$BD102)*(CD$6:CM$6))),"")</f>
        <v/>
      </c>
      <c r="DF102" s="93" t="str">
        <f t="array" ref="DF102">IFERROR(IF(LEN(DA102)=0,"",SUM((CP$7:CY$126=$BD102)*(CP$6:CY$6))),"")</f>
        <v/>
      </c>
    </row>
    <row r="103" spans="15:110" x14ac:dyDescent="0.25">
      <c r="O103" s="112">
        <v>7</v>
      </c>
      <c r="P103" s="112">
        <v>10</v>
      </c>
      <c r="Q103" s="93" t="str">
        <f t="shared" si="79"/>
        <v/>
      </c>
      <c r="R103" s="93" t="str">
        <f t="shared" si="80"/>
        <v/>
      </c>
      <c r="AJ103" s="112">
        <v>97</v>
      </c>
      <c r="AK103" s="93" t="str">
        <f t="array" ref="AK103">IFERROR(IF(MAX(($AJ103&gt;=$AF$7:$AF$16)*($AJ103&lt;=$AG$7:$AG$16)*$AA$7:$AA$16)=0,"",INDEX($AB$7:$AB$16,MAX(($AJ103&gt;=$AF$7:$AF$16)*($AJ103&lt;=$AG$7:$AG$16)*$AA$7:$AA$16))),"")</f>
        <v/>
      </c>
      <c r="AL103" s="93" t="str">
        <f>IFERROR(IF(LEN(AK103)=0,"",COUNTIF(AK$7:AK103,AK103)),"")</f>
        <v/>
      </c>
      <c r="AM103" s="93" t="str">
        <f t="array" ref="AM103">IFERROR(IF(LEN(AK103)=0,"",LARGE((AK103=$R$7:$R$126)*($P$7:$P$126),COUNTIF(AK103:AK$126,AK103)-1)),"")</f>
        <v/>
      </c>
      <c r="AN103" s="93" t="str">
        <f>IFERROR(IF(LEN(AK103)=0,"",COUNTIF(AM$7:AM103,AM103)),"")</f>
        <v/>
      </c>
      <c r="AO103" s="93" t="str">
        <f t="array" ref="AO103">IFERROR(IF(MAX(($AJ103&gt;=$AF$19:$AF$28)*($AJ103&lt;=$AG$19:$AG$28)*$AA$19:$AA$28)=0,"",INDEX($AB$19:$AB$28,MAX(($AJ103&gt;=$AF$19:$AF$28)*($AJ103&lt;=$AG$19:$AG$28)*$AA$19:$AA$28))),"")</f>
        <v/>
      </c>
      <c r="AP103" s="93" t="str">
        <f>IFERROR(IF(LEN(AO103)=0,"",COUNTIF(AO$7:AO103,AO103)),"")</f>
        <v/>
      </c>
      <c r="AQ103" s="93" t="str">
        <f t="array" ref="AQ103">IFERROR(IF(LEN(AO103)=0,"",LARGE((AO103=$Q$7:$Q$126)*($P$7:$P$126),COUNTIF(AO103:AO$126,AO103)-1)),"")</f>
        <v/>
      </c>
      <c r="AR103" s="93" t="str">
        <f>IFERROR(IF(LEN(AO103)=0,"",COUNTIF(AQ$7:AQ103,AQ103)),"")</f>
        <v/>
      </c>
      <c r="AS103" s="93" t="str">
        <f t="array" ref="AS103">IFERROR(IF(MAX(($AJ103&gt;=$AF$31:$AF$40)*($AJ103&lt;=$AG$31:$AG$40)*$AA$31:$AA$40)=0,"",INDEX($AB$31:$AB$40,MAX(($AJ103&gt;=$AF$31:$AF$40)*($AJ103&lt;=$AG$31:$AG$40)*$AA$31:$AA$40))),"")</f>
        <v/>
      </c>
      <c r="AT103" s="93" t="str">
        <f>IFERROR(IF(LEN(AS103)=0,"",COUNTIF(AS$7:AS103,AS103)),"")</f>
        <v/>
      </c>
      <c r="AU103" s="93" t="str">
        <f t="shared" si="81"/>
        <v/>
      </c>
      <c r="AV103" s="93" t="str">
        <f>IFERROR(IF(LEN(AU103)=0,"",COUNTIF(AU$7:AU103,AU103)),"")</f>
        <v/>
      </c>
      <c r="AW103" s="93" t="str">
        <f t="array" ref="AW103">IFERROR(IF(MAX(($AJ103&gt;=$AF$43:$AF$52)*($AJ103&lt;=$AG$43:$AG$52)*$AA$43:$AA$52)=0,"",INDEX($AB$43:$AB$52,MAX(($AJ103&gt;=$AF$43:$AF$52)*($AJ103&lt;=$AG$43:$AG$52)*$AA$43:$AA$52))),"")</f>
        <v/>
      </c>
      <c r="AX103" s="93" t="str">
        <f>IFERROR(IF(LEN(AW103)=0,"",COUNTIF(AW$7:AW103,AW103)),"")</f>
        <v/>
      </c>
      <c r="AY103" s="93" t="str">
        <f t="shared" si="82"/>
        <v/>
      </c>
      <c r="AZ103" s="93" t="str">
        <f>IFERROR(IF(LEN(AY103)=0,"",COUNTIF(AY$7:AY103,AY103)),"")</f>
        <v/>
      </c>
      <c r="BA103" s="93" t="str">
        <f t="array" ref="BA103">IFERROR(IF(MAX(($AJ103&gt;=$AF$55:$AF$64)*($AJ103&lt;=$AG$55:$AG$64)*$AA$55:$AA$64)=0,"",INDEX($AB$55:$AB$64,MAX(($AJ103&gt;=$AF$55:$AF$64)*($AJ103&lt;=$AG$55:$AG$64)*$AA$55:$AA$64))),"")</f>
        <v/>
      </c>
      <c r="BB103" s="93" t="str">
        <f>IFERROR(IF(LEN(BA103)=0,"",COUNTIF(BA$7:BA103,BA103)),"")</f>
        <v/>
      </c>
      <c r="BD103" s="112">
        <v>97</v>
      </c>
      <c r="BE103" s="93" t="str">
        <f t="shared" si="83"/>
        <v/>
      </c>
      <c r="BF103" s="93" t="str">
        <f t="array" ref="BF103">IFERROR(IF(AND(COUNTIF($BE$7:$BE103,"")+1=BF$6,LEN($BE103)&gt;0,$AM103&gt;0),MATCH(INDEX($V$7:$V$16,$AM103)&amp;"-"&amp;$AN103,$BQ$7:$BQ$126,0),""),"")</f>
        <v/>
      </c>
      <c r="BG103" s="93" t="str">
        <f t="array" ref="BG103">IFERROR(IF(AND(COUNTIF($BE$7:$BE103,"")+1=BG$6,LEN($BE103)&gt;0,$AM103&gt;0),MATCH(INDEX($V$7:$V$16,$AM103)&amp;"-"&amp;$AN103,$BQ$7:$BQ$126,0),""),"")</f>
        <v/>
      </c>
      <c r="BH103" s="93" t="str">
        <f t="array" ref="BH103">IFERROR(IF(AND(COUNTIF($BE$7:$BE103,"")+1=BH$6,LEN($BE103)&gt;0,$AM103&gt;0),MATCH(INDEX($V$7:$V$16,$AM103)&amp;"-"&amp;$AN103,$BQ$7:$BQ$126,0),""),"")</f>
        <v/>
      </c>
      <c r="BI103" s="93" t="str">
        <f t="array" ref="BI103">IFERROR(IF(AND(COUNTIF($BE$7:$BE103,"")+1=BI$6,LEN($BE103)&gt;0,$AM103&gt;0),MATCH(INDEX($V$7:$V$16,$AM103)&amp;"-"&amp;$AN103,$BQ$7:$BQ$126,0),""),"")</f>
        <v/>
      </c>
      <c r="BJ103" s="93" t="str">
        <f t="array" ref="BJ103">IFERROR(IF(AND(COUNTIF($BE$7:$BE103,"")+1=BJ$6,LEN($BE103)&gt;0,$AM103&gt;0),MATCH(INDEX($V$7:$V$16,$AM103)&amp;"-"&amp;$AN103,$BQ$7:$BQ$126,0),""),"")</f>
        <v/>
      </c>
      <c r="BK103" s="93" t="str">
        <f t="array" ref="BK103">IFERROR(IF(AND(COUNTIF($BE$7:$BE103,"")+1=BK$6,LEN($BE103)&gt;0,$AM103&gt;0),MATCH(INDEX($V$7:$V$16,$AM103)&amp;"-"&amp;$AN103,$BQ$7:$BQ$126,0),""),"")</f>
        <v/>
      </c>
      <c r="BL103" s="93" t="str">
        <f t="array" ref="BL103">IFERROR(IF(AND(COUNTIF($BE$7:$BE103,"")+1=BL$6,LEN($BE103)&gt;0,$AM103&gt;0),MATCH(INDEX($V$7:$V$16,$AM103)&amp;"-"&amp;$AN103,$BQ$7:$BQ$126,0),""),"")</f>
        <v/>
      </c>
      <c r="BM103" s="93" t="str">
        <f t="array" ref="BM103">IFERROR(IF(AND(COUNTIF($BE$7:$BE103,"")+1=BM$6,LEN($BE103)&gt;0,$AM103&gt;0),MATCH(INDEX($V$7:$V$16,$AM103)&amp;"-"&amp;$AN103,$BQ$7:$BQ$126,0),""),"")</f>
        <v/>
      </c>
      <c r="BN103" s="93" t="str">
        <f t="array" ref="BN103">IFERROR(IF(AND(COUNTIF($BE$7:$BE103,"")+1=BN$6,LEN($BE103)&gt;0,$AM103&gt;0),MATCH(INDEX($V$7:$V$16,$AM103)&amp;"-"&amp;$AN103,$BQ$7:$BQ$126,0),""),"")</f>
        <v/>
      </c>
      <c r="BO103" s="93" t="str">
        <f t="array" ref="BO103">IFERROR(IF(AND(COUNTIF($BE$7:$BE103,"")+1=BO$6,LEN($BE103)&gt;0,$AM103&gt;0),MATCH(INDEX($V$7:$V$16,$AM103)&amp;"-"&amp;$AN103,$BQ$7:$BQ$126,0),""),"")</f>
        <v/>
      </c>
      <c r="BP103" s="93" t="str">
        <f t="array" ref="BP103">IFERROR(IF(AND(COUNTIF($BE$7:$BE103,"")+1=BP$6,LEN($BE103)&gt;0,$AM103&gt;0),MATCH(INDEX($V$7:$V$16,$AM103)&amp;"-"&amp;$AN103,$BQ$7:$BQ$126,0),""),"")</f>
        <v/>
      </c>
      <c r="BQ103" s="93" t="str">
        <f t="shared" si="84"/>
        <v/>
      </c>
      <c r="BR103" s="93" t="str">
        <f t="array" ref="BR103">IFERROR(IF(AND(COUNTIF($BQ$7:$BQ103,"")+1=BR$6,LEN($BQ103)&gt;0,$AQ103&gt;0),MATCH(INDEX($W$7:$W$16,$AQ103)&amp;"-"&amp;$AR103,$CC$7:$CC$126,0),""),"")</f>
        <v/>
      </c>
      <c r="BS103" s="93" t="str">
        <f t="array" ref="BS103">IFERROR(IF(AND(COUNTIF($BQ$7:$BQ103,"")+1=BS$6,LEN($BQ103)&gt;0,$AQ103&gt;0),MATCH(INDEX($W$7:$W$16,$AQ103)&amp;"-"&amp;$AR103,$CC$7:$CC$126,0),""),"")</f>
        <v/>
      </c>
      <c r="BT103" s="93" t="str">
        <f t="array" ref="BT103">IFERROR(IF(AND(COUNTIF($BQ$7:$BQ103,"")+1=BT$6,LEN($BQ103)&gt;0,$AQ103&gt;0),MATCH(INDEX($W$7:$W$16,$AQ103)&amp;"-"&amp;$AR103,$CC$7:$CC$126,0),""),"")</f>
        <v/>
      </c>
      <c r="BU103" s="93" t="str">
        <f t="array" ref="BU103">IFERROR(IF(AND(COUNTIF($BQ$7:$BQ103,"")+1=BU$6,LEN($BQ103)&gt;0,$AQ103&gt;0),MATCH(INDEX($W$7:$W$16,$AQ103)&amp;"-"&amp;$AR103,$CC$7:$CC$126,0),""),"")</f>
        <v/>
      </c>
      <c r="BV103" s="93" t="str">
        <f t="array" ref="BV103">IFERROR(IF(AND(COUNTIF($BQ$7:$BQ103,"")+1=BV$6,LEN($BQ103)&gt;0,$AQ103&gt;0),MATCH(INDEX($W$7:$W$16,$AQ103)&amp;"-"&amp;$AR103,$CC$7:$CC$126,0),""),"")</f>
        <v/>
      </c>
      <c r="BW103" s="93" t="str">
        <f t="array" ref="BW103">IFERROR(IF(AND(COUNTIF($BQ$7:$BQ103,"")+1=BW$6,LEN($BQ103)&gt;0,$AQ103&gt;0),MATCH(INDEX($W$7:$W$16,$AQ103)&amp;"-"&amp;$AR103,$CC$7:$CC$126,0),""),"")</f>
        <v/>
      </c>
      <c r="BX103" s="93" t="str">
        <f t="array" ref="BX103">IFERROR(IF(AND(COUNTIF($BQ$7:$BQ103,"")+1=BX$6,LEN($BQ103)&gt;0,$AQ103&gt;0),MATCH(INDEX($W$7:$W$16,$AQ103)&amp;"-"&amp;$AR103,$CC$7:$CC$126,0),""),"")</f>
        <v/>
      </c>
      <c r="BY103" s="93" t="str">
        <f t="array" ref="BY103">IFERROR(IF(AND(COUNTIF($BQ$7:$BQ103,"")+1=BY$6,LEN($BQ103)&gt;0,$AQ103&gt;0),MATCH(INDEX($W$7:$W$16,$AQ103)&amp;"-"&amp;$AR103,$CC$7:$CC$126,0),""),"")</f>
        <v/>
      </c>
      <c r="BZ103" s="93" t="str">
        <f t="array" ref="BZ103">IFERROR(IF(AND(COUNTIF($BQ$7:$BQ103,"")+1=BZ$6,LEN($BQ103)&gt;0,$AQ103&gt;0),MATCH(INDEX($W$7:$W$16,$AQ103)&amp;"-"&amp;$AR103,$CC$7:$CC$126,0),""),"")</f>
        <v/>
      </c>
      <c r="CA103" s="93" t="str">
        <f t="array" ref="CA103">IFERROR(IF(AND(COUNTIF($BQ$7:$BQ103,"")+1=CA$6,LEN($BQ103)&gt;0,$AQ103&gt;0),MATCH(INDEX($W$7:$W$16,$AQ103)&amp;"-"&amp;$AR103,$CC$7:$CC$126,0),""),"")</f>
        <v/>
      </c>
      <c r="CB103" s="93" t="str">
        <f t="array" ref="CB103">IFERROR(IF(AND(COUNTIF($BQ$7:$BQ103,"")+1=CB$6,LEN($BQ103)&gt;0,$AQ103&gt;0),MATCH(INDEX($W$7:$W$16,$AQ103)&amp;"-"&amp;$AR103,$CC$7:$CC$126,0),""),"")</f>
        <v/>
      </c>
      <c r="CC103" s="93" t="str">
        <f t="shared" si="85"/>
        <v/>
      </c>
      <c r="CD103" s="93" t="str">
        <f t="array" ref="CD103">IFERROR(IF(AND(COUNTIF($CC$7:$CC103,"")+1=CD$6,LEN($CC103)&gt;0,$AU103&gt;0),MATCH(INDEX($X$7:$X$16,$AU103)&amp;"-"&amp;$AV103,$CO$7:$CO$126,0),""),"")</f>
        <v/>
      </c>
      <c r="CE103" s="93" t="str">
        <f t="array" ref="CE103">IFERROR(IF(AND(COUNTIF($CC$7:$CC103,"")+1=CE$6,LEN($CC103)&gt;0,$AU103&gt;0),MATCH(INDEX($X$7:$X$16,$AU103)&amp;"-"&amp;$AV103,$CO$7:$CO$126,0),""),"")</f>
        <v/>
      </c>
      <c r="CF103" s="93" t="str">
        <f t="array" ref="CF103">IFERROR(IF(AND(COUNTIF($CC$7:$CC103,"")+1=CF$6,LEN($CC103)&gt;0,$AU103&gt;0),MATCH(INDEX($X$7:$X$16,$AU103)&amp;"-"&amp;$AV103,$CO$7:$CO$126,0),""),"")</f>
        <v/>
      </c>
      <c r="CG103" s="93" t="str">
        <f t="array" ref="CG103">IFERROR(IF(AND(COUNTIF($CC$7:$CC103,"")+1=CG$6,LEN($CC103)&gt;0,$AU103&gt;0),MATCH(INDEX($X$7:$X$16,$AU103)&amp;"-"&amp;$AV103,$CO$7:$CO$126,0),""),"")</f>
        <v/>
      </c>
      <c r="CH103" s="93" t="str">
        <f t="array" ref="CH103">IFERROR(IF(AND(COUNTIF($CC$7:$CC103,"")+1=CH$6,LEN($CC103)&gt;0,$AU103&gt;0),MATCH(INDEX($X$7:$X$16,$AU103)&amp;"-"&amp;$AV103,$CO$7:$CO$126,0),""),"")</f>
        <v/>
      </c>
      <c r="CI103" s="93" t="str">
        <f t="array" ref="CI103">IFERROR(IF(AND(COUNTIF($CC$7:$CC103,"")+1=CI$6,LEN($CC103)&gt;0,$AU103&gt;0),MATCH(INDEX($X$7:$X$16,$AU103)&amp;"-"&amp;$AV103,$CO$7:$CO$126,0),""),"")</f>
        <v/>
      </c>
      <c r="CJ103" s="93" t="str">
        <f t="array" ref="CJ103">IFERROR(IF(AND(COUNTIF($CC$7:$CC103,"")+1=CJ$6,LEN($CC103)&gt;0,$AU103&gt;0),MATCH(INDEX($X$7:$X$16,$AU103)&amp;"-"&amp;$AV103,$CO$7:$CO$126,0),""),"")</f>
        <v/>
      </c>
      <c r="CK103" s="93" t="str">
        <f t="array" ref="CK103">IFERROR(IF(AND(COUNTIF($CC$7:$CC103,"")+1=CK$6,LEN($CC103)&gt;0,$AU103&gt;0),MATCH(INDEX($X$7:$X$16,$AU103)&amp;"-"&amp;$AV103,$CO$7:$CO$126,0),""),"")</f>
        <v/>
      </c>
      <c r="CL103" s="93" t="str">
        <f t="array" ref="CL103">IFERROR(IF(AND(COUNTIF($CC$7:$CC103,"")+1=CL$6,LEN($CC103)&gt;0,$AU103&gt;0),MATCH(INDEX($X$7:$X$16,$AU103)&amp;"-"&amp;$AV103,$CO$7:$CO$126,0),""),"")</f>
        <v/>
      </c>
      <c r="CM103" s="93" t="str">
        <f t="array" ref="CM103">IFERROR(IF(AND(COUNTIF($CC$7:$CC103,"")+1=CM$6,LEN($CC103)&gt;0,$AU103&gt;0),MATCH(INDEX($X$7:$X$16,$AU103)&amp;"-"&amp;$AV103,$CO$7:$CO$126,0),""),"")</f>
        <v/>
      </c>
      <c r="CN103" s="93" t="str">
        <f t="array" ref="CN103">IFERROR(IF(AND(COUNTIF($CC$7:$CC103,"")+1=CN$6,LEN($CC103)&gt;0,$AU103&gt;0),MATCH(INDEX($X$7:$X$16,$AU103)&amp;"-"&amp;$AV103,$CO$7:$CO$126,0),""),"")</f>
        <v/>
      </c>
      <c r="CO103" s="93" t="str">
        <f t="shared" si="86"/>
        <v/>
      </c>
      <c r="CP103" s="93" t="str">
        <f t="array" ref="CP103">IFERROR(IF(AND(COUNTIF($CO$7:$CO103,"")+1=CP$6,LEN($CO103)&gt;0,$AY103&gt;0),MATCH(INDEX($Y$7:$Y$16,$AY103)&amp;"-"&amp;$AZ103,$DA$7:$DA$126,0),""),"")</f>
        <v/>
      </c>
      <c r="CQ103" s="93" t="str">
        <f t="array" ref="CQ103">IFERROR(IF(AND(COUNTIF($CO$7:$CO103,"")+1=CQ$6,LEN($CO103)&gt;0,$AY103&gt;0),MATCH(INDEX($Y$7:$Y$16,$AY103)&amp;"-"&amp;$AZ103,$DA$7:$DA$126,0),""),"")</f>
        <v/>
      </c>
      <c r="CR103" s="93" t="str">
        <f t="array" ref="CR103">IFERROR(IF(AND(COUNTIF($CO$7:$CO103,"")+1=CR$6,LEN($CO103)&gt;0,$AY103&gt;0),MATCH(INDEX($Y$7:$Y$16,$AY103)&amp;"-"&amp;$AZ103,$DA$7:$DA$126,0),""),"")</f>
        <v/>
      </c>
      <c r="CS103" s="93" t="str">
        <f t="array" ref="CS103">IFERROR(IF(AND(COUNTIF($CO$7:$CO103,"")+1=CS$6,LEN($CO103)&gt;0,$AY103&gt;0),MATCH(INDEX($Y$7:$Y$16,$AY103)&amp;"-"&amp;$AZ103,$DA$7:$DA$126,0),""),"")</f>
        <v/>
      </c>
      <c r="CT103" s="93" t="str">
        <f t="array" ref="CT103">IFERROR(IF(AND(COUNTIF($CO$7:$CO103,"")+1=CT$6,LEN($CO103)&gt;0,$AY103&gt;0),MATCH(INDEX($Y$7:$Y$16,$AY103)&amp;"-"&amp;$AZ103,$DA$7:$DA$126,0),""),"")</f>
        <v/>
      </c>
      <c r="CU103" s="93" t="str">
        <f t="array" ref="CU103">IFERROR(IF(AND(COUNTIF($CO$7:$CO103,"")+1=CU$6,LEN($CO103)&gt;0,$AY103&gt;0),MATCH(INDEX($Y$7:$Y$16,$AY103)&amp;"-"&amp;$AZ103,$DA$7:$DA$126,0),""),"")</f>
        <v/>
      </c>
      <c r="CV103" s="93" t="str">
        <f t="array" ref="CV103">IFERROR(IF(AND(COUNTIF($CO$7:$CO103,"")+1=CV$6,LEN($CO103)&gt;0,$AY103&gt;0),MATCH(INDEX($Y$7:$Y$16,$AY103)&amp;"-"&amp;$AZ103,$DA$7:$DA$126,0),""),"")</f>
        <v/>
      </c>
      <c r="CW103" s="93" t="str">
        <f t="array" ref="CW103">IFERROR(IF(AND(COUNTIF($CO$7:$CO103,"")+1=CW$6,LEN($CO103)&gt;0,$AY103&gt;0),MATCH(INDEX($Y$7:$Y$16,$AY103)&amp;"-"&amp;$AZ103,$DA$7:$DA$126,0),""),"")</f>
        <v/>
      </c>
      <c r="CX103" s="93" t="str">
        <f t="array" ref="CX103">IFERROR(IF(AND(COUNTIF($CO$7:$CO103,"")+1=CX$6,LEN($CO103)&gt;0,$AY103&gt;0),MATCH(INDEX($Y$7:$Y$16,$AY103)&amp;"-"&amp;$AZ103,$DA$7:$DA$126,0),""),"")</f>
        <v/>
      </c>
      <c r="CY103" s="93" t="str">
        <f t="array" ref="CY103">IFERROR(IF(AND(COUNTIF($CO$7:$CO103,"")+1=CY$6,LEN($CO103)&gt;0,$AY103&gt;0),MATCH(INDEX($Y$7:$Y$16,$AY103)&amp;"-"&amp;$AZ103,$DA$7:$DA$126,0),""),"")</f>
        <v/>
      </c>
      <c r="CZ103" s="93" t="str">
        <f t="array" ref="CZ103">IFERROR(IF(AND(COUNTIF($CO$7:$CO103,"")+1=CZ$6,LEN($CO103)&gt;0,$AY103&gt;0),MATCH(INDEX($Y$7:$Y$16,$AY103)&amp;"-"&amp;$AZ103,$DA$7:$DA$126,0),""),"")</f>
        <v/>
      </c>
      <c r="DA103" s="93" t="str">
        <f t="shared" si="87"/>
        <v/>
      </c>
      <c r="DC103" s="93" t="str">
        <f t="array" ref="DC103">IFERROR(IF(LEN(BQ103)=0,"",SUM((BF$7:BO$126=$BD103)*(BF$6:BO$6))),"")</f>
        <v/>
      </c>
      <c r="DD103" s="93" t="str">
        <f t="array" ref="DD103">IFERROR(IF(LEN(CC103)=0,"",SUM((BR$7:CA$126=$BD103)*(BR$6:CA$6))),"")</f>
        <v/>
      </c>
      <c r="DE103" s="93" t="str">
        <f t="array" ref="DE103">IFERROR(IF(LEN(CO103)=0,"",SUM((CD$7:CM$126=$BD103)*(CD$6:CM$6))),"")</f>
        <v/>
      </c>
      <c r="DF103" s="93" t="str">
        <f t="array" ref="DF103">IFERROR(IF(LEN(DA103)=0,"",SUM((CP$7:CY$126=$BD103)*(CP$6:CY$6))),"")</f>
        <v/>
      </c>
    </row>
    <row r="104" spans="15:110" x14ac:dyDescent="0.25">
      <c r="O104" s="112">
        <v>8</v>
      </c>
      <c r="P104" s="112">
        <v>10</v>
      </c>
      <c r="Q104" s="93" t="str">
        <f t="shared" si="79"/>
        <v/>
      </c>
      <c r="R104" s="93" t="str">
        <f t="shared" si="80"/>
        <v/>
      </c>
      <c r="AJ104" s="112">
        <v>98</v>
      </c>
      <c r="AK104" s="93" t="str">
        <f t="array" ref="AK104">IFERROR(IF(MAX(($AJ104&gt;=$AF$7:$AF$16)*($AJ104&lt;=$AG$7:$AG$16)*$AA$7:$AA$16)=0,"",INDEX($AB$7:$AB$16,MAX(($AJ104&gt;=$AF$7:$AF$16)*($AJ104&lt;=$AG$7:$AG$16)*$AA$7:$AA$16))),"")</f>
        <v/>
      </c>
      <c r="AL104" s="93" t="str">
        <f>IFERROR(IF(LEN(AK104)=0,"",COUNTIF(AK$7:AK104,AK104)),"")</f>
        <v/>
      </c>
      <c r="AM104" s="93" t="str">
        <f t="array" ref="AM104">IFERROR(IF(LEN(AK104)=0,"",LARGE((AK104=$R$7:$R$126)*($P$7:$P$126),COUNTIF(AK104:AK$126,AK104)-1)),"")</f>
        <v/>
      </c>
      <c r="AN104" s="93" t="str">
        <f>IFERROR(IF(LEN(AK104)=0,"",COUNTIF(AM$7:AM104,AM104)),"")</f>
        <v/>
      </c>
      <c r="AO104" s="93" t="str">
        <f t="array" ref="AO104">IFERROR(IF(MAX(($AJ104&gt;=$AF$19:$AF$28)*($AJ104&lt;=$AG$19:$AG$28)*$AA$19:$AA$28)=0,"",INDEX($AB$19:$AB$28,MAX(($AJ104&gt;=$AF$19:$AF$28)*($AJ104&lt;=$AG$19:$AG$28)*$AA$19:$AA$28))),"")</f>
        <v/>
      </c>
      <c r="AP104" s="93" t="str">
        <f>IFERROR(IF(LEN(AO104)=0,"",COUNTIF(AO$7:AO104,AO104)),"")</f>
        <v/>
      </c>
      <c r="AQ104" s="93" t="str">
        <f t="array" ref="AQ104">IFERROR(IF(LEN(AO104)=0,"",LARGE((AO104=$Q$7:$Q$126)*($P$7:$P$126),COUNTIF(AO104:AO$126,AO104)-1)),"")</f>
        <v/>
      </c>
      <c r="AR104" s="93" t="str">
        <f>IFERROR(IF(LEN(AO104)=0,"",COUNTIF(AQ$7:AQ104,AQ104)),"")</f>
        <v/>
      </c>
      <c r="AS104" s="93" t="str">
        <f t="array" ref="AS104">IFERROR(IF(MAX(($AJ104&gt;=$AF$31:$AF$40)*($AJ104&lt;=$AG$31:$AG$40)*$AA$31:$AA$40)=0,"",INDEX($AB$31:$AB$40,MAX(($AJ104&gt;=$AF$31:$AF$40)*($AJ104&lt;=$AG$31:$AG$40)*$AA$31:$AA$40))),"")</f>
        <v/>
      </c>
      <c r="AT104" s="93" t="str">
        <f>IFERROR(IF(LEN(AS104)=0,"",COUNTIF(AS$7:AS104,AS104)),"")</f>
        <v/>
      </c>
      <c r="AU104" s="93" t="str">
        <f t="shared" si="81"/>
        <v/>
      </c>
      <c r="AV104" s="93" t="str">
        <f>IFERROR(IF(LEN(AU104)=0,"",COUNTIF(AU$7:AU104,AU104)),"")</f>
        <v/>
      </c>
      <c r="AW104" s="93" t="str">
        <f t="array" ref="AW104">IFERROR(IF(MAX(($AJ104&gt;=$AF$43:$AF$52)*($AJ104&lt;=$AG$43:$AG$52)*$AA$43:$AA$52)=0,"",INDEX($AB$43:$AB$52,MAX(($AJ104&gt;=$AF$43:$AF$52)*($AJ104&lt;=$AG$43:$AG$52)*$AA$43:$AA$52))),"")</f>
        <v/>
      </c>
      <c r="AX104" s="93" t="str">
        <f>IFERROR(IF(LEN(AW104)=0,"",COUNTIF(AW$7:AW104,AW104)),"")</f>
        <v/>
      </c>
      <c r="AY104" s="93" t="str">
        <f t="shared" si="82"/>
        <v/>
      </c>
      <c r="AZ104" s="93" t="str">
        <f>IFERROR(IF(LEN(AY104)=0,"",COUNTIF(AY$7:AY104,AY104)),"")</f>
        <v/>
      </c>
      <c r="BA104" s="93" t="str">
        <f t="array" ref="BA104">IFERROR(IF(MAX(($AJ104&gt;=$AF$55:$AF$64)*($AJ104&lt;=$AG$55:$AG$64)*$AA$55:$AA$64)=0,"",INDEX($AB$55:$AB$64,MAX(($AJ104&gt;=$AF$55:$AF$64)*($AJ104&lt;=$AG$55:$AG$64)*$AA$55:$AA$64))),"")</f>
        <v/>
      </c>
      <c r="BB104" s="93" t="str">
        <f>IFERROR(IF(LEN(BA104)=0,"",COUNTIF(BA$7:BA104,BA104)),"")</f>
        <v/>
      </c>
      <c r="BD104" s="112">
        <v>98</v>
      </c>
      <c r="BE104" s="93" t="str">
        <f t="shared" si="83"/>
        <v/>
      </c>
      <c r="BF104" s="93" t="str">
        <f t="array" ref="BF104">IFERROR(IF(AND(COUNTIF($BE$7:$BE104,"")+1=BF$6,LEN($BE104)&gt;0,$AM104&gt;0),MATCH(INDEX($V$7:$V$16,$AM104)&amp;"-"&amp;$AN104,$BQ$7:$BQ$126,0),""),"")</f>
        <v/>
      </c>
      <c r="BG104" s="93" t="str">
        <f t="array" ref="BG104">IFERROR(IF(AND(COUNTIF($BE$7:$BE104,"")+1=BG$6,LEN($BE104)&gt;0,$AM104&gt;0),MATCH(INDEX($V$7:$V$16,$AM104)&amp;"-"&amp;$AN104,$BQ$7:$BQ$126,0),""),"")</f>
        <v/>
      </c>
      <c r="BH104" s="93" t="str">
        <f t="array" ref="BH104">IFERROR(IF(AND(COUNTIF($BE$7:$BE104,"")+1=BH$6,LEN($BE104)&gt;0,$AM104&gt;0),MATCH(INDEX($V$7:$V$16,$AM104)&amp;"-"&amp;$AN104,$BQ$7:$BQ$126,0),""),"")</f>
        <v/>
      </c>
      <c r="BI104" s="93" t="str">
        <f t="array" ref="BI104">IFERROR(IF(AND(COUNTIF($BE$7:$BE104,"")+1=BI$6,LEN($BE104)&gt;0,$AM104&gt;0),MATCH(INDEX($V$7:$V$16,$AM104)&amp;"-"&amp;$AN104,$BQ$7:$BQ$126,0),""),"")</f>
        <v/>
      </c>
      <c r="BJ104" s="93" t="str">
        <f t="array" ref="BJ104">IFERROR(IF(AND(COUNTIF($BE$7:$BE104,"")+1=BJ$6,LEN($BE104)&gt;0,$AM104&gt;0),MATCH(INDEX($V$7:$V$16,$AM104)&amp;"-"&amp;$AN104,$BQ$7:$BQ$126,0),""),"")</f>
        <v/>
      </c>
      <c r="BK104" s="93" t="str">
        <f t="array" ref="BK104">IFERROR(IF(AND(COUNTIF($BE$7:$BE104,"")+1=BK$6,LEN($BE104)&gt;0,$AM104&gt;0),MATCH(INDEX($V$7:$V$16,$AM104)&amp;"-"&amp;$AN104,$BQ$7:$BQ$126,0),""),"")</f>
        <v/>
      </c>
      <c r="BL104" s="93" t="str">
        <f t="array" ref="BL104">IFERROR(IF(AND(COUNTIF($BE$7:$BE104,"")+1=BL$6,LEN($BE104)&gt;0,$AM104&gt;0),MATCH(INDEX($V$7:$V$16,$AM104)&amp;"-"&amp;$AN104,$BQ$7:$BQ$126,0),""),"")</f>
        <v/>
      </c>
      <c r="BM104" s="93" t="str">
        <f t="array" ref="BM104">IFERROR(IF(AND(COUNTIF($BE$7:$BE104,"")+1=BM$6,LEN($BE104)&gt;0,$AM104&gt;0),MATCH(INDEX($V$7:$V$16,$AM104)&amp;"-"&amp;$AN104,$BQ$7:$BQ$126,0),""),"")</f>
        <v/>
      </c>
      <c r="BN104" s="93" t="str">
        <f t="array" ref="BN104">IFERROR(IF(AND(COUNTIF($BE$7:$BE104,"")+1=BN$6,LEN($BE104)&gt;0,$AM104&gt;0),MATCH(INDEX($V$7:$V$16,$AM104)&amp;"-"&amp;$AN104,$BQ$7:$BQ$126,0),""),"")</f>
        <v/>
      </c>
      <c r="BO104" s="93" t="str">
        <f t="array" ref="BO104">IFERROR(IF(AND(COUNTIF($BE$7:$BE104,"")+1=BO$6,LEN($BE104)&gt;0,$AM104&gt;0),MATCH(INDEX($V$7:$V$16,$AM104)&amp;"-"&amp;$AN104,$BQ$7:$BQ$126,0),""),"")</f>
        <v/>
      </c>
      <c r="BP104" s="93" t="str">
        <f t="array" ref="BP104">IFERROR(IF(AND(COUNTIF($BE$7:$BE104,"")+1=BP$6,LEN($BE104)&gt;0,$AM104&gt;0),MATCH(INDEX($V$7:$V$16,$AM104)&amp;"-"&amp;$AN104,$BQ$7:$BQ$126,0),""),"")</f>
        <v/>
      </c>
      <c r="BQ104" s="93" t="str">
        <f t="shared" si="84"/>
        <v/>
      </c>
      <c r="BR104" s="93" t="str">
        <f t="array" ref="BR104">IFERROR(IF(AND(COUNTIF($BQ$7:$BQ104,"")+1=BR$6,LEN($BQ104)&gt;0,$AQ104&gt;0),MATCH(INDEX($W$7:$W$16,$AQ104)&amp;"-"&amp;$AR104,$CC$7:$CC$126,0),""),"")</f>
        <v/>
      </c>
      <c r="BS104" s="93" t="str">
        <f t="array" ref="BS104">IFERROR(IF(AND(COUNTIF($BQ$7:$BQ104,"")+1=BS$6,LEN($BQ104)&gt;0,$AQ104&gt;0),MATCH(INDEX($W$7:$W$16,$AQ104)&amp;"-"&amp;$AR104,$CC$7:$CC$126,0),""),"")</f>
        <v/>
      </c>
      <c r="BT104" s="93" t="str">
        <f t="array" ref="BT104">IFERROR(IF(AND(COUNTIF($BQ$7:$BQ104,"")+1=BT$6,LEN($BQ104)&gt;0,$AQ104&gt;0),MATCH(INDEX($W$7:$W$16,$AQ104)&amp;"-"&amp;$AR104,$CC$7:$CC$126,0),""),"")</f>
        <v/>
      </c>
      <c r="BU104" s="93" t="str">
        <f t="array" ref="BU104">IFERROR(IF(AND(COUNTIF($BQ$7:$BQ104,"")+1=BU$6,LEN($BQ104)&gt;0,$AQ104&gt;0),MATCH(INDEX($W$7:$W$16,$AQ104)&amp;"-"&amp;$AR104,$CC$7:$CC$126,0),""),"")</f>
        <v/>
      </c>
      <c r="BV104" s="93" t="str">
        <f t="array" ref="BV104">IFERROR(IF(AND(COUNTIF($BQ$7:$BQ104,"")+1=BV$6,LEN($BQ104)&gt;0,$AQ104&gt;0),MATCH(INDEX($W$7:$W$16,$AQ104)&amp;"-"&amp;$AR104,$CC$7:$CC$126,0),""),"")</f>
        <v/>
      </c>
      <c r="BW104" s="93" t="str">
        <f t="array" ref="BW104">IFERROR(IF(AND(COUNTIF($BQ$7:$BQ104,"")+1=BW$6,LEN($BQ104)&gt;0,$AQ104&gt;0),MATCH(INDEX($W$7:$W$16,$AQ104)&amp;"-"&amp;$AR104,$CC$7:$CC$126,0),""),"")</f>
        <v/>
      </c>
      <c r="BX104" s="93" t="str">
        <f t="array" ref="BX104">IFERROR(IF(AND(COUNTIF($BQ$7:$BQ104,"")+1=BX$6,LEN($BQ104)&gt;0,$AQ104&gt;0),MATCH(INDEX($W$7:$W$16,$AQ104)&amp;"-"&amp;$AR104,$CC$7:$CC$126,0),""),"")</f>
        <v/>
      </c>
      <c r="BY104" s="93" t="str">
        <f t="array" ref="BY104">IFERROR(IF(AND(COUNTIF($BQ$7:$BQ104,"")+1=BY$6,LEN($BQ104)&gt;0,$AQ104&gt;0),MATCH(INDEX($W$7:$W$16,$AQ104)&amp;"-"&amp;$AR104,$CC$7:$CC$126,0),""),"")</f>
        <v/>
      </c>
      <c r="BZ104" s="93" t="str">
        <f t="array" ref="BZ104">IFERROR(IF(AND(COUNTIF($BQ$7:$BQ104,"")+1=BZ$6,LEN($BQ104)&gt;0,$AQ104&gt;0),MATCH(INDEX($W$7:$W$16,$AQ104)&amp;"-"&amp;$AR104,$CC$7:$CC$126,0),""),"")</f>
        <v/>
      </c>
      <c r="CA104" s="93" t="str">
        <f t="array" ref="CA104">IFERROR(IF(AND(COUNTIF($BQ$7:$BQ104,"")+1=CA$6,LEN($BQ104)&gt;0,$AQ104&gt;0),MATCH(INDEX($W$7:$W$16,$AQ104)&amp;"-"&amp;$AR104,$CC$7:$CC$126,0),""),"")</f>
        <v/>
      </c>
      <c r="CB104" s="93" t="str">
        <f t="array" ref="CB104">IFERROR(IF(AND(COUNTIF($BQ$7:$BQ104,"")+1=CB$6,LEN($BQ104)&gt;0,$AQ104&gt;0),MATCH(INDEX($W$7:$W$16,$AQ104)&amp;"-"&amp;$AR104,$CC$7:$CC$126,0),""),"")</f>
        <v/>
      </c>
      <c r="CC104" s="93" t="str">
        <f t="shared" si="85"/>
        <v/>
      </c>
      <c r="CD104" s="93" t="str">
        <f t="array" ref="CD104">IFERROR(IF(AND(COUNTIF($CC$7:$CC104,"")+1=CD$6,LEN($CC104)&gt;0,$AU104&gt;0),MATCH(INDEX($X$7:$X$16,$AU104)&amp;"-"&amp;$AV104,$CO$7:$CO$126,0),""),"")</f>
        <v/>
      </c>
      <c r="CE104" s="93" t="str">
        <f t="array" ref="CE104">IFERROR(IF(AND(COUNTIF($CC$7:$CC104,"")+1=CE$6,LEN($CC104)&gt;0,$AU104&gt;0),MATCH(INDEX($X$7:$X$16,$AU104)&amp;"-"&amp;$AV104,$CO$7:$CO$126,0),""),"")</f>
        <v/>
      </c>
      <c r="CF104" s="93" t="str">
        <f t="array" ref="CF104">IFERROR(IF(AND(COUNTIF($CC$7:$CC104,"")+1=CF$6,LEN($CC104)&gt;0,$AU104&gt;0),MATCH(INDEX($X$7:$X$16,$AU104)&amp;"-"&amp;$AV104,$CO$7:$CO$126,0),""),"")</f>
        <v/>
      </c>
      <c r="CG104" s="93" t="str">
        <f t="array" ref="CG104">IFERROR(IF(AND(COUNTIF($CC$7:$CC104,"")+1=CG$6,LEN($CC104)&gt;0,$AU104&gt;0),MATCH(INDEX($X$7:$X$16,$AU104)&amp;"-"&amp;$AV104,$CO$7:$CO$126,0),""),"")</f>
        <v/>
      </c>
      <c r="CH104" s="93" t="str">
        <f t="array" ref="CH104">IFERROR(IF(AND(COUNTIF($CC$7:$CC104,"")+1=CH$6,LEN($CC104)&gt;0,$AU104&gt;0),MATCH(INDEX($X$7:$X$16,$AU104)&amp;"-"&amp;$AV104,$CO$7:$CO$126,0),""),"")</f>
        <v/>
      </c>
      <c r="CI104" s="93" t="str">
        <f t="array" ref="CI104">IFERROR(IF(AND(COUNTIF($CC$7:$CC104,"")+1=CI$6,LEN($CC104)&gt;0,$AU104&gt;0),MATCH(INDEX($X$7:$X$16,$AU104)&amp;"-"&amp;$AV104,$CO$7:$CO$126,0),""),"")</f>
        <v/>
      </c>
      <c r="CJ104" s="93" t="str">
        <f t="array" ref="CJ104">IFERROR(IF(AND(COUNTIF($CC$7:$CC104,"")+1=CJ$6,LEN($CC104)&gt;0,$AU104&gt;0),MATCH(INDEX($X$7:$X$16,$AU104)&amp;"-"&amp;$AV104,$CO$7:$CO$126,0),""),"")</f>
        <v/>
      </c>
      <c r="CK104" s="93" t="str">
        <f t="array" ref="CK104">IFERROR(IF(AND(COUNTIF($CC$7:$CC104,"")+1=CK$6,LEN($CC104)&gt;0,$AU104&gt;0),MATCH(INDEX($X$7:$X$16,$AU104)&amp;"-"&amp;$AV104,$CO$7:$CO$126,0),""),"")</f>
        <v/>
      </c>
      <c r="CL104" s="93" t="str">
        <f t="array" ref="CL104">IFERROR(IF(AND(COUNTIF($CC$7:$CC104,"")+1=CL$6,LEN($CC104)&gt;0,$AU104&gt;0),MATCH(INDEX($X$7:$X$16,$AU104)&amp;"-"&amp;$AV104,$CO$7:$CO$126,0),""),"")</f>
        <v/>
      </c>
      <c r="CM104" s="93" t="str">
        <f t="array" ref="CM104">IFERROR(IF(AND(COUNTIF($CC$7:$CC104,"")+1=CM$6,LEN($CC104)&gt;0,$AU104&gt;0),MATCH(INDEX($X$7:$X$16,$AU104)&amp;"-"&amp;$AV104,$CO$7:$CO$126,0),""),"")</f>
        <v/>
      </c>
      <c r="CN104" s="93" t="str">
        <f t="array" ref="CN104">IFERROR(IF(AND(COUNTIF($CC$7:$CC104,"")+1=CN$6,LEN($CC104)&gt;0,$AU104&gt;0),MATCH(INDEX($X$7:$X$16,$AU104)&amp;"-"&amp;$AV104,$CO$7:$CO$126,0),""),"")</f>
        <v/>
      </c>
      <c r="CO104" s="93" t="str">
        <f t="shared" si="86"/>
        <v/>
      </c>
      <c r="CP104" s="93" t="str">
        <f t="array" ref="CP104">IFERROR(IF(AND(COUNTIF($CO$7:$CO104,"")+1=CP$6,LEN($CO104)&gt;0,$AY104&gt;0),MATCH(INDEX($Y$7:$Y$16,$AY104)&amp;"-"&amp;$AZ104,$DA$7:$DA$126,0),""),"")</f>
        <v/>
      </c>
      <c r="CQ104" s="93" t="str">
        <f t="array" ref="CQ104">IFERROR(IF(AND(COUNTIF($CO$7:$CO104,"")+1=CQ$6,LEN($CO104)&gt;0,$AY104&gt;0),MATCH(INDEX($Y$7:$Y$16,$AY104)&amp;"-"&amp;$AZ104,$DA$7:$DA$126,0),""),"")</f>
        <v/>
      </c>
      <c r="CR104" s="93" t="str">
        <f t="array" ref="CR104">IFERROR(IF(AND(COUNTIF($CO$7:$CO104,"")+1=CR$6,LEN($CO104)&gt;0,$AY104&gt;0),MATCH(INDEX($Y$7:$Y$16,$AY104)&amp;"-"&amp;$AZ104,$DA$7:$DA$126,0),""),"")</f>
        <v/>
      </c>
      <c r="CS104" s="93" t="str">
        <f t="array" ref="CS104">IFERROR(IF(AND(COUNTIF($CO$7:$CO104,"")+1=CS$6,LEN($CO104)&gt;0,$AY104&gt;0),MATCH(INDEX($Y$7:$Y$16,$AY104)&amp;"-"&amp;$AZ104,$DA$7:$DA$126,0),""),"")</f>
        <v/>
      </c>
      <c r="CT104" s="93" t="str">
        <f t="array" ref="CT104">IFERROR(IF(AND(COUNTIF($CO$7:$CO104,"")+1=CT$6,LEN($CO104)&gt;0,$AY104&gt;0),MATCH(INDEX($Y$7:$Y$16,$AY104)&amp;"-"&amp;$AZ104,$DA$7:$DA$126,0),""),"")</f>
        <v/>
      </c>
      <c r="CU104" s="93" t="str">
        <f t="array" ref="CU104">IFERROR(IF(AND(COUNTIF($CO$7:$CO104,"")+1=CU$6,LEN($CO104)&gt;0,$AY104&gt;0),MATCH(INDEX($Y$7:$Y$16,$AY104)&amp;"-"&amp;$AZ104,$DA$7:$DA$126,0),""),"")</f>
        <v/>
      </c>
      <c r="CV104" s="93" t="str">
        <f t="array" ref="CV104">IFERROR(IF(AND(COUNTIF($CO$7:$CO104,"")+1=CV$6,LEN($CO104)&gt;0,$AY104&gt;0),MATCH(INDEX($Y$7:$Y$16,$AY104)&amp;"-"&amp;$AZ104,$DA$7:$DA$126,0),""),"")</f>
        <v/>
      </c>
      <c r="CW104" s="93" t="str">
        <f t="array" ref="CW104">IFERROR(IF(AND(COUNTIF($CO$7:$CO104,"")+1=CW$6,LEN($CO104)&gt;0,$AY104&gt;0),MATCH(INDEX($Y$7:$Y$16,$AY104)&amp;"-"&amp;$AZ104,$DA$7:$DA$126,0),""),"")</f>
        <v/>
      </c>
      <c r="CX104" s="93" t="str">
        <f t="array" ref="CX104">IFERROR(IF(AND(COUNTIF($CO$7:$CO104,"")+1=CX$6,LEN($CO104)&gt;0,$AY104&gt;0),MATCH(INDEX($Y$7:$Y$16,$AY104)&amp;"-"&amp;$AZ104,$DA$7:$DA$126,0),""),"")</f>
        <v/>
      </c>
      <c r="CY104" s="93" t="str">
        <f t="array" ref="CY104">IFERROR(IF(AND(COUNTIF($CO$7:$CO104,"")+1=CY$6,LEN($CO104)&gt;0,$AY104&gt;0),MATCH(INDEX($Y$7:$Y$16,$AY104)&amp;"-"&amp;$AZ104,$DA$7:$DA$126,0),""),"")</f>
        <v/>
      </c>
      <c r="CZ104" s="93" t="str">
        <f t="array" ref="CZ104">IFERROR(IF(AND(COUNTIF($CO$7:$CO104,"")+1=CZ$6,LEN($CO104)&gt;0,$AY104&gt;0),MATCH(INDEX($Y$7:$Y$16,$AY104)&amp;"-"&amp;$AZ104,$DA$7:$DA$126,0),""),"")</f>
        <v/>
      </c>
      <c r="DA104" s="93" t="str">
        <f t="shared" si="87"/>
        <v/>
      </c>
      <c r="DC104" s="93" t="str">
        <f t="array" ref="DC104">IFERROR(IF(LEN(BQ104)=0,"",SUM((BF$7:BO$126=$BD104)*(BF$6:BO$6))),"")</f>
        <v/>
      </c>
      <c r="DD104" s="93" t="str">
        <f t="array" ref="DD104">IFERROR(IF(LEN(CC104)=0,"",SUM((BR$7:CA$126=$BD104)*(BR$6:CA$6))),"")</f>
        <v/>
      </c>
      <c r="DE104" s="93" t="str">
        <f t="array" ref="DE104">IFERROR(IF(LEN(CO104)=0,"",SUM((CD$7:CM$126=$BD104)*(CD$6:CM$6))),"")</f>
        <v/>
      </c>
      <c r="DF104" s="93" t="str">
        <f t="array" ref="DF104">IFERROR(IF(LEN(DA104)=0,"",SUM((CP$7:CY$126=$BD104)*(CP$6:CY$6))),"")</f>
        <v/>
      </c>
    </row>
    <row r="105" spans="15:110" x14ac:dyDescent="0.25">
      <c r="O105" s="112">
        <v>9</v>
      </c>
      <c r="P105" s="112">
        <v>10</v>
      </c>
      <c r="Q105" s="93" t="str">
        <f t="shared" si="79"/>
        <v/>
      </c>
      <c r="R105" s="93" t="str">
        <f t="shared" si="80"/>
        <v/>
      </c>
      <c r="AJ105" s="112">
        <v>99</v>
      </c>
      <c r="AK105" s="93" t="str">
        <f t="array" ref="AK105">IFERROR(IF(MAX(($AJ105&gt;=$AF$7:$AF$16)*($AJ105&lt;=$AG$7:$AG$16)*$AA$7:$AA$16)=0,"",INDEX($AB$7:$AB$16,MAX(($AJ105&gt;=$AF$7:$AF$16)*($AJ105&lt;=$AG$7:$AG$16)*$AA$7:$AA$16))),"")</f>
        <v/>
      </c>
      <c r="AL105" s="93" t="str">
        <f>IFERROR(IF(LEN(AK105)=0,"",COUNTIF(AK$7:AK105,AK105)),"")</f>
        <v/>
      </c>
      <c r="AM105" s="93" t="str">
        <f t="array" ref="AM105">IFERROR(IF(LEN(AK105)=0,"",LARGE((AK105=$R$7:$R$126)*($P$7:$P$126),COUNTIF(AK105:AK$126,AK105)-1)),"")</f>
        <v/>
      </c>
      <c r="AN105" s="93" t="str">
        <f>IFERROR(IF(LEN(AK105)=0,"",COUNTIF(AM$7:AM105,AM105)),"")</f>
        <v/>
      </c>
      <c r="AO105" s="93" t="str">
        <f t="array" ref="AO105">IFERROR(IF(MAX(($AJ105&gt;=$AF$19:$AF$28)*($AJ105&lt;=$AG$19:$AG$28)*$AA$19:$AA$28)=0,"",INDEX($AB$19:$AB$28,MAX(($AJ105&gt;=$AF$19:$AF$28)*($AJ105&lt;=$AG$19:$AG$28)*$AA$19:$AA$28))),"")</f>
        <v/>
      </c>
      <c r="AP105" s="93" t="str">
        <f>IFERROR(IF(LEN(AO105)=0,"",COUNTIF(AO$7:AO105,AO105)),"")</f>
        <v/>
      </c>
      <c r="AQ105" s="93" t="str">
        <f t="array" ref="AQ105">IFERROR(IF(LEN(AO105)=0,"",LARGE((AO105=$Q$7:$Q$126)*($P$7:$P$126),COUNTIF(AO105:AO$126,AO105)-1)),"")</f>
        <v/>
      </c>
      <c r="AR105" s="93" t="str">
        <f>IFERROR(IF(LEN(AO105)=0,"",COUNTIF(AQ$7:AQ105,AQ105)),"")</f>
        <v/>
      </c>
      <c r="AS105" s="93" t="str">
        <f t="array" ref="AS105">IFERROR(IF(MAX(($AJ105&gt;=$AF$31:$AF$40)*($AJ105&lt;=$AG$31:$AG$40)*$AA$31:$AA$40)=0,"",INDEX($AB$31:$AB$40,MAX(($AJ105&gt;=$AF$31:$AF$40)*($AJ105&lt;=$AG$31:$AG$40)*$AA$31:$AA$40))),"")</f>
        <v/>
      </c>
      <c r="AT105" s="93" t="str">
        <f>IFERROR(IF(LEN(AS105)=0,"",COUNTIF(AS$7:AS105,AS105)),"")</f>
        <v/>
      </c>
      <c r="AU105" s="93" t="str">
        <f t="shared" si="81"/>
        <v/>
      </c>
      <c r="AV105" s="93" t="str">
        <f>IFERROR(IF(LEN(AU105)=0,"",COUNTIF(AU$7:AU105,AU105)),"")</f>
        <v/>
      </c>
      <c r="AW105" s="93" t="str">
        <f t="array" ref="AW105">IFERROR(IF(MAX(($AJ105&gt;=$AF$43:$AF$52)*($AJ105&lt;=$AG$43:$AG$52)*$AA$43:$AA$52)=0,"",INDEX($AB$43:$AB$52,MAX(($AJ105&gt;=$AF$43:$AF$52)*($AJ105&lt;=$AG$43:$AG$52)*$AA$43:$AA$52))),"")</f>
        <v/>
      </c>
      <c r="AX105" s="93" t="str">
        <f>IFERROR(IF(LEN(AW105)=0,"",COUNTIF(AW$7:AW105,AW105)),"")</f>
        <v/>
      </c>
      <c r="AY105" s="93" t="str">
        <f t="shared" si="82"/>
        <v/>
      </c>
      <c r="AZ105" s="93" t="str">
        <f>IFERROR(IF(LEN(AY105)=0,"",COUNTIF(AY$7:AY105,AY105)),"")</f>
        <v/>
      </c>
      <c r="BA105" s="93" t="str">
        <f t="array" ref="BA105">IFERROR(IF(MAX(($AJ105&gt;=$AF$55:$AF$64)*($AJ105&lt;=$AG$55:$AG$64)*$AA$55:$AA$64)=0,"",INDEX($AB$55:$AB$64,MAX(($AJ105&gt;=$AF$55:$AF$64)*($AJ105&lt;=$AG$55:$AG$64)*$AA$55:$AA$64))),"")</f>
        <v/>
      </c>
      <c r="BB105" s="93" t="str">
        <f>IFERROR(IF(LEN(BA105)=0,"",COUNTIF(BA$7:BA105,BA105)),"")</f>
        <v/>
      </c>
      <c r="BD105" s="112">
        <v>99</v>
      </c>
      <c r="BE105" s="93" t="str">
        <f t="shared" si="83"/>
        <v/>
      </c>
      <c r="BF105" s="93" t="str">
        <f t="array" ref="BF105">IFERROR(IF(AND(COUNTIF($BE$7:$BE105,"")+1=BF$6,LEN($BE105)&gt;0,$AM105&gt;0),MATCH(INDEX($V$7:$V$16,$AM105)&amp;"-"&amp;$AN105,$BQ$7:$BQ$126,0),""),"")</f>
        <v/>
      </c>
      <c r="BG105" s="93" t="str">
        <f t="array" ref="BG105">IFERROR(IF(AND(COUNTIF($BE$7:$BE105,"")+1=BG$6,LEN($BE105)&gt;0,$AM105&gt;0),MATCH(INDEX($V$7:$V$16,$AM105)&amp;"-"&amp;$AN105,$BQ$7:$BQ$126,0),""),"")</f>
        <v/>
      </c>
      <c r="BH105" s="93" t="str">
        <f t="array" ref="BH105">IFERROR(IF(AND(COUNTIF($BE$7:$BE105,"")+1=BH$6,LEN($BE105)&gt;0,$AM105&gt;0),MATCH(INDEX($V$7:$V$16,$AM105)&amp;"-"&amp;$AN105,$BQ$7:$BQ$126,0),""),"")</f>
        <v/>
      </c>
      <c r="BI105" s="93" t="str">
        <f t="array" ref="BI105">IFERROR(IF(AND(COUNTIF($BE$7:$BE105,"")+1=BI$6,LEN($BE105)&gt;0,$AM105&gt;0),MATCH(INDEX($V$7:$V$16,$AM105)&amp;"-"&amp;$AN105,$BQ$7:$BQ$126,0),""),"")</f>
        <v/>
      </c>
      <c r="BJ105" s="93" t="str">
        <f t="array" ref="BJ105">IFERROR(IF(AND(COUNTIF($BE$7:$BE105,"")+1=BJ$6,LEN($BE105)&gt;0,$AM105&gt;0),MATCH(INDEX($V$7:$V$16,$AM105)&amp;"-"&amp;$AN105,$BQ$7:$BQ$126,0),""),"")</f>
        <v/>
      </c>
      <c r="BK105" s="93" t="str">
        <f t="array" ref="BK105">IFERROR(IF(AND(COUNTIF($BE$7:$BE105,"")+1=BK$6,LEN($BE105)&gt;0,$AM105&gt;0),MATCH(INDEX($V$7:$V$16,$AM105)&amp;"-"&amp;$AN105,$BQ$7:$BQ$126,0),""),"")</f>
        <v/>
      </c>
      <c r="BL105" s="93" t="str">
        <f t="array" ref="BL105">IFERROR(IF(AND(COUNTIF($BE$7:$BE105,"")+1=BL$6,LEN($BE105)&gt;0,$AM105&gt;0),MATCH(INDEX($V$7:$V$16,$AM105)&amp;"-"&amp;$AN105,$BQ$7:$BQ$126,0),""),"")</f>
        <v/>
      </c>
      <c r="BM105" s="93" t="str">
        <f t="array" ref="BM105">IFERROR(IF(AND(COUNTIF($BE$7:$BE105,"")+1=BM$6,LEN($BE105)&gt;0,$AM105&gt;0),MATCH(INDEX($V$7:$V$16,$AM105)&amp;"-"&amp;$AN105,$BQ$7:$BQ$126,0),""),"")</f>
        <v/>
      </c>
      <c r="BN105" s="93" t="str">
        <f t="array" ref="BN105">IFERROR(IF(AND(COUNTIF($BE$7:$BE105,"")+1=BN$6,LEN($BE105)&gt;0,$AM105&gt;0),MATCH(INDEX($V$7:$V$16,$AM105)&amp;"-"&amp;$AN105,$BQ$7:$BQ$126,0),""),"")</f>
        <v/>
      </c>
      <c r="BO105" s="93" t="str">
        <f t="array" ref="BO105">IFERROR(IF(AND(COUNTIF($BE$7:$BE105,"")+1=BO$6,LEN($BE105)&gt;0,$AM105&gt;0),MATCH(INDEX($V$7:$V$16,$AM105)&amp;"-"&amp;$AN105,$BQ$7:$BQ$126,0),""),"")</f>
        <v/>
      </c>
      <c r="BP105" s="93" t="str">
        <f t="array" ref="BP105">IFERROR(IF(AND(COUNTIF($BE$7:$BE105,"")+1=BP$6,LEN($BE105)&gt;0,$AM105&gt;0),MATCH(INDEX($V$7:$V$16,$AM105)&amp;"-"&amp;$AN105,$BQ$7:$BQ$126,0),""),"")</f>
        <v/>
      </c>
      <c r="BQ105" s="93" t="str">
        <f t="shared" si="84"/>
        <v/>
      </c>
      <c r="BR105" s="93" t="str">
        <f t="array" ref="BR105">IFERROR(IF(AND(COUNTIF($BQ$7:$BQ105,"")+1=BR$6,LEN($BQ105)&gt;0,$AQ105&gt;0),MATCH(INDEX($W$7:$W$16,$AQ105)&amp;"-"&amp;$AR105,$CC$7:$CC$126,0),""),"")</f>
        <v/>
      </c>
      <c r="BS105" s="93" t="str">
        <f t="array" ref="BS105">IFERROR(IF(AND(COUNTIF($BQ$7:$BQ105,"")+1=BS$6,LEN($BQ105)&gt;0,$AQ105&gt;0),MATCH(INDEX($W$7:$W$16,$AQ105)&amp;"-"&amp;$AR105,$CC$7:$CC$126,0),""),"")</f>
        <v/>
      </c>
      <c r="BT105" s="93" t="str">
        <f t="array" ref="BT105">IFERROR(IF(AND(COUNTIF($BQ$7:$BQ105,"")+1=BT$6,LEN($BQ105)&gt;0,$AQ105&gt;0),MATCH(INDEX($W$7:$W$16,$AQ105)&amp;"-"&amp;$AR105,$CC$7:$CC$126,0),""),"")</f>
        <v/>
      </c>
      <c r="BU105" s="93" t="str">
        <f t="array" ref="BU105">IFERROR(IF(AND(COUNTIF($BQ$7:$BQ105,"")+1=BU$6,LEN($BQ105)&gt;0,$AQ105&gt;0),MATCH(INDEX($W$7:$W$16,$AQ105)&amp;"-"&amp;$AR105,$CC$7:$CC$126,0),""),"")</f>
        <v/>
      </c>
      <c r="BV105" s="93" t="str">
        <f t="array" ref="BV105">IFERROR(IF(AND(COUNTIF($BQ$7:$BQ105,"")+1=BV$6,LEN($BQ105)&gt;0,$AQ105&gt;0),MATCH(INDEX($W$7:$W$16,$AQ105)&amp;"-"&amp;$AR105,$CC$7:$CC$126,0),""),"")</f>
        <v/>
      </c>
      <c r="BW105" s="93" t="str">
        <f t="array" ref="BW105">IFERROR(IF(AND(COUNTIF($BQ$7:$BQ105,"")+1=BW$6,LEN($BQ105)&gt;0,$AQ105&gt;0),MATCH(INDEX($W$7:$W$16,$AQ105)&amp;"-"&amp;$AR105,$CC$7:$CC$126,0),""),"")</f>
        <v/>
      </c>
      <c r="BX105" s="93" t="str">
        <f t="array" ref="BX105">IFERROR(IF(AND(COUNTIF($BQ$7:$BQ105,"")+1=BX$6,LEN($BQ105)&gt;0,$AQ105&gt;0),MATCH(INDEX($W$7:$W$16,$AQ105)&amp;"-"&amp;$AR105,$CC$7:$CC$126,0),""),"")</f>
        <v/>
      </c>
      <c r="BY105" s="93" t="str">
        <f t="array" ref="BY105">IFERROR(IF(AND(COUNTIF($BQ$7:$BQ105,"")+1=BY$6,LEN($BQ105)&gt;0,$AQ105&gt;0),MATCH(INDEX($W$7:$W$16,$AQ105)&amp;"-"&amp;$AR105,$CC$7:$CC$126,0),""),"")</f>
        <v/>
      </c>
      <c r="BZ105" s="93" t="str">
        <f t="array" ref="BZ105">IFERROR(IF(AND(COUNTIF($BQ$7:$BQ105,"")+1=BZ$6,LEN($BQ105)&gt;0,$AQ105&gt;0),MATCH(INDEX($W$7:$W$16,$AQ105)&amp;"-"&amp;$AR105,$CC$7:$CC$126,0),""),"")</f>
        <v/>
      </c>
      <c r="CA105" s="93" t="str">
        <f t="array" ref="CA105">IFERROR(IF(AND(COUNTIF($BQ$7:$BQ105,"")+1=CA$6,LEN($BQ105)&gt;0,$AQ105&gt;0),MATCH(INDEX($W$7:$W$16,$AQ105)&amp;"-"&amp;$AR105,$CC$7:$CC$126,0),""),"")</f>
        <v/>
      </c>
      <c r="CB105" s="93" t="str">
        <f t="array" ref="CB105">IFERROR(IF(AND(COUNTIF($BQ$7:$BQ105,"")+1=CB$6,LEN($BQ105)&gt;0,$AQ105&gt;0),MATCH(INDEX($W$7:$W$16,$AQ105)&amp;"-"&amp;$AR105,$CC$7:$CC$126,0),""),"")</f>
        <v/>
      </c>
      <c r="CC105" s="93" t="str">
        <f t="shared" si="85"/>
        <v/>
      </c>
      <c r="CD105" s="93" t="str">
        <f t="array" ref="CD105">IFERROR(IF(AND(COUNTIF($CC$7:$CC105,"")+1=CD$6,LEN($CC105)&gt;0,$AU105&gt;0),MATCH(INDEX($X$7:$X$16,$AU105)&amp;"-"&amp;$AV105,$CO$7:$CO$126,0),""),"")</f>
        <v/>
      </c>
      <c r="CE105" s="93" t="str">
        <f t="array" ref="CE105">IFERROR(IF(AND(COUNTIF($CC$7:$CC105,"")+1=CE$6,LEN($CC105)&gt;0,$AU105&gt;0),MATCH(INDEX($X$7:$X$16,$AU105)&amp;"-"&amp;$AV105,$CO$7:$CO$126,0),""),"")</f>
        <v/>
      </c>
      <c r="CF105" s="93" t="str">
        <f t="array" ref="CF105">IFERROR(IF(AND(COUNTIF($CC$7:$CC105,"")+1=CF$6,LEN($CC105)&gt;0,$AU105&gt;0),MATCH(INDEX($X$7:$X$16,$AU105)&amp;"-"&amp;$AV105,$CO$7:$CO$126,0),""),"")</f>
        <v/>
      </c>
      <c r="CG105" s="93" t="str">
        <f t="array" ref="CG105">IFERROR(IF(AND(COUNTIF($CC$7:$CC105,"")+1=CG$6,LEN($CC105)&gt;0,$AU105&gt;0),MATCH(INDEX($X$7:$X$16,$AU105)&amp;"-"&amp;$AV105,$CO$7:$CO$126,0),""),"")</f>
        <v/>
      </c>
      <c r="CH105" s="93" t="str">
        <f t="array" ref="CH105">IFERROR(IF(AND(COUNTIF($CC$7:$CC105,"")+1=CH$6,LEN($CC105)&gt;0,$AU105&gt;0),MATCH(INDEX($X$7:$X$16,$AU105)&amp;"-"&amp;$AV105,$CO$7:$CO$126,0),""),"")</f>
        <v/>
      </c>
      <c r="CI105" s="93" t="str">
        <f t="array" ref="CI105">IFERROR(IF(AND(COUNTIF($CC$7:$CC105,"")+1=CI$6,LEN($CC105)&gt;0,$AU105&gt;0),MATCH(INDEX($X$7:$X$16,$AU105)&amp;"-"&amp;$AV105,$CO$7:$CO$126,0),""),"")</f>
        <v/>
      </c>
      <c r="CJ105" s="93" t="str">
        <f t="array" ref="CJ105">IFERROR(IF(AND(COUNTIF($CC$7:$CC105,"")+1=CJ$6,LEN($CC105)&gt;0,$AU105&gt;0),MATCH(INDEX($X$7:$X$16,$AU105)&amp;"-"&amp;$AV105,$CO$7:$CO$126,0),""),"")</f>
        <v/>
      </c>
      <c r="CK105" s="93" t="str">
        <f t="array" ref="CK105">IFERROR(IF(AND(COUNTIF($CC$7:$CC105,"")+1=CK$6,LEN($CC105)&gt;0,$AU105&gt;0),MATCH(INDEX($X$7:$X$16,$AU105)&amp;"-"&amp;$AV105,$CO$7:$CO$126,0),""),"")</f>
        <v/>
      </c>
      <c r="CL105" s="93" t="str">
        <f t="array" ref="CL105">IFERROR(IF(AND(COUNTIF($CC$7:$CC105,"")+1=CL$6,LEN($CC105)&gt;0,$AU105&gt;0),MATCH(INDEX($X$7:$X$16,$AU105)&amp;"-"&amp;$AV105,$CO$7:$CO$126,0),""),"")</f>
        <v/>
      </c>
      <c r="CM105" s="93" t="str">
        <f t="array" ref="CM105">IFERROR(IF(AND(COUNTIF($CC$7:$CC105,"")+1=CM$6,LEN($CC105)&gt;0,$AU105&gt;0),MATCH(INDEX($X$7:$X$16,$AU105)&amp;"-"&amp;$AV105,$CO$7:$CO$126,0),""),"")</f>
        <v/>
      </c>
      <c r="CN105" s="93" t="str">
        <f t="array" ref="CN105">IFERROR(IF(AND(COUNTIF($CC$7:$CC105,"")+1=CN$6,LEN($CC105)&gt;0,$AU105&gt;0),MATCH(INDEX($X$7:$X$16,$AU105)&amp;"-"&amp;$AV105,$CO$7:$CO$126,0),""),"")</f>
        <v/>
      </c>
      <c r="CO105" s="93" t="str">
        <f t="shared" si="86"/>
        <v/>
      </c>
      <c r="CP105" s="93" t="str">
        <f t="array" ref="CP105">IFERROR(IF(AND(COUNTIF($CO$7:$CO105,"")+1=CP$6,LEN($CO105)&gt;0,$AY105&gt;0),MATCH(INDEX($Y$7:$Y$16,$AY105)&amp;"-"&amp;$AZ105,$DA$7:$DA$126,0),""),"")</f>
        <v/>
      </c>
      <c r="CQ105" s="93" t="str">
        <f t="array" ref="CQ105">IFERROR(IF(AND(COUNTIF($CO$7:$CO105,"")+1=CQ$6,LEN($CO105)&gt;0,$AY105&gt;0),MATCH(INDEX($Y$7:$Y$16,$AY105)&amp;"-"&amp;$AZ105,$DA$7:$DA$126,0),""),"")</f>
        <v/>
      </c>
      <c r="CR105" s="93" t="str">
        <f t="array" ref="CR105">IFERROR(IF(AND(COUNTIF($CO$7:$CO105,"")+1=CR$6,LEN($CO105)&gt;0,$AY105&gt;0),MATCH(INDEX($Y$7:$Y$16,$AY105)&amp;"-"&amp;$AZ105,$DA$7:$DA$126,0),""),"")</f>
        <v/>
      </c>
      <c r="CS105" s="93" t="str">
        <f t="array" ref="CS105">IFERROR(IF(AND(COUNTIF($CO$7:$CO105,"")+1=CS$6,LEN($CO105)&gt;0,$AY105&gt;0),MATCH(INDEX($Y$7:$Y$16,$AY105)&amp;"-"&amp;$AZ105,$DA$7:$DA$126,0),""),"")</f>
        <v/>
      </c>
      <c r="CT105" s="93" t="str">
        <f t="array" ref="CT105">IFERROR(IF(AND(COUNTIF($CO$7:$CO105,"")+1=CT$6,LEN($CO105)&gt;0,$AY105&gt;0),MATCH(INDEX($Y$7:$Y$16,$AY105)&amp;"-"&amp;$AZ105,$DA$7:$DA$126,0),""),"")</f>
        <v/>
      </c>
      <c r="CU105" s="93" t="str">
        <f t="array" ref="CU105">IFERROR(IF(AND(COUNTIF($CO$7:$CO105,"")+1=CU$6,LEN($CO105)&gt;0,$AY105&gt;0),MATCH(INDEX($Y$7:$Y$16,$AY105)&amp;"-"&amp;$AZ105,$DA$7:$DA$126,0),""),"")</f>
        <v/>
      </c>
      <c r="CV105" s="93" t="str">
        <f t="array" ref="CV105">IFERROR(IF(AND(COUNTIF($CO$7:$CO105,"")+1=CV$6,LEN($CO105)&gt;0,$AY105&gt;0),MATCH(INDEX($Y$7:$Y$16,$AY105)&amp;"-"&amp;$AZ105,$DA$7:$DA$126,0),""),"")</f>
        <v/>
      </c>
      <c r="CW105" s="93" t="str">
        <f t="array" ref="CW105">IFERROR(IF(AND(COUNTIF($CO$7:$CO105,"")+1=CW$6,LEN($CO105)&gt;0,$AY105&gt;0),MATCH(INDEX($Y$7:$Y$16,$AY105)&amp;"-"&amp;$AZ105,$DA$7:$DA$126,0),""),"")</f>
        <v/>
      </c>
      <c r="CX105" s="93" t="str">
        <f t="array" ref="CX105">IFERROR(IF(AND(COUNTIF($CO$7:$CO105,"")+1=CX$6,LEN($CO105)&gt;0,$AY105&gt;0),MATCH(INDEX($Y$7:$Y$16,$AY105)&amp;"-"&amp;$AZ105,$DA$7:$DA$126,0),""),"")</f>
        <v/>
      </c>
      <c r="CY105" s="93" t="str">
        <f t="array" ref="CY105">IFERROR(IF(AND(COUNTIF($CO$7:$CO105,"")+1=CY$6,LEN($CO105)&gt;0,$AY105&gt;0),MATCH(INDEX($Y$7:$Y$16,$AY105)&amp;"-"&amp;$AZ105,$DA$7:$DA$126,0),""),"")</f>
        <v/>
      </c>
      <c r="CZ105" s="93" t="str">
        <f t="array" ref="CZ105">IFERROR(IF(AND(COUNTIF($CO$7:$CO105,"")+1=CZ$6,LEN($CO105)&gt;0,$AY105&gt;0),MATCH(INDEX($Y$7:$Y$16,$AY105)&amp;"-"&amp;$AZ105,$DA$7:$DA$126,0),""),"")</f>
        <v/>
      </c>
      <c r="DA105" s="93" t="str">
        <f t="shared" si="87"/>
        <v/>
      </c>
      <c r="DC105" s="93" t="str">
        <f t="array" ref="DC105">IFERROR(IF(LEN(BQ105)=0,"",SUM((BF$7:BO$126=$BD105)*(BF$6:BO$6))),"")</f>
        <v/>
      </c>
      <c r="DD105" s="93" t="str">
        <f t="array" ref="DD105">IFERROR(IF(LEN(CC105)=0,"",SUM((BR$7:CA$126=$BD105)*(BR$6:CA$6))),"")</f>
        <v/>
      </c>
      <c r="DE105" s="93" t="str">
        <f t="array" ref="DE105">IFERROR(IF(LEN(CO105)=0,"",SUM((CD$7:CM$126=$BD105)*(CD$6:CM$6))),"")</f>
        <v/>
      </c>
      <c r="DF105" s="93" t="str">
        <f t="array" ref="DF105">IFERROR(IF(LEN(DA105)=0,"",SUM((CP$7:CY$126=$BD105)*(CP$6:CY$6))),"")</f>
        <v/>
      </c>
    </row>
    <row r="106" spans="15:110" x14ac:dyDescent="0.25">
      <c r="O106" s="112">
        <v>10</v>
      </c>
      <c r="P106" s="112">
        <v>10</v>
      </c>
      <c r="Q106" s="93" t="str">
        <f t="shared" si="79"/>
        <v/>
      </c>
      <c r="R106" s="93" t="str">
        <f t="shared" si="80"/>
        <v/>
      </c>
      <c r="AJ106" s="112">
        <v>100</v>
      </c>
      <c r="AK106" s="93" t="str">
        <f t="array" ref="AK106">IFERROR(IF(MAX(($AJ106&gt;=$AF$7:$AF$16)*($AJ106&lt;=$AG$7:$AG$16)*$AA$7:$AA$16)=0,"",INDEX($AB$7:$AB$16,MAX(($AJ106&gt;=$AF$7:$AF$16)*($AJ106&lt;=$AG$7:$AG$16)*$AA$7:$AA$16))),"")</f>
        <v/>
      </c>
      <c r="AL106" s="93" t="str">
        <f>IFERROR(IF(LEN(AK106)=0,"",COUNTIF(AK$7:AK106,AK106)),"")</f>
        <v/>
      </c>
      <c r="AM106" s="93" t="str">
        <f t="array" ref="AM106">IFERROR(IF(LEN(AK106)=0,"",LARGE((AK106=$R$7:$R$126)*($P$7:$P$126),COUNTIF(AK106:AK$126,AK106)-1)),"")</f>
        <v/>
      </c>
      <c r="AN106" s="93" t="str">
        <f>IFERROR(IF(LEN(AK106)=0,"",COUNTIF(AM$7:AM106,AM106)),"")</f>
        <v/>
      </c>
      <c r="AO106" s="93" t="str">
        <f t="array" ref="AO106">IFERROR(IF(MAX(($AJ106&gt;=$AF$19:$AF$28)*($AJ106&lt;=$AG$19:$AG$28)*$AA$19:$AA$28)=0,"",INDEX($AB$19:$AB$28,MAX(($AJ106&gt;=$AF$19:$AF$28)*($AJ106&lt;=$AG$19:$AG$28)*$AA$19:$AA$28))),"")</f>
        <v/>
      </c>
      <c r="AP106" s="93" t="str">
        <f>IFERROR(IF(LEN(AO106)=0,"",COUNTIF(AO$7:AO106,AO106)),"")</f>
        <v/>
      </c>
      <c r="AQ106" s="93" t="str">
        <f t="array" ref="AQ106">IFERROR(IF(LEN(AO106)=0,"",LARGE((AO106=$Q$7:$Q$126)*($P$7:$P$126),COUNTIF(AO106:AO$126,AO106)-1)),"")</f>
        <v/>
      </c>
      <c r="AR106" s="93" t="str">
        <f>IFERROR(IF(LEN(AO106)=0,"",COUNTIF(AQ$7:AQ106,AQ106)),"")</f>
        <v/>
      </c>
      <c r="AS106" s="93" t="str">
        <f t="array" ref="AS106">IFERROR(IF(MAX(($AJ106&gt;=$AF$31:$AF$40)*($AJ106&lt;=$AG$31:$AG$40)*$AA$31:$AA$40)=0,"",INDEX($AB$31:$AB$40,MAX(($AJ106&gt;=$AF$31:$AF$40)*($AJ106&lt;=$AG$31:$AG$40)*$AA$31:$AA$40))),"")</f>
        <v/>
      </c>
      <c r="AT106" s="93" t="str">
        <f>IFERROR(IF(LEN(AS106)=0,"",COUNTIF(AS$7:AS106,AS106)),"")</f>
        <v/>
      </c>
      <c r="AU106" s="93" t="str">
        <f t="shared" si="81"/>
        <v/>
      </c>
      <c r="AV106" s="93" t="str">
        <f>IFERROR(IF(LEN(AU106)=0,"",COUNTIF(AU$7:AU106,AU106)),"")</f>
        <v/>
      </c>
      <c r="AW106" s="93" t="str">
        <f t="array" ref="AW106">IFERROR(IF(MAX(($AJ106&gt;=$AF$43:$AF$52)*($AJ106&lt;=$AG$43:$AG$52)*$AA$43:$AA$52)=0,"",INDEX($AB$43:$AB$52,MAX(($AJ106&gt;=$AF$43:$AF$52)*($AJ106&lt;=$AG$43:$AG$52)*$AA$43:$AA$52))),"")</f>
        <v/>
      </c>
      <c r="AX106" s="93" t="str">
        <f>IFERROR(IF(LEN(AW106)=0,"",COUNTIF(AW$7:AW106,AW106)),"")</f>
        <v/>
      </c>
      <c r="AY106" s="93" t="str">
        <f t="shared" si="82"/>
        <v/>
      </c>
      <c r="AZ106" s="93" t="str">
        <f>IFERROR(IF(LEN(AY106)=0,"",COUNTIF(AY$7:AY106,AY106)),"")</f>
        <v/>
      </c>
      <c r="BA106" s="93" t="str">
        <f t="array" ref="BA106">IFERROR(IF(MAX(($AJ106&gt;=$AF$55:$AF$64)*($AJ106&lt;=$AG$55:$AG$64)*$AA$55:$AA$64)=0,"",INDEX($AB$55:$AB$64,MAX(($AJ106&gt;=$AF$55:$AF$64)*($AJ106&lt;=$AG$55:$AG$64)*$AA$55:$AA$64))),"")</f>
        <v/>
      </c>
      <c r="BB106" s="93" t="str">
        <f>IFERROR(IF(LEN(BA106)=0,"",COUNTIF(BA$7:BA106,BA106)),"")</f>
        <v/>
      </c>
      <c r="BD106" s="112">
        <v>100</v>
      </c>
      <c r="BE106" s="93" t="str">
        <f t="shared" si="83"/>
        <v/>
      </c>
      <c r="BF106" s="93" t="str">
        <f t="array" ref="BF106">IFERROR(IF(AND(COUNTIF($BE$7:$BE106,"")+1=BF$6,LEN($BE106)&gt;0,$AM106&gt;0),MATCH(INDEX($V$7:$V$16,$AM106)&amp;"-"&amp;$AN106,$BQ$7:$BQ$126,0),""),"")</f>
        <v/>
      </c>
      <c r="BG106" s="93" t="str">
        <f t="array" ref="BG106">IFERROR(IF(AND(COUNTIF($BE$7:$BE106,"")+1=BG$6,LEN($BE106)&gt;0,$AM106&gt;0),MATCH(INDEX($V$7:$V$16,$AM106)&amp;"-"&amp;$AN106,$BQ$7:$BQ$126,0),""),"")</f>
        <v/>
      </c>
      <c r="BH106" s="93" t="str">
        <f t="array" ref="BH106">IFERROR(IF(AND(COUNTIF($BE$7:$BE106,"")+1=BH$6,LEN($BE106)&gt;0,$AM106&gt;0),MATCH(INDEX($V$7:$V$16,$AM106)&amp;"-"&amp;$AN106,$BQ$7:$BQ$126,0),""),"")</f>
        <v/>
      </c>
      <c r="BI106" s="93" t="str">
        <f t="array" ref="BI106">IFERROR(IF(AND(COUNTIF($BE$7:$BE106,"")+1=BI$6,LEN($BE106)&gt;0,$AM106&gt;0),MATCH(INDEX($V$7:$V$16,$AM106)&amp;"-"&amp;$AN106,$BQ$7:$BQ$126,0),""),"")</f>
        <v/>
      </c>
      <c r="BJ106" s="93" t="str">
        <f t="array" ref="BJ106">IFERROR(IF(AND(COUNTIF($BE$7:$BE106,"")+1=BJ$6,LEN($BE106)&gt;0,$AM106&gt;0),MATCH(INDEX($V$7:$V$16,$AM106)&amp;"-"&amp;$AN106,$BQ$7:$BQ$126,0),""),"")</f>
        <v/>
      </c>
      <c r="BK106" s="93" t="str">
        <f t="array" ref="BK106">IFERROR(IF(AND(COUNTIF($BE$7:$BE106,"")+1=BK$6,LEN($BE106)&gt;0,$AM106&gt;0),MATCH(INDEX($V$7:$V$16,$AM106)&amp;"-"&amp;$AN106,$BQ$7:$BQ$126,0),""),"")</f>
        <v/>
      </c>
      <c r="BL106" s="93" t="str">
        <f t="array" ref="BL106">IFERROR(IF(AND(COUNTIF($BE$7:$BE106,"")+1=BL$6,LEN($BE106)&gt;0,$AM106&gt;0),MATCH(INDEX($V$7:$V$16,$AM106)&amp;"-"&amp;$AN106,$BQ$7:$BQ$126,0),""),"")</f>
        <v/>
      </c>
      <c r="BM106" s="93" t="str">
        <f t="array" ref="BM106">IFERROR(IF(AND(COUNTIF($BE$7:$BE106,"")+1=BM$6,LEN($BE106)&gt;0,$AM106&gt;0),MATCH(INDEX($V$7:$V$16,$AM106)&amp;"-"&amp;$AN106,$BQ$7:$BQ$126,0),""),"")</f>
        <v/>
      </c>
      <c r="BN106" s="93" t="str">
        <f t="array" ref="BN106">IFERROR(IF(AND(COUNTIF($BE$7:$BE106,"")+1=BN$6,LEN($BE106)&gt;0,$AM106&gt;0),MATCH(INDEX($V$7:$V$16,$AM106)&amp;"-"&amp;$AN106,$BQ$7:$BQ$126,0),""),"")</f>
        <v/>
      </c>
      <c r="BO106" s="93" t="str">
        <f t="array" ref="BO106">IFERROR(IF(AND(COUNTIF($BE$7:$BE106,"")+1=BO$6,LEN($BE106)&gt;0,$AM106&gt;0),MATCH(INDEX($V$7:$V$16,$AM106)&amp;"-"&amp;$AN106,$BQ$7:$BQ$126,0),""),"")</f>
        <v/>
      </c>
      <c r="BP106" s="93" t="str">
        <f t="array" ref="BP106">IFERROR(IF(AND(COUNTIF($BE$7:$BE106,"")+1=BP$6,LEN($BE106)&gt;0,$AM106&gt;0),MATCH(INDEX($V$7:$V$16,$AM106)&amp;"-"&amp;$AN106,$BQ$7:$BQ$126,0),""),"")</f>
        <v/>
      </c>
      <c r="BQ106" s="93" t="str">
        <f t="shared" si="84"/>
        <v/>
      </c>
      <c r="BR106" s="93" t="str">
        <f t="array" ref="BR106">IFERROR(IF(AND(COUNTIF($BQ$7:$BQ106,"")+1=BR$6,LEN($BQ106)&gt;0,$AQ106&gt;0),MATCH(INDEX($W$7:$W$16,$AQ106)&amp;"-"&amp;$AR106,$CC$7:$CC$126,0),""),"")</f>
        <v/>
      </c>
      <c r="BS106" s="93" t="str">
        <f t="array" ref="BS106">IFERROR(IF(AND(COUNTIF($BQ$7:$BQ106,"")+1=BS$6,LEN($BQ106)&gt;0,$AQ106&gt;0),MATCH(INDEX($W$7:$W$16,$AQ106)&amp;"-"&amp;$AR106,$CC$7:$CC$126,0),""),"")</f>
        <v/>
      </c>
      <c r="BT106" s="93" t="str">
        <f t="array" ref="BT106">IFERROR(IF(AND(COUNTIF($BQ$7:$BQ106,"")+1=BT$6,LEN($BQ106)&gt;0,$AQ106&gt;0),MATCH(INDEX($W$7:$W$16,$AQ106)&amp;"-"&amp;$AR106,$CC$7:$CC$126,0),""),"")</f>
        <v/>
      </c>
      <c r="BU106" s="93" t="str">
        <f t="array" ref="BU106">IFERROR(IF(AND(COUNTIF($BQ$7:$BQ106,"")+1=BU$6,LEN($BQ106)&gt;0,$AQ106&gt;0),MATCH(INDEX($W$7:$W$16,$AQ106)&amp;"-"&amp;$AR106,$CC$7:$CC$126,0),""),"")</f>
        <v/>
      </c>
      <c r="BV106" s="93" t="str">
        <f t="array" ref="BV106">IFERROR(IF(AND(COUNTIF($BQ$7:$BQ106,"")+1=BV$6,LEN($BQ106)&gt;0,$AQ106&gt;0),MATCH(INDEX($W$7:$W$16,$AQ106)&amp;"-"&amp;$AR106,$CC$7:$CC$126,0),""),"")</f>
        <v/>
      </c>
      <c r="BW106" s="93" t="str">
        <f t="array" ref="BW106">IFERROR(IF(AND(COUNTIF($BQ$7:$BQ106,"")+1=BW$6,LEN($BQ106)&gt;0,$AQ106&gt;0),MATCH(INDEX($W$7:$W$16,$AQ106)&amp;"-"&amp;$AR106,$CC$7:$CC$126,0),""),"")</f>
        <v/>
      </c>
      <c r="BX106" s="93" t="str">
        <f t="array" ref="BX106">IFERROR(IF(AND(COUNTIF($BQ$7:$BQ106,"")+1=BX$6,LEN($BQ106)&gt;0,$AQ106&gt;0),MATCH(INDEX($W$7:$W$16,$AQ106)&amp;"-"&amp;$AR106,$CC$7:$CC$126,0),""),"")</f>
        <v/>
      </c>
      <c r="BY106" s="93" t="str">
        <f t="array" ref="BY106">IFERROR(IF(AND(COUNTIF($BQ$7:$BQ106,"")+1=BY$6,LEN($BQ106)&gt;0,$AQ106&gt;0),MATCH(INDEX($W$7:$W$16,$AQ106)&amp;"-"&amp;$AR106,$CC$7:$CC$126,0),""),"")</f>
        <v/>
      </c>
      <c r="BZ106" s="93" t="str">
        <f t="array" ref="BZ106">IFERROR(IF(AND(COUNTIF($BQ$7:$BQ106,"")+1=BZ$6,LEN($BQ106)&gt;0,$AQ106&gt;0),MATCH(INDEX($W$7:$W$16,$AQ106)&amp;"-"&amp;$AR106,$CC$7:$CC$126,0),""),"")</f>
        <v/>
      </c>
      <c r="CA106" s="93" t="str">
        <f t="array" ref="CA106">IFERROR(IF(AND(COUNTIF($BQ$7:$BQ106,"")+1=CA$6,LEN($BQ106)&gt;0,$AQ106&gt;0),MATCH(INDEX($W$7:$W$16,$AQ106)&amp;"-"&amp;$AR106,$CC$7:$CC$126,0),""),"")</f>
        <v/>
      </c>
      <c r="CB106" s="93" t="str">
        <f t="array" ref="CB106">IFERROR(IF(AND(COUNTIF($BQ$7:$BQ106,"")+1=CB$6,LEN($BQ106)&gt;0,$AQ106&gt;0),MATCH(INDEX($W$7:$W$16,$AQ106)&amp;"-"&amp;$AR106,$CC$7:$CC$126,0),""),"")</f>
        <v/>
      </c>
      <c r="CC106" s="93" t="str">
        <f t="shared" si="85"/>
        <v/>
      </c>
      <c r="CD106" s="93" t="str">
        <f t="array" ref="CD106">IFERROR(IF(AND(COUNTIF($CC$7:$CC106,"")+1=CD$6,LEN($CC106)&gt;0,$AU106&gt;0),MATCH(INDEX($X$7:$X$16,$AU106)&amp;"-"&amp;$AV106,$CO$7:$CO$126,0),""),"")</f>
        <v/>
      </c>
      <c r="CE106" s="93" t="str">
        <f t="array" ref="CE106">IFERROR(IF(AND(COUNTIF($CC$7:$CC106,"")+1=CE$6,LEN($CC106)&gt;0,$AU106&gt;0),MATCH(INDEX($X$7:$X$16,$AU106)&amp;"-"&amp;$AV106,$CO$7:$CO$126,0),""),"")</f>
        <v/>
      </c>
      <c r="CF106" s="93" t="str">
        <f t="array" ref="CF106">IFERROR(IF(AND(COUNTIF($CC$7:$CC106,"")+1=CF$6,LEN($CC106)&gt;0,$AU106&gt;0),MATCH(INDEX($X$7:$X$16,$AU106)&amp;"-"&amp;$AV106,$CO$7:$CO$126,0),""),"")</f>
        <v/>
      </c>
      <c r="CG106" s="93" t="str">
        <f t="array" ref="CG106">IFERROR(IF(AND(COUNTIF($CC$7:$CC106,"")+1=CG$6,LEN($CC106)&gt;0,$AU106&gt;0),MATCH(INDEX($X$7:$X$16,$AU106)&amp;"-"&amp;$AV106,$CO$7:$CO$126,0),""),"")</f>
        <v/>
      </c>
      <c r="CH106" s="93" t="str">
        <f t="array" ref="CH106">IFERROR(IF(AND(COUNTIF($CC$7:$CC106,"")+1=CH$6,LEN($CC106)&gt;0,$AU106&gt;0),MATCH(INDEX($X$7:$X$16,$AU106)&amp;"-"&amp;$AV106,$CO$7:$CO$126,0),""),"")</f>
        <v/>
      </c>
      <c r="CI106" s="93" t="str">
        <f t="array" ref="CI106">IFERROR(IF(AND(COUNTIF($CC$7:$CC106,"")+1=CI$6,LEN($CC106)&gt;0,$AU106&gt;0),MATCH(INDEX($X$7:$X$16,$AU106)&amp;"-"&amp;$AV106,$CO$7:$CO$126,0),""),"")</f>
        <v/>
      </c>
      <c r="CJ106" s="93" t="str">
        <f t="array" ref="CJ106">IFERROR(IF(AND(COUNTIF($CC$7:$CC106,"")+1=CJ$6,LEN($CC106)&gt;0,$AU106&gt;0),MATCH(INDEX($X$7:$X$16,$AU106)&amp;"-"&amp;$AV106,$CO$7:$CO$126,0),""),"")</f>
        <v/>
      </c>
      <c r="CK106" s="93" t="str">
        <f t="array" ref="CK106">IFERROR(IF(AND(COUNTIF($CC$7:$CC106,"")+1=CK$6,LEN($CC106)&gt;0,$AU106&gt;0),MATCH(INDEX($X$7:$X$16,$AU106)&amp;"-"&amp;$AV106,$CO$7:$CO$126,0),""),"")</f>
        <v/>
      </c>
      <c r="CL106" s="93" t="str">
        <f t="array" ref="CL106">IFERROR(IF(AND(COUNTIF($CC$7:$CC106,"")+1=CL$6,LEN($CC106)&gt;0,$AU106&gt;0),MATCH(INDEX($X$7:$X$16,$AU106)&amp;"-"&amp;$AV106,$CO$7:$CO$126,0),""),"")</f>
        <v/>
      </c>
      <c r="CM106" s="93" t="str">
        <f t="array" ref="CM106">IFERROR(IF(AND(COUNTIF($CC$7:$CC106,"")+1=CM$6,LEN($CC106)&gt;0,$AU106&gt;0),MATCH(INDEX($X$7:$X$16,$AU106)&amp;"-"&amp;$AV106,$CO$7:$CO$126,0),""),"")</f>
        <v/>
      </c>
      <c r="CN106" s="93" t="str">
        <f t="array" ref="CN106">IFERROR(IF(AND(COUNTIF($CC$7:$CC106,"")+1=CN$6,LEN($CC106)&gt;0,$AU106&gt;0),MATCH(INDEX($X$7:$X$16,$AU106)&amp;"-"&amp;$AV106,$CO$7:$CO$126,0),""),"")</f>
        <v/>
      </c>
      <c r="CO106" s="93" t="str">
        <f t="shared" si="86"/>
        <v/>
      </c>
      <c r="CP106" s="93" t="str">
        <f t="array" ref="CP106">IFERROR(IF(AND(COUNTIF($CO$7:$CO106,"")+1=CP$6,LEN($CO106)&gt;0,$AY106&gt;0),MATCH(INDEX($Y$7:$Y$16,$AY106)&amp;"-"&amp;$AZ106,$DA$7:$DA$126,0),""),"")</f>
        <v/>
      </c>
      <c r="CQ106" s="93" t="str">
        <f t="array" ref="CQ106">IFERROR(IF(AND(COUNTIF($CO$7:$CO106,"")+1=CQ$6,LEN($CO106)&gt;0,$AY106&gt;0),MATCH(INDEX($Y$7:$Y$16,$AY106)&amp;"-"&amp;$AZ106,$DA$7:$DA$126,0),""),"")</f>
        <v/>
      </c>
      <c r="CR106" s="93" t="str">
        <f t="array" ref="CR106">IFERROR(IF(AND(COUNTIF($CO$7:$CO106,"")+1=CR$6,LEN($CO106)&gt;0,$AY106&gt;0),MATCH(INDEX($Y$7:$Y$16,$AY106)&amp;"-"&amp;$AZ106,$DA$7:$DA$126,0),""),"")</f>
        <v/>
      </c>
      <c r="CS106" s="93" t="str">
        <f t="array" ref="CS106">IFERROR(IF(AND(COUNTIF($CO$7:$CO106,"")+1=CS$6,LEN($CO106)&gt;0,$AY106&gt;0),MATCH(INDEX($Y$7:$Y$16,$AY106)&amp;"-"&amp;$AZ106,$DA$7:$DA$126,0),""),"")</f>
        <v/>
      </c>
      <c r="CT106" s="93" t="str">
        <f t="array" ref="CT106">IFERROR(IF(AND(COUNTIF($CO$7:$CO106,"")+1=CT$6,LEN($CO106)&gt;0,$AY106&gt;0),MATCH(INDEX($Y$7:$Y$16,$AY106)&amp;"-"&amp;$AZ106,$DA$7:$DA$126,0),""),"")</f>
        <v/>
      </c>
      <c r="CU106" s="93" t="str">
        <f t="array" ref="CU106">IFERROR(IF(AND(COUNTIF($CO$7:$CO106,"")+1=CU$6,LEN($CO106)&gt;0,$AY106&gt;0),MATCH(INDEX($Y$7:$Y$16,$AY106)&amp;"-"&amp;$AZ106,$DA$7:$DA$126,0),""),"")</f>
        <v/>
      </c>
      <c r="CV106" s="93" t="str">
        <f t="array" ref="CV106">IFERROR(IF(AND(COUNTIF($CO$7:$CO106,"")+1=CV$6,LEN($CO106)&gt;0,$AY106&gt;0),MATCH(INDEX($Y$7:$Y$16,$AY106)&amp;"-"&amp;$AZ106,$DA$7:$DA$126,0),""),"")</f>
        <v/>
      </c>
      <c r="CW106" s="93" t="str">
        <f t="array" ref="CW106">IFERROR(IF(AND(COUNTIF($CO$7:$CO106,"")+1=CW$6,LEN($CO106)&gt;0,$AY106&gt;0),MATCH(INDEX($Y$7:$Y$16,$AY106)&amp;"-"&amp;$AZ106,$DA$7:$DA$126,0),""),"")</f>
        <v/>
      </c>
      <c r="CX106" s="93" t="str">
        <f t="array" ref="CX106">IFERROR(IF(AND(COUNTIF($CO$7:$CO106,"")+1=CX$6,LEN($CO106)&gt;0,$AY106&gt;0),MATCH(INDEX($Y$7:$Y$16,$AY106)&amp;"-"&amp;$AZ106,$DA$7:$DA$126,0),""),"")</f>
        <v/>
      </c>
      <c r="CY106" s="93" t="str">
        <f t="array" ref="CY106">IFERROR(IF(AND(COUNTIF($CO$7:$CO106,"")+1=CY$6,LEN($CO106)&gt;0,$AY106&gt;0),MATCH(INDEX($Y$7:$Y$16,$AY106)&amp;"-"&amp;$AZ106,$DA$7:$DA$126,0),""),"")</f>
        <v/>
      </c>
      <c r="CZ106" s="93" t="str">
        <f t="array" ref="CZ106">IFERROR(IF(AND(COUNTIF($CO$7:$CO106,"")+1=CZ$6,LEN($CO106)&gt;0,$AY106&gt;0),MATCH(INDEX($Y$7:$Y$16,$AY106)&amp;"-"&amp;$AZ106,$DA$7:$DA$126,0),""),"")</f>
        <v/>
      </c>
      <c r="DA106" s="93" t="str">
        <f t="shared" si="87"/>
        <v/>
      </c>
      <c r="DC106" s="93" t="str">
        <f t="array" ref="DC106">IFERROR(IF(LEN(BQ106)=0,"",SUM((BF$7:BO$126=$BD106)*(BF$6:BO$6))),"")</f>
        <v/>
      </c>
      <c r="DD106" s="93" t="str">
        <f t="array" ref="DD106">IFERROR(IF(LEN(CC106)=0,"",SUM((BR$7:CA$126=$BD106)*(BR$6:CA$6))),"")</f>
        <v/>
      </c>
      <c r="DE106" s="93" t="str">
        <f t="array" ref="DE106">IFERROR(IF(LEN(CO106)=0,"",SUM((CD$7:CM$126=$BD106)*(CD$6:CM$6))),"")</f>
        <v/>
      </c>
      <c r="DF106" s="93" t="str">
        <f t="array" ref="DF106">IFERROR(IF(LEN(DA106)=0,"",SUM((CP$7:CY$126=$BD106)*(CP$6:CY$6))),"")</f>
        <v/>
      </c>
    </row>
    <row r="107" spans="15:110" x14ac:dyDescent="0.25">
      <c r="AJ107" s="112">
        <v>101</v>
      </c>
      <c r="AK107" s="93" t="str">
        <f t="array" ref="AK107">IFERROR(IF(MAX(($AJ107&gt;=$AF$7:$AF$16)*($AJ107&lt;=$AG$7:$AG$16)*$AA$7:$AA$16)=0,"",INDEX($AB$7:$AB$16,MAX(($AJ107&gt;=$AF$7:$AF$16)*($AJ107&lt;=$AG$7:$AG$16)*$AA$7:$AA$16))),"")</f>
        <v/>
      </c>
      <c r="AL107" s="93" t="str">
        <f>IFERROR(IF(LEN(AK107)=0,"",COUNTIF(AK$7:AK107,AK107)),"")</f>
        <v/>
      </c>
      <c r="AM107" s="93" t="str">
        <f t="array" ref="AM107">IFERROR(IF(LEN(AK107)=0,"",LARGE((AK107=$R$7:$R$126)*($P$7:$P$126),COUNTIF(AK107:AK$126,AK107)-1)),"")</f>
        <v/>
      </c>
      <c r="AN107" s="93" t="str">
        <f>IFERROR(IF(LEN(AK107)=0,"",COUNTIF(AM$7:AM107,AM107)),"")</f>
        <v/>
      </c>
      <c r="AO107" s="93" t="str">
        <f t="array" ref="AO107">IFERROR(IF(MAX(($AJ107&gt;=$AF$19:$AF$28)*($AJ107&lt;=$AG$19:$AG$28)*$AA$19:$AA$28)=0,"",INDEX($AB$19:$AB$28,MAX(($AJ107&gt;=$AF$19:$AF$28)*($AJ107&lt;=$AG$19:$AG$28)*$AA$19:$AA$28))),"")</f>
        <v/>
      </c>
      <c r="AP107" s="93" t="str">
        <f>IFERROR(IF(LEN(AO107)=0,"",COUNTIF(AO$7:AO107,AO107)),"")</f>
        <v/>
      </c>
      <c r="AQ107" s="93" t="str">
        <f t="array" ref="AQ107">IFERROR(IF(LEN(AO107)=0,"",LARGE((AO107=$Q$7:$Q$126)*($P$7:$P$126),COUNTIF(AO107:AO$126,AO107)-1)),"")</f>
        <v/>
      </c>
      <c r="AR107" s="93" t="str">
        <f>IFERROR(IF(LEN(AO107)=0,"",COUNTIF(AQ$7:AQ107,AQ107)),"")</f>
        <v/>
      </c>
      <c r="AS107" s="93" t="str">
        <f t="array" ref="AS107">IFERROR(IF(MAX(($AJ107&gt;=$AF$31:$AF$40)*($AJ107&lt;=$AG$31:$AG$40)*$AA$31:$AA$40)=0,"",INDEX($AB$31:$AB$40,MAX(($AJ107&gt;=$AF$31:$AF$40)*($AJ107&lt;=$AG$31:$AG$40)*$AA$31:$AA$40))),"")</f>
        <v/>
      </c>
      <c r="AT107" s="93" t="str">
        <f>IFERROR(IF(LEN(AS107)=0,"",COUNTIF(AS$7:AS107,AS107)),"")</f>
        <v/>
      </c>
      <c r="AU107" s="93" t="str">
        <f t="shared" si="81"/>
        <v/>
      </c>
      <c r="AV107" s="93" t="str">
        <f>IFERROR(IF(LEN(AU107)=0,"",COUNTIF(AU$7:AU107,AU107)),"")</f>
        <v/>
      </c>
      <c r="AW107" s="93" t="str">
        <f t="array" ref="AW107">IFERROR(IF(MAX(($AJ107&gt;=$AF$43:$AF$52)*($AJ107&lt;=$AG$43:$AG$52)*$AA$43:$AA$52)=0,"",INDEX($AB$43:$AB$52,MAX(($AJ107&gt;=$AF$43:$AF$52)*($AJ107&lt;=$AG$43:$AG$52)*$AA$43:$AA$52))),"")</f>
        <v/>
      </c>
      <c r="AX107" s="93" t="str">
        <f>IFERROR(IF(LEN(AW107)=0,"",COUNTIF(AW$7:AW107,AW107)),"")</f>
        <v/>
      </c>
      <c r="AY107" s="93" t="str">
        <f t="shared" si="82"/>
        <v/>
      </c>
      <c r="AZ107" s="93" t="str">
        <f>IFERROR(IF(LEN(AY107)=0,"",COUNTIF(AY$7:AY107,AY107)),"")</f>
        <v/>
      </c>
      <c r="BA107" s="93" t="str">
        <f t="array" ref="BA107">IFERROR(IF(MAX(($AJ107&gt;=$AF$55:$AF$64)*($AJ107&lt;=$AG$55:$AG$64)*$AA$55:$AA$64)=0,"",INDEX($AB$55:$AB$64,MAX(($AJ107&gt;=$AF$55:$AF$64)*($AJ107&lt;=$AG$55:$AG$64)*$AA$55:$AA$64))),"")</f>
        <v/>
      </c>
      <c r="BB107" s="93" t="str">
        <f>IFERROR(IF(LEN(BA107)=0,"",COUNTIF(BA$7:BA107,BA107)),"")</f>
        <v/>
      </c>
      <c r="BD107" s="112">
        <v>101</v>
      </c>
      <c r="BE107" s="93" t="str">
        <f t="shared" si="83"/>
        <v/>
      </c>
      <c r="BF107" s="93" t="str">
        <f t="array" ref="BF107">IFERROR(IF(AND(COUNTIF($BE$7:$BE107,"")+1=BF$6,LEN($BE107)&gt;0,$AM107&gt;0),MATCH(INDEX($V$7:$V$16,$AM107)&amp;"-"&amp;$AN107,$BQ$7:$BQ$126,0),""),"")</f>
        <v/>
      </c>
      <c r="BG107" s="93" t="str">
        <f t="array" ref="BG107">IFERROR(IF(AND(COUNTIF($BE$7:$BE107,"")+1=BG$6,LEN($BE107)&gt;0,$AM107&gt;0),MATCH(INDEX($V$7:$V$16,$AM107)&amp;"-"&amp;$AN107,$BQ$7:$BQ$126,0),""),"")</f>
        <v/>
      </c>
      <c r="BH107" s="93" t="str">
        <f t="array" ref="BH107">IFERROR(IF(AND(COUNTIF($BE$7:$BE107,"")+1=BH$6,LEN($BE107)&gt;0,$AM107&gt;0),MATCH(INDEX($V$7:$V$16,$AM107)&amp;"-"&amp;$AN107,$BQ$7:$BQ$126,0),""),"")</f>
        <v/>
      </c>
      <c r="BI107" s="93" t="str">
        <f t="array" ref="BI107">IFERROR(IF(AND(COUNTIF($BE$7:$BE107,"")+1=BI$6,LEN($BE107)&gt;0,$AM107&gt;0),MATCH(INDEX($V$7:$V$16,$AM107)&amp;"-"&amp;$AN107,$BQ$7:$BQ$126,0),""),"")</f>
        <v/>
      </c>
      <c r="BJ107" s="93" t="str">
        <f t="array" ref="BJ107">IFERROR(IF(AND(COUNTIF($BE$7:$BE107,"")+1=BJ$6,LEN($BE107)&gt;0,$AM107&gt;0),MATCH(INDEX($V$7:$V$16,$AM107)&amp;"-"&amp;$AN107,$BQ$7:$BQ$126,0),""),"")</f>
        <v/>
      </c>
      <c r="BK107" s="93" t="str">
        <f t="array" ref="BK107">IFERROR(IF(AND(COUNTIF($BE$7:$BE107,"")+1=BK$6,LEN($BE107)&gt;0,$AM107&gt;0),MATCH(INDEX($V$7:$V$16,$AM107)&amp;"-"&amp;$AN107,$BQ$7:$BQ$126,0),""),"")</f>
        <v/>
      </c>
      <c r="BL107" s="93" t="str">
        <f t="array" ref="BL107">IFERROR(IF(AND(COUNTIF($BE$7:$BE107,"")+1=BL$6,LEN($BE107)&gt;0,$AM107&gt;0),MATCH(INDEX($V$7:$V$16,$AM107)&amp;"-"&amp;$AN107,$BQ$7:$BQ$126,0),""),"")</f>
        <v/>
      </c>
      <c r="BM107" s="93" t="str">
        <f t="array" ref="BM107">IFERROR(IF(AND(COUNTIF($BE$7:$BE107,"")+1=BM$6,LEN($BE107)&gt;0,$AM107&gt;0),MATCH(INDEX($V$7:$V$16,$AM107)&amp;"-"&amp;$AN107,$BQ$7:$BQ$126,0),""),"")</f>
        <v/>
      </c>
      <c r="BN107" s="93" t="str">
        <f t="array" ref="BN107">IFERROR(IF(AND(COUNTIF($BE$7:$BE107,"")+1=BN$6,LEN($BE107)&gt;0,$AM107&gt;0),MATCH(INDEX($V$7:$V$16,$AM107)&amp;"-"&amp;$AN107,$BQ$7:$BQ$126,0),""),"")</f>
        <v/>
      </c>
      <c r="BO107" s="93" t="str">
        <f t="array" ref="BO107">IFERROR(IF(AND(COUNTIF($BE$7:$BE107,"")+1=BO$6,LEN($BE107)&gt;0,$AM107&gt;0),MATCH(INDEX($V$7:$V$16,$AM107)&amp;"-"&amp;$AN107,$BQ$7:$BQ$126,0),""),"")</f>
        <v/>
      </c>
      <c r="BP107" s="93" t="str">
        <f t="array" ref="BP107">IFERROR(IF(AND(COUNTIF($BE$7:$BE107,"")+1=BP$6,LEN($BE107)&gt;0,$AM107&gt;0),MATCH(INDEX($V$7:$V$16,$AM107)&amp;"-"&amp;$AN107,$BQ$7:$BQ$126,0),""),"")</f>
        <v/>
      </c>
      <c r="BQ107" s="93" t="str">
        <f t="shared" si="84"/>
        <v/>
      </c>
      <c r="BR107" s="93" t="str">
        <f t="array" ref="BR107">IFERROR(IF(AND(COUNTIF($BQ$7:$BQ107,"")+1=BR$6,LEN($BQ107)&gt;0,$AQ107&gt;0),MATCH(INDEX($W$7:$W$16,$AQ107)&amp;"-"&amp;$AR107,$CC$7:$CC$126,0),""),"")</f>
        <v/>
      </c>
      <c r="BS107" s="93" t="str">
        <f t="array" ref="BS107">IFERROR(IF(AND(COUNTIF($BQ$7:$BQ107,"")+1=BS$6,LEN($BQ107)&gt;0,$AQ107&gt;0),MATCH(INDEX($W$7:$W$16,$AQ107)&amp;"-"&amp;$AR107,$CC$7:$CC$126,0),""),"")</f>
        <v/>
      </c>
      <c r="BT107" s="93" t="str">
        <f t="array" ref="BT107">IFERROR(IF(AND(COUNTIF($BQ$7:$BQ107,"")+1=BT$6,LEN($BQ107)&gt;0,$AQ107&gt;0),MATCH(INDEX($W$7:$W$16,$AQ107)&amp;"-"&amp;$AR107,$CC$7:$CC$126,0),""),"")</f>
        <v/>
      </c>
      <c r="BU107" s="93" t="str">
        <f t="array" ref="BU107">IFERROR(IF(AND(COUNTIF($BQ$7:$BQ107,"")+1=BU$6,LEN($BQ107)&gt;0,$AQ107&gt;0),MATCH(INDEX($W$7:$W$16,$AQ107)&amp;"-"&amp;$AR107,$CC$7:$CC$126,0),""),"")</f>
        <v/>
      </c>
      <c r="BV107" s="93" t="str">
        <f t="array" ref="BV107">IFERROR(IF(AND(COUNTIF($BQ$7:$BQ107,"")+1=BV$6,LEN($BQ107)&gt;0,$AQ107&gt;0),MATCH(INDEX($W$7:$W$16,$AQ107)&amp;"-"&amp;$AR107,$CC$7:$CC$126,0),""),"")</f>
        <v/>
      </c>
      <c r="BW107" s="93" t="str">
        <f t="array" ref="BW107">IFERROR(IF(AND(COUNTIF($BQ$7:$BQ107,"")+1=BW$6,LEN($BQ107)&gt;0,$AQ107&gt;0),MATCH(INDEX($W$7:$W$16,$AQ107)&amp;"-"&amp;$AR107,$CC$7:$CC$126,0),""),"")</f>
        <v/>
      </c>
      <c r="BX107" s="93" t="str">
        <f t="array" ref="BX107">IFERROR(IF(AND(COUNTIF($BQ$7:$BQ107,"")+1=BX$6,LEN($BQ107)&gt;0,$AQ107&gt;0),MATCH(INDEX($W$7:$W$16,$AQ107)&amp;"-"&amp;$AR107,$CC$7:$CC$126,0),""),"")</f>
        <v/>
      </c>
      <c r="BY107" s="93" t="str">
        <f t="array" ref="BY107">IFERROR(IF(AND(COUNTIF($BQ$7:$BQ107,"")+1=BY$6,LEN($BQ107)&gt;0,$AQ107&gt;0),MATCH(INDEX($W$7:$W$16,$AQ107)&amp;"-"&amp;$AR107,$CC$7:$CC$126,0),""),"")</f>
        <v/>
      </c>
      <c r="BZ107" s="93" t="str">
        <f t="array" ref="BZ107">IFERROR(IF(AND(COUNTIF($BQ$7:$BQ107,"")+1=BZ$6,LEN($BQ107)&gt;0,$AQ107&gt;0),MATCH(INDEX($W$7:$W$16,$AQ107)&amp;"-"&amp;$AR107,$CC$7:$CC$126,0),""),"")</f>
        <v/>
      </c>
      <c r="CA107" s="93" t="str">
        <f t="array" ref="CA107">IFERROR(IF(AND(COUNTIF($BQ$7:$BQ107,"")+1=CA$6,LEN($BQ107)&gt;0,$AQ107&gt;0),MATCH(INDEX($W$7:$W$16,$AQ107)&amp;"-"&amp;$AR107,$CC$7:$CC$126,0),""),"")</f>
        <v/>
      </c>
      <c r="CB107" s="93" t="str">
        <f t="array" ref="CB107">IFERROR(IF(AND(COUNTIF($BQ$7:$BQ107,"")+1=CB$6,LEN($BQ107)&gt;0,$AQ107&gt;0),MATCH(INDEX($W$7:$W$16,$AQ107)&amp;"-"&amp;$AR107,$CC$7:$CC$126,0),""),"")</f>
        <v/>
      </c>
      <c r="CC107" s="93" t="str">
        <f t="shared" si="85"/>
        <v/>
      </c>
      <c r="CD107" s="93" t="str">
        <f t="array" ref="CD107">IFERROR(IF(AND(COUNTIF($CC$7:$CC107,"")+1=CD$6,LEN($CC107)&gt;0,$AU107&gt;0),MATCH(INDEX($X$7:$X$16,$AU107)&amp;"-"&amp;$AV107,$CO$7:$CO$126,0),""),"")</f>
        <v/>
      </c>
      <c r="CE107" s="93" t="str">
        <f t="array" ref="CE107">IFERROR(IF(AND(COUNTIF($CC$7:$CC107,"")+1=CE$6,LEN($CC107)&gt;0,$AU107&gt;0),MATCH(INDEX($X$7:$X$16,$AU107)&amp;"-"&amp;$AV107,$CO$7:$CO$126,0),""),"")</f>
        <v/>
      </c>
      <c r="CF107" s="93" t="str">
        <f t="array" ref="CF107">IFERROR(IF(AND(COUNTIF($CC$7:$CC107,"")+1=CF$6,LEN($CC107)&gt;0,$AU107&gt;0),MATCH(INDEX($X$7:$X$16,$AU107)&amp;"-"&amp;$AV107,$CO$7:$CO$126,0),""),"")</f>
        <v/>
      </c>
      <c r="CG107" s="93" t="str">
        <f t="array" ref="CG107">IFERROR(IF(AND(COUNTIF($CC$7:$CC107,"")+1=CG$6,LEN($CC107)&gt;0,$AU107&gt;0),MATCH(INDEX($X$7:$X$16,$AU107)&amp;"-"&amp;$AV107,$CO$7:$CO$126,0),""),"")</f>
        <v/>
      </c>
      <c r="CH107" s="93" t="str">
        <f t="array" ref="CH107">IFERROR(IF(AND(COUNTIF($CC$7:$CC107,"")+1=CH$6,LEN($CC107)&gt;0,$AU107&gt;0),MATCH(INDEX($X$7:$X$16,$AU107)&amp;"-"&amp;$AV107,$CO$7:$CO$126,0),""),"")</f>
        <v/>
      </c>
      <c r="CI107" s="93" t="str">
        <f t="array" ref="CI107">IFERROR(IF(AND(COUNTIF($CC$7:$CC107,"")+1=CI$6,LEN($CC107)&gt;0,$AU107&gt;0),MATCH(INDEX($X$7:$X$16,$AU107)&amp;"-"&amp;$AV107,$CO$7:$CO$126,0),""),"")</f>
        <v/>
      </c>
      <c r="CJ107" s="93" t="str">
        <f t="array" ref="CJ107">IFERROR(IF(AND(COUNTIF($CC$7:$CC107,"")+1=CJ$6,LEN($CC107)&gt;0,$AU107&gt;0),MATCH(INDEX($X$7:$X$16,$AU107)&amp;"-"&amp;$AV107,$CO$7:$CO$126,0),""),"")</f>
        <v/>
      </c>
      <c r="CK107" s="93" t="str">
        <f t="array" ref="CK107">IFERROR(IF(AND(COUNTIF($CC$7:$CC107,"")+1=CK$6,LEN($CC107)&gt;0,$AU107&gt;0),MATCH(INDEX($X$7:$X$16,$AU107)&amp;"-"&amp;$AV107,$CO$7:$CO$126,0),""),"")</f>
        <v/>
      </c>
      <c r="CL107" s="93" t="str">
        <f t="array" ref="CL107">IFERROR(IF(AND(COUNTIF($CC$7:$CC107,"")+1=CL$6,LEN($CC107)&gt;0,$AU107&gt;0),MATCH(INDEX($X$7:$X$16,$AU107)&amp;"-"&amp;$AV107,$CO$7:$CO$126,0),""),"")</f>
        <v/>
      </c>
      <c r="CM107" s="93" t="str">
        <f t="array" ref="CM107">IFERROR(IF(AND(COUNTIF($CC$7:$CC107,"")+1=CM$6,LEN($CC107)&gt;0,$AU107&gt;0),MATCH(INDEX($X$7:$X$16,$AU107)&amp;"-"&amp;$AV107,$CO$7:$CO$126,0),""),"")</f>
        <v/>
      </c>
      <c r="CN107" s="93" t="str">
        <f t="array" ref="CN107">IFERROR(IF(AND(COUNTIF($CC$7:$CC107,"")+1=CN$6,LEN($CC107)&gt;0,$AU107&gt;0),MATCH(INDEX($X$7:$X$16,$AU107)&amp;"-"&amp;$AV107,$CO$7:$CO$126,0),""),"")</f>
        <v/>
      </c>
      <c r="CO107" s="93" t="str">
        <f t="shared" si="86"/>
        <v/>
      </c>
      <c r="CP107" s="93" t="str">
        <f t="array" ref="CP107">IFERROR(IF(AND(COUNTIF($CO$7:$CO107,"")+1=CP$6,LEN($CO107)&gt;0,$AY107&gt;0),MATCH(INDEX($Y$7:$Y$16,$AY107)&amp;"-"&amp;$AZ107,$DA$7:$DA$126,0),""),"")</f>
        <v/>
      </c>
      <c r="CQ107" s="93" t="str">
        <f t="array" ref="CQ107">IFERROR(IF(AND(COUNTIF($CO$7:$CO107,"")+1=CQ$6,LEN($CO107)&gt;0,$AY107&gt;0),MATCH(INDEX($Y$7:$Y$16,$AY107)&amp;"-"&amp;$AZ107,$DA$7:$DA$126,0),""),"")</f>
        <v/>
      </c>
      <c r="CR107" s="93" t="str">
        <f t="array" ref="CR107">IFERROR(IF(AND(COUNTIF($CO$7:$CO107,"")+1=CR$6,LEN($CO107)&gt;0,$AY107&gt;0),MATCH(INDEX($Y$7:$Y$16,$AY107)&amp;"-"&amp;$AZ107,$DA$7:$DA$126,0),""),"")</f>
        <v/>
      </c>
      <c r="CS107" s="93" t="str">
        <f t="array" ref="CS107">IFERROR(IF(AND(COUNTIF($CO$7:$CO107,"")+1=CS$6,LEN($CO107)&gt;0,$AY107&gt;0),MATCH(INDEX($Y$7:$Y$16,$AY107)&amp;"-"&amp;$AZ107,$DA$7:$DA$126,0),""),"")</f>
        <v/>
      </c>
      <c r="CT107" s="93" t="str">
        <f t="array" ref="CT107">IFERROR(IF(AND(COUNTIF($CO$7:$CO107,"")+1=CT$6,LEN($CO107)&gt;0,$AY107&gt;0),MATCH(INDEX($Y$7:$Y$16,$AY107)&amp;"-"&amp;$AZ107,$DA$7:$DA$126,0),""),"")</f>
        <v/>
      </c>
      <c r="CU107" s="93" t="str">
        <f t="array" ref="CU107">IFERROR(IF(AND(COUNTIF($CO$7:$CO107,"")+1=CU$6,LEN($CO107)&gt;0,$AY107&gt;0),MATCH(INDEX($Y$7:$Y$16,$AY107)&amp;"-"&amp;$AZ107,$DA$7:$DA$126,0),""),"")</f>
        <v/>
      </c>
      <c r="CV107" s="93" t="str">
        <f t="array" ref="CV107">IFERROR(IF(AND(COUNTIF($CO$7:$CO107,"")+1=CV$6,LEN($CO107)&gt;0,$AY107&gt;0),MATCH(INDEX($Y$7:$Y$16,$AY107)&amp;"-"&amp;$AZ107,$DA$7:$DA$126,0),""),"")</f>
        <v/>
      </c>
      <c r="CW107" s="93" t="str">
        <f t="array" ref="CW107">IFERROR(IF(AND(COUNTIF($CO$7:$CO107,"")+1=CW$6,LEN($CO107)&gt;0,$AY107&gt;0),MATCH(INDEX($Y$7:$Y$16,$AY107)&amp;"-"&amp;$AZ107,$DA$7:$DA$126,0),""),"")</f>
        <v/>
      </c>
      <c r="CX107" s="93" t="str">
        <f t="array" ref="CX107">IFERROR(IF(AND(COUNTIF($CO$7:$CO107,"")+1=CX$6,LEN($CO107)&gt;0,$AY107&gt;0),MATCH(INDEX($Y$7:$Y$16,$AY107)&amp;"-"&amp;$AZ107,$DA$7:$DA$126,0),""),"")</f>
        <v/>
      </c>
      <c r="CY107" s="93" t="str">
        <f t="array" ref="CY107">IFERROR(IF(AND(COUNTIF($CO$7:$CO107,"")+1=CY$6,LEN($CO107)&gt;0,$AY107&gt;0),MATCH(INDEX($Y$7:$Y$16,$AY107)&amp;"-"&amp;$AZ107,$DA$7:$DA$126,0),""),"")</f>
        <v/>
      </c>
      <c r="CZ107" s="93" t="str">
        <f t="array" ref="CZ107">IFERROR(IF(AND(COUNTIF($CO$7:$CO107,"")+1=CZ$6,LEN($CO107)&gt;0,$AY107&gt;0),MATCH(INDEX($Y$7:$Y$16,$AY107)&amp;"-"&amp;$AZ107,$DA$7:$DA$126,0),""),"")</f>
        <v/>
      </c>
      <c r="DA107" s="93" t="str">
        <f t="shared" si="87"/>
        <v/>
      </c>
      <c r="DC107" s="93" t="str">
        <f t="array" ref="DC107">IFERROR(IF(LEN(BQ107)=0,"",SUM((BF$7:BO$126=$BD107)*(BF$6:BO$6))),"")</f>
        <v/>
      </c>
      <c r="DD107" s="93" t="str">
        <f t="array" ref="DD107">IFERROR(IF(LEN(CC107)=0,"",SUM((BR$7:CA$126=$BD107)*(BR$6:CA$6))),"")</f>
        <v/>
      </c>
      <c r="DE107" s="93" t="str">
        <f t="array" ref="DE107">IFERROR(IF(LEN(CO107)=0,"",SUM((CD$7:CM$126=$BD107)*(CD$6:CM$6))),"")</f>
        <v/>
      </c>
      <c r="DF107" s="93" t="str">
        <f t="array" ref="DF107">IFERROR(IF(LEN(DA107)=0,"",SUM((CP$7:CY$126=$BD107)*(CP$6:CY$6))),"")</f>
        <v/>
      </c>
    </row>
    <row r="108" spans="15:110" x14ac:dyDescent="0.25">
      <c r="AJ108" s="112">
        <v>102</v>
      </c>
      <c r="AK108" s="93" t="str">
        <f t="array" ref="AK108">IFERROR(IF(MAX(($AJ108&gt;=$AF$7:$AF$16)*($AJ108&lt;=$AG$7:$AG$16)*$AA$7:$AA$16)=0,"",INDEX($AB$7:$AB$16,MAX(($AJ108&gt;=$AF$7:$AF$16)*($AJ108&lt;=$AG$7:$AG$16)*$AA$7:$AA$16))),"")</f>
        <v/>
      </c>
      <c r="AL108" s="93" t="str">
        <f>IFERROR(IF(LEN(AK108)=0,"",COUNTIF(AK$7:AK108,AK108)),"")</f>
        <v/>
      </c>
      <c r="AM108" s="93" t="str">
        <f t="array" ref="AM108">IFERROR(IF(LEN(AK108)=0,"",LARGE((AK108=$R$7:$R$126)*($P$7:$P$126),COUNTIF(AK108:AK$126,AK108)-1)),"")</f>
        <v/>
      </c>
      <c r="AN108" s="93" t="str">
        <f>IFERROR(IF(LEN(AK108)=0,"",COUNTIF(AM$7:AM108,AM108)),"")</f>
        <v/>
      </c>
      <c r="AO108" s="93" t="str">
        <f t="array" ref="AO108">IFERROR(IF(MAX(($AJ108&gt;=$AF$19:$AF$28)*($AJ108&lt;=$AG$19:$AG$28)*$AA$19:$AA$28)=0,"",INDEX($AB$19:$AB$28,MAX(($AJ108&gt;=$AF$19:$AF$28)*($AJ108&lt;=$AG$19:$AG$28)*$AA$19:$AA$28))),"")</f>
        <v/>
      </c>
      <c r="AP108" s="93" t="str">
        <f>IFERROR(IF(LEN(AO108)=0,"",COUNTIF(AO$7:AO108,AO108)),"")</f>
        <v/>
      </c>
      <c r="AQ108" s="93" t="str">
        <f t="array" ref="AQ108">IFERROR(IF(LEN(AO108)=0,"",LARGE((AO108=$Q$7:$Q$126)*($P$7:$P$126),COUNTIF(AO108:AO$126,AO108)-1)),"")</f>
        <v/>
      </c>
      <c r="AR108" s="93" t="str">
        <f>IFERROR(IF(LEN(AO108)=0,"",COUNTIF(AQ$7:AQ108,AQ108)),"")</f>
        <v/>
      </c>
      <c r="AS108" s="93" t="str">
        <f t="array" ref="AS108">IFERROR(IF(MAX(($AJ108&gt;=$AF$31:$AF$40)*($AJ108&lt;=$AG$31:$AG$40)*$AA$31:$AA$40)=0,"",INDEX($AB$31:$AB$40,MAX(($AJ108&gt;=$AF$31:$AF$40)*($AJ108&lt;=$AG$31:$AG$40)*$AA$31:$AA$40))),"")</f>
        <v/>
      </c>
      <c r="AT108" s="93" t="str">
        <f>IFERROR(IF(LEN(AS108)=0,"",COUNTIF(AS$7:AS108,AS108)),"")</f>
        <v/>
      </c>
      <c r="AU108" s="93" t="str">
        <f t="shared" si="81"/>
        <v/>
      </c>
      <c r="AV108" s="93" t="str">
        <f>IFERROR(IF(LEN(AU108)=0,"",COUNTIF(AU$7:AU108,AU108)),"")</f>
        <v/>
      </c>
      <c r="AW108" s="93" t="str">
        <f t="array" ref="AW108">IFERROR(IF(MAX(($AJ108&gt;=$AF$43:$AF$52)*($AJ108&lt;=$AG$43:$AG$52)*$AA$43:$AA$52)=0,"",INDEX($AB$43:$AB$52,MAX(($AJ108&gt;=$AF$43:$AF$52)*($AJ108&lt;=$AG$43:$AG$52)*$AA$43:$AA$52))),"")</f>
        <v/>
      </c>
      <c r="AX108" s="93" t="str">
        <f>IFERROR(IF(LEN(AW108)=0,"",COUNTIF(AW$7:AW108,AW108)),"")</f>
        <v/>
      </c>
      <c r="AY108" s="93" t="str">
        <f t="shared" si="82"/>
        <v/>
      </c>
      <c r="AZ108" s="93" t="str">
        <f>IFERROR(IF(LEN(AY108)=0,"",COUNTIF(AY$7:AY108,AY108)),"")</f>
        <v/>
      </c>
      <c r="BA108" s="93" t="str">
        <f t="array" ref="BA108">IFERROR(IF(MAX(($AJ108&gt;=$AF$55:$AF$64)*($AJ108&lt;=$AG$55:$AG$64)*$AA$55:$AA$64)=0,"",INDEX($AB$55:$AB$64,MAX(($AJ108&gt;=$AF$55:$AF$64)*($AJ108&lt;=$AG$55:$AG$64)*$AA$55:$AA$64))),"")</f>
        <v/>
      </c>
      <c r="BB108" s="93" t="str">
        <f>IFERROR(IF(LEN(BA108)=0,"",COUNTIF(BA$7:BA108,BA108)),"")</f>
        <v/>
      </c>
      <c r="BD108" s="112">
        <v>102</v>
      </c>
      <c r="BE108" s="93" t="str">
        <f t="shared" si="83"/>
        <v/>
      </c>
      <c r="BF108" s="93" t="str">
        <f t="array" ref="BF108">IFERROR(IF(AND(COUNTIF($BE$7:$BE108,"")+1=BF$6,LEN($BE108)&gt;0,$AM108&gt;0),MATCH(INDEX($V$7:$V$16,$AM108)&amp;"-"&amp;$AN108,$BQ$7:$BQ$126,0),""),"")</f>
        <v/>
      </c>
      <c r="BG108" s="93" t="str">
        <f t="array" ref="BG108">IFERROR(IF(AND(COUNTIF($BE$7:$BE108,"")+1=BG$6,LEN($BE108)&gt;0,$AM108&gt;0),MATCH(INDEX($V$7:$V$16,$AM108)&amp;"-"&amp;$AN108,$BQ$7:$BQ$126,0),""),"")</f>
        <v/>
      </c>
      <c r="BH108" s="93" t="str">
        <f t="array" ref="BH108">IFERROR(IF(AND(COUNTIF($BE$7:$BE108,"")+1=BH$6,LEN($BE108)&gt;0,$AM108&gt;0),MATCH(INDEX($V$7:$V$16,$AM108)&amp;"-"&amp;$AN108,$BQ$7:$BQ$126,0),""),"")</f>
        <v/>
      </c>
      <c r="BI108" s="93" t="str">
        <f t="array" ref="BI108">IFERROR(IF(AND(COUNTIF($BE$7:$BE108,"")+1=BI$6,LEN($BE108)&gt;0,$AM108&gt;0),MATCH(INDEX($V$7:$V$16,$AM108)&amp;"-"&amp;$AN108,$BQ$7:$BQ$126,0),""),"")</f>
        <v/>
      </c>
      <c r="BJ108" s="93" t="str">
        <f t="array" ref="BJ108">IFERROR(IF(AND(COUNTIF($BE$7:$BE108,"")+1=BJ$6,LEN($BE108)&gt;0,$AM108&gt;0),MATCH(INDEX($V$7:$V$16,$AM108)&amp;"-"&amp;$AN108,$BQ$7:$BQ$126,0),""),"")</f>
        <v/>
      </c>
      <c r="BK108" s="93" t="str">
        <f t="array" ref="BK108">IFERROR(IF(AND(COUNTIF($BE$7:$BE108,"")+1=BK$6,LEN($BE108)&gt;0,$AM108&gt;0),MATCH(INDEX($V$7:$V$16,$AM108)&amp;"-"&amp;$AN108,$BQ$7:$BQ$126,0),""),"")</f>
        <v/>
      </c>
      <c r="BL108" s="93" t="str">
        <f t="array" ref="BL108">IFERROR(IF(AND(COUNTIF($BE$7:$BE108,"")+1=BL$6,LEN($BE108)&gt;0,$AM108&gt;0),MATCH(INDEX($V$7:$V$16,$AM108)&amp;"-"&amp;$AN108,$BQ$7:$BQ$126,0),""),"")</f>
        <v/>
      </c>
      <c r="BM108" s="93" t="str">
        <f t="array" ref="BM108">IFERROR(IF(AND(COUNTIF($BE$7:$BE108,"")+1=BM$6,LEN($BE108)&gt;0,$AM108&gt;0),MATCH(INDEX($V$7:$V$16,$AM108)&amp;"-"&amp;$AN108,$BQ$7:$BQ$126,0),""),"")</f>
        <v/>
      </c>
      <c r="BN108" s="93" t="str">
        <f t="array" ref="BN108">IFERROR(IF(AND(COUNTIF($BE$7:$BE108,"")+1=BN$6,LEN($BE108)&gt;0,$AM108&gt;0),MATCH(INDEX($V$7:$V$16,$AM108)&amp;"-"&amp;$AN108,$BQ$7:$BQ$126,0),""),"")</f>
        <v/>
      </c>
      <c r="BO108" s="93" t="str">
        <f t="array" ref="BO108">IFERROR(IF(AND(COUNTIF($BE$7:$BE108,"")+1=BO$6,LEN($BE108)&gt;0,$AM108&gt;0),MATCH(INDEX($V$7:$V$16,$AM108)&amp;"-"&amp;$AN108,$BQ$7:$BQ$126,0),""),"")</f>
        <v/>
      </c>
      <c r="BP108" s="93" t="str">
        <f t="array" ref="BP108">IFERROR(IF(AND(COUNTIF($BE$7:$BE108,"")+1=BP$6,LEN($BE108)&gt;0,$AM108&gt;0),MATCH(INDEX($V$7:$V$16,$AM108)&amp;"-"&amp;$AN108,$BQ$7:$BQ$126,0),""),"")</f>
        <v/>
      </c>
      <c r="BQ108" s="93" t="str">
        <f t="shared" si="84"/>
        <v/>
      </c>
      <c r="BR108" s="93" t="str">
        <f t="array" ref="BR108">IFERROR(IF(AND(COUNTIF($BQ$7:$BQ108,"")+1=BR$6,LEN($BQ108)&gt;0,$AQ108&gt;0),MATCH(INDEX($W$7:$W$16,$AQ108)&amp;"-"&amp;$AR108,$CC$7:$CC$126,0),""),"")</f>
        <v/>
      </c>
      <c r="BS108" s="93" t="str">
        <f t="array" ref="BS108">IFERROR(IF(AND(COUNTIF($BQ$7:$BQ108,"")+1=BS$6,LEN($BQ108)&gt;0,$AQ108&gt;0),MATCH(INDEX($W$7:$W$16,$AQ108)&amp;"-"&amp;$AR108,$CC$7:$CC$126,0),""),"")</f>
        <v/>
      </c>
      <c r="BT108" s="93" t="str">
        <f t="array" ref="BT108">IFERROR(IF(AND(COUNTIF($BQ$7:$BQ108,"")+1=BT$6,LEN($BQ108)&gt;0,$AQ108&gt;0),MATCH(INDEX($W$7:$W$16,$AQ108)&amp;"-"&amp;$AR108,$CC$7:$CC$126,0),""),"")</f>
        <v/>
      </c>
      <c r="BU108" s="93" t="str">
        <f t="array" ref="BU108">IFERROR(IF(AND(COUNTIF($BQ$7:$BQ108,"")+1=BU$6,LEN($BQ108)&gt;0,$AQ108&gt;0),MATCH(INDEX($W$7:$W$16,$AQ108)&amp;"-"&amp;$AR108,$CC$7:$CC$126,0),""),"")</f>
        <v/>
      </c>
      <c r="BV108" s="93" t="str">
        <f t="array" ref="BV108">IFERROR(IF(AND(COUNTIF($BQ$7:$BQ108,"")+1=BV$6,LEN($BQ108)&gt;0,$AQ108&gt;0),MATCH(INDEX($W$7:$W$16,$AQ108)&amp;"-"&amp;$AR108,$CC$7:$CC$126,0),""),"")</f>
        <v/>
      </c>
      <c r="BW108" s="93" t="str">
        <f t="array" ref="BW108">IFERROR(IF(AND(COUNTIF($BQ$7:$BQ108,"")+1=BW$6,LEN($BQ108)&gt;0,$AQ108&gt;0),MATCH(INDEX($W$7:$W$16,$AQ108)&amp;"-"&amp;$AR108,$CC$7:$CC$126,0),""),"")</f>
        <v/>
      </c>
      <c r="BX108" s="93" t="str">
        <f t="array" ref="BX108">IFERROR(IF(AND(COUNTIF($BQ$7:$BQ108,"")+1=BX$6,LEN($BQ108)&gt;0,$AQ108&gt;0),MATCH(INDEX($W$7:$W$16,$AQ108)&amp;"-"&amp;$AR108,$CC$7:$CC$126,0),""),"")</f>
        <v/>
      </c>
      <c r="BY108" s="93" t="str">
        <f t="array" ref="BY108">IFERROR(IF(AND(COUNTIF($BQ$7:$BQ108,"")+1=BY$6,LEN($BQ108)&gt;0,$AQ108&gt;0),MATCH(INDEX($W$7:$W$16,$AQ108)&amp;"-"&amp;$AR108,$CC$7:$CC$126,0),""),"")</f>
        <v/>
      </c>
      <c r="BZ108" s="93" t="str">
        <f t="array" ref="BZ108">IFERROR(IF(AND(COUNTIF($BQ$7:$BQ108,"")+1=BZ$6,LEN($BQ108)&gt;0,$AQ108&gt;0),MATCH(INDEX($W$7:$W$16,$AQ108)&amp;"-"&amp;$AR108,$CC$7:$CC$126,0),""),"")</f>
        <v/>
      </c>
      <c r="CA108" s="93" t="str">
        <f t="array" ref="CA108">IFERROR(IF(AND(COUNTIF($BQ$7:$BQ108,"")+1=CA$6,LEN($BQ108)&gt;0,$AQ108&gt;0),MATCH(INDEX($W$7:$W$16,$AQ108)&amp;"-"&amp;$AR108,$CC$7:$CC$126,0),""),"")</f>
        <v/>
      </c>
      <c r="CB108" s="93" t="str">
        <f t="array" ref="CB108">IFERROR(IF(AND(COUNTIF($BQ$7:$BQ108,"")+1=CB$6,LEN($BQ108)&gt;0,$AQ108&gt;0),MATCH(INDEX($W$7:$W$16,$AQ108)&amp;"-"&amp;$AR108,$CC$7:$CC$126,0),""),"")</f>
        <v/>
      </c>
      <c r="CC108" s="93" t="str">
        <f t="shared" si="85"/>
        <v/>
      </c>
      <c r="CD108" s="93" t="str">
        <f t="array" ref="CD108">IFERROR(IF(AND(COUNTIF($CC$7:$CC108,"")+1=CD$6,LEN($CC108)&gt;0,$AU108&gt;0),MATCH(INDEX($X$7:$X$16,$AU108)&amp;"-"&amp;$AV108,$CO$7:$CO$126,0),""),"")</f>
        <v/>
      </c>
      <c r="CE108" s="93" t="str">
        <f t="array" ref="CE108">IFERROR(IF(AND(COUNTIF($CC$7:$CC108,"")+1=CE$6,LEN($CC108)&gt;0,$AU108&gt;0),MATCH(INDEX($X$7:$X$16,$AU108)&amp;"-"&amp;$AV108,$CO$7:$CO$126,0),""),"")</f>
        <v/>
      </c>
      <c r="CF108" s="93" t="str">
        <f t="array" ref="CF108">IFERROR(IF(AND(COUNTIF($CC$7:$CC108,"")+1=CF$6,LEN($CC108)&gt;0,$AU108&gt;0),MATCH(INDEX($X$7:$X$16,$AU108)&amp;"-"&amp;$AV108,$CO$7:$CO$126,0),""),"")</f>
        <v/>
      </c>
      <c r="CG108" s="93" t="str">
        <f t="array" ref="CG108">IFERROR(IF(AND(COUNTIF($CC$7:$CC108,"")+1=CG$6,LEN($CC108)&gt;0,$AU108&gt;0),MATCH(INDEX($X$7:$X$16,$AU108)&amp;"-"&amp;$AV108,$CO$7:$CO$126,0),""),"")</f>
        <v/>
      </c>
      <c r="CH108" s="93" t="str">
        <f t="array" ref="CH108">IFERROR(IF(AND(COUNTIF($CC$7:$CC108,"")+1=CH$6,LEN($CC108)&gt;0,$AU108&gt;0),MATCH(INDEX($X$7:$X$16,$AU108)&amp;"-"&amp;$AV108,$CO$7:$CO$126,0),""),"")</f>
        <v/>
      </c>
      <c r="CI108" s="93" t="str">
        <f t="array" ref="CI108">IFERROR(IF(AND(COUNTIF($CC$7:$CC108,"")+1=CI$6,LEN($CC108)&gt;0,$AU108&gt;0),MATCH(INDEX($X$7:$X$16,$AU108)&amp;"-"&amp;$AV108,$CO$7:$CO$126,0),""),"")</f>
        <v/>
      </c>
      <c r="CJ108" s="93" t="str">
        <f t="array" ref="CJ108">IFERROR(IF(AND(COUNTIF($CC$7:$CC108,"")+1=CJ$6,LEN($CC108)&gt;0,$AU108&gt;0),MATCH(INDEX($X$7:$X$16,$AU108)&amp;"-"&amp;$AV108,$CO$7:$CO$126,0),""),"")</f>
        <v/>
      </c>
      <c r="CK108" s="93" t="str">
        <f t="array" ref="CK108">IFERROR(IF(AND(COUNTIF($CC$7:$CC108,"")+1=CK$6,LEN($CC108)&gt;0,$AU108&gt;0),MATCH(INDEX($X$7:$X$16,$AU108)&amp;"-"&amp;$AV108,$CO$7:$CO$126,0),""),"")</f>
        <v/>
      </c>
      <c r="CL108" s="93" t="str">
        <f t="array" ref="CL108">IFERROR(IF(AND(COUNTIF($CC$7:$CC108,"")+1=CL$6,LEN($CC108)&gt;0,$AU108&gt;0),MATCH(INDEX($X$7:$X$16,$AU108)&amp;"-"&amp;$AV108,$CO$7:$CO$126,0),""),"")</f>
        <v/>
      </c>
      <c r="CM108" s="93" t="str">
        <f t="array" ref="CM108">IFERROR(IF(AND(COUNTIF($CC$7:$CC108,"")+1=CM$6,LEN($CC108)&gt;0,$AU108&gt;0),MATCH(INDEX($X$7:$X$16,$AU108)&amp;"-"&amp;$AV108,$CO$7:$CO$126,0),""),"")</f>
        <v/>
      </c>
      <c r="CN108" s="93" t="str">
        <f t="array" ref="CN108">IFERROR(IF(AND(COUNTIF($CC$7:$CC108,"")+1=CN$6,LEN($CC108)&gt;0,$AU108&gt;0),MATCH(INDEX($X$7:$X$16,$AU108)&amp;"-"&amp;$AV108,$CO$7:$CO$126,0),""),"")</f>
        <v/>
      </c>
      <c r="CO108" s="93" t="str">
        <f t="shared" si="86"/>
        <v/>
      </c>
      <c r="CP108" s="93" t="str">
        <f t="array" ref="CP108">IFERROR(IF(AND(COUNTIF($CO$7:$CO108,"")+1=CP$6,LEN($CO108)&gt;0,$AY108&gt;0),MATCH(INDEX($Y$7:$Y$16,$AY108)&amp;"-"&amp;$AZ108,$DA$7:$DA$126,0),""),"")</f>
        <v/>
      </c>
      <c r="CQ108" s="93" t="str">
        <f t="array" ref="CQ108">IFERROR(IF(AND(COUNTIF($CO$7:$CO108,"")+1=CQ$6,LEN($CO108)&gt;0,$AY108&gt;0),MATCH(INDEX($Y$7:$Y$16,$AY108)&amp;"-"&amp;$AZ108,$DA$7:$DA$126,0),""),"")</f>
        <v/>
      </c>
      <c r="CR108" s="93" t="str">
        <f t="array" ref="CR108">IFERROR(IF(AND(COUNTIF($CO$7:$CO108,"")+1=CR$6,LEN($CO108)&gt;0,$AY108&gt;0),MATCH(INDEX($Y$7:$Y$16,$AY108)&amp;"-"&amp;$AZ108,$DA$7:$DA$126,0),""),"")</f>
        <v/>
      </c>
      <c r="CS108" s="93" t="str">
        <f t="array" ref="CS108">IFERROR(IF(AND(COUNTIF($CO$7:$CO108,"")+1=CS$6,LEN($CO108)&gt;0,$AY108&gt;0),MATCH(INDEX($Y$7:$Y$16,$AY108)&amp;"-"&amp;$AZ108,$DA$7:$DA$126,0),""),"")</f>
        <v/>
      </c>
      <c r="CT108" s="93" t="str">
        <f t="array" ref="CT108">IFERROR(IF(AND(COUNTIF($CO$7:$CO108,"")+1=CT$6,LEN($CO108)&gt;0,$AY108&gt;0),MATCH(INDEX($Y$7:$Y$16,$AY108)&amp;"-"&amp;$AZ108,$DA$7:$DA$126,0),""),"")</f>
        <v/>
      </c>
      <c r="CU108" s="93" t="str">
        <f t="array" ref="CU108">IFERROR(IF(AND(COUNTIF($CO$7:$CO108,"")+1=CU$6,LEN($CO108)&gt;0,$AY108&gt;0),MATCH(INDEX($Y$7:$Y$16,$AY108)&amp;"-"&amp;$AZ108,$DA$7:$DA$126,0),""),"")</f>
        <v/>
      </c>
      <c r="CV108" s="93" t="str">
        <f t="array" ref="CV108">IFERROR(IF(AND(COUNTIF($CO$7:$CO108,"")+1=CV$6,LEN($CO108)&gt;0,$AY108&gt;0),MATCH(INDEX($Y$7:$Y$16,$AY108)&amp;"-"&amp;$AZ108,$DA$7:$DA$126,0),""),"")</f>
        <v/>
      </c>
      <c r="CW108" s="93" t="str">
        <f t="array" ref="CW108">IFERROR(IF(AND(COUNTIF($CO$7:$CO108,"")+1=CW$6,LEN($CO108)&gt;0,$AY108&gt;0),MATCH(INDEX($Y$7:$Y$16,$AY108)&amp;"-"&amp;$AZ108,$DA$7:$DA$126,0),""),"")</f>
        <v/>
      </c>
      <c r="CX108" s="93" t="str">
        <f t="array" ref="CX108">IFERROR(IF(AND(COUNTIF($CO$7:$CO108,"")+1=CX$6,LEN($CO108)&gt;0,$AY108&gt;0),MATCH(INDEX($Y$7:$Y$16,$AY108)&amp;"-"&amp;$AZ108,$DA$7:$DA$126,0),""),"")</f>
        <v/>
      </c>
      <c r="CY108" s="93" t="str">
        <f t="array" ref="CY108">IFERROR(IF(AND(COUNTIF($CO$7:$CO108,"")+1=CY$6,LEN($CO108)&gt;0,$AY108&gt;0),MATCH(INDEX($Y$7:$Y$16,$AY108)&amp;"-"&amp;$AZ108,$DA$7:$DA$126,0),""),"")</f>
        <v/>
      </c>
      <c r="CZ108" s="93" t="str">
        <f t="array" ref="CZ108">IFERROR(IF(AND(COUNTIF($CO$7:$CO108,"")+1=CZ$6,LEN($CO108)&gt;0,$AY108&gt;0),MATCH(INDEX($Y$7:$Y$16,$AY108)&amp;"-"&amp;$AZ108,$DA$7:$DA$126,0),""),"")</f>
        <v/>
      </c>
      <c r="DA108" s="93" t="str">
        <f t="shared" si="87"/>
        <v/>
      </c>
      <c r="DC108" s="93" t="str">
        <f t="array" ref="DC108">IFERROR(IF(LEN(BQ108)=0,"",SUM((BF$7:BO$126=$BD108)*(BF$6:BO$6))),"")</f>
        <v/>
      </c>
      <c r="DD108" s="93" t="str">
        <f t="array" ref="DD108">IFERROR(IF(LEN(CC108)=0,"",SUM((BR$7:CA$126=$BD108)*(BR$6:CA$6))),"")</f>
        <v/>
      </c>
      <c r="DE108" s="93" t="str">
        <f t="array" ref="DE108">IFERROR(IF(LEN(CO108)=0,"",SUM((CD$7:CM$126=$BD108)*(CD$6:CM$6))),"")</f>
        <v/>
      </c>
      <c r="DF108" s="93" t="str">
        <f t="array" ref="DF108">IFERROR(IF(LEN(DA108)=0,"",SUM((CP$7:CY$126=$BD108)*(CP$6:CY$6))),"")</f>
        <v/>
      </c>
    </row>
    <row r="109" spans="15:110" x14ac:dyDescent="0.25">
      <c r="AJ109" s="112">
        <v>103</v>
      </c>
      <c r="AK109" s="93" t="str">
        <f t="array" ref="AK109">IFERROR(IF(MAX(($AJ109&gt;=$AF$7:$AF$16)*($AJ109&lt;=$AG$7:$AG$16)*$AA$7:$AA$16)=0,"",INDEX($AB$7:$AB$16,MAX(($AJ109&gt;=$AF$7:$AF$16)*($AJ109&lt;=$AG$7:$AG$16)*$AA$7:$AA$16))),"")</f>
        <v/>
      </c>
      <c r="AL109" s="93" t="str">
        <f>IFERROR(IF(LEN(AK109)=0,"",COUNTIF(AK$7:AK109,AK109)),"")</f>
        <v/>
      </c>
      <c r="AM109" s="93" t="str">
        <f t="array" ref="AM109">IFERROR(IF(LEN(AK109)=0,"",LARGE((AK109=$R$7:$R$126)*($P$7:$P$126),COUNTIF(AK109:AK$126,AK109)-1)),"")</f>
        <v/>
      </c>
      <c r="AN109" s="93" t="str">
        <f>IFERROR(IF(LEN(AK109)=0,"",COUNTIF(AM$7:AM109,AM109)),"")</f>
        <v/>
      </c>
      <c r="AO109" s="93" t="str">
        <f t="array" ref="AO109">IFERROR(IF(MAX(($AJ109&gt;=$AF$19:$AF$28)*($AJ109&lt;=$AG$19:$AG$28)*$AA$19:$AA$28)=0,"",INDEX($AB$19:$AB$28,MAX(($AJ109&gt;=$AF$19:$AF$28)*($AJ109&lt;=$AG$19:$AG$28)*$AA$19:$AA$28))),"")</f>
        <v/>
      </c>
      <c r="AP109" s="93" t="str">
        <f>IFERROR(IF(LEN(AO109)=0,"",COUNTIF(AO$7:AO109,AO109)),"")</f>
        <v/>
      </c>
      <c r="AQ109" s="93" t="str">
        <f t="array" ref="AQ109">IFERROR(IF(LEN(AO109)=0,"",LARGE((AO109=$Q$7:$Q$126)*($P$7:$P$126),COUNTIF(AO109:AO$126,AO109)-1)),"")</f>
        <v/>
      </c>
      <c r="AR109" s="93" t="str">
        <f>IFERROR(IF(LEN(AO109)=0,"",COUNTIF(AQ$7:AQ109,AQ109)),"")</f>
        <v/>
      </c>
      <c r="AS109" s="93" t="str">
        <f t="array" ref="AS109">IFERROR(IF(MAX(($AJ109&gt;=$AF$31:$AF$40)*($AJ109&lt;=$AG$31:$AG$40)*$AA$31:$AA$40)=0,"",INDEX($AB$31:$AB$40,MAX(($AJ109&gt;=$AF$31:$AF$40)*($AJ109&lt;=$AG$31:$AG$40)*$AA$31:$AA$40))),"")</f>
        <v/>
      </c>
      <c r="AT109" s="93" t="str">
        <f>IFERROR(IF(LEN(AS109)=0,"",COUNTIF(AS$7:AS109,AS109)),"")</f>
        <v/>
      </c>
      <c r="AU109" s="93" t="str">
        <f t="shared" si="81"/>
        <v/>
      </c>
      <c r="AV109" s="93" t="str">
        <f>IFERROR(IF(LEN(AU109)=0,"",COUNTIF(AU$7:AU109,AU109)),"")</f>
        <v/>
      </c>
      <c r="AW109" s="93" t="str">
        <f t="array" ref="AW109">IFERROR(IF(MAX(($AJ109&gt;=$AF$43:$AF$52)*($AJ109&lt;=$AG$43:$AG$52)*$AA$43:$AA$52)=0,"",INDEX($AB$43:$AB$52,MAX(($AJ109&gt;=$AF$43:$AF$52)*($AJ109&lt;=$AG$43:$AG$52)*$AA$43:$AA$52))),"")</f>
        <v/>
      </c>
      <c r="AX109" s="93" t="str">
        <f>IFERROR(IF(LEN(AW109)=0,"",COUNTIF(AW$7:AW109,AW109)),"")</f>
        <v/>
      </c>
      <c r="AY109" s="93" t="str">
        <f t="shared" si="82"/>
        <v/>
      </c>
      <c r="AZ109" s="93" t="str">
        <f>IFERROR(IF(LEN(AY109)=0,"",COUNTIF(AY$7:AY109,AY109)),"")</f>
        <v/>
      </c>
      <c r="BA109" s="93" t="str">
        <f t="array" ref="BA109">IFERROR(IF(MAX(($AJ109&gt;=$AF$55:$AF$64)*($AJ109&lt;=$AG$55:$AG$64)*$AA$55:$AA$64)=0,"",INDEX($AB$55:$AB$64,MAX(($AJ109&gt;=$AF$55:$AF$64)*($AJ109&lt;=$AG$55:$AG$64)*$AA$55:$AA$64))),"")</f>
        <v/>
      </c>
      <c r="BB109" s="93" t="str">
        <f>IFERROR(IF(LEN(BA109)=0,"",COUNTIF(BA$7:BA109,BA109)),"")</f>
        <v/>
      </c>
      <c r="BD109" s="112">
        <v>103</v>
      </c>
      <c r="BE109" s="93" t="str">
        <f t="shared" si="83"/>
        <v/>
      </c>
      <c r="BF109" s="93" t="str">
        <f t="array" ref="BF109">IFERROR(IF(AND(COUNTIF($BE$7:$BE109,"")+1=BF$6,LEN($BE109)&gt;0,$AM109&gt;0),MATCH(INDEX($V$7:$V$16,$AM109)&amp;"-"&amp;$AN109,$BQ$7:$BQ$126,0),""),"")</f>
        <v/>
      </c>
      <c r="BG109" s="93" t="str">
        <f t="array" ref="BG109">IFERROR(IF(AND(COUNTIF($BE$7:$BE109,"")+1=BG$6,LEN($BE109)&gt;0,$AM109&gt;0),MATCH(INDEX($V$7:$V$16,$AM109)&amp;"-"&amp;$AN109,$BQ$7:$BQ$126,0),""),"")</f>
        <v/>
      </c>
      <c r="BH109" s="93" t="str">
        <f t="array" ref="BH109">IFERROR(IF(AND(COUNTIF($BE$7:$BE109,"")+1=BH$6,LEN($BE109)&gt;0,$AM109&gt;0),MATCH(INDEX($V$7:$V$16,$AM109)&amp;"-"&amp;$AN109,$BQ$7:$BQ$126,0),""),"")</f>
        <v/>
      </c>
      <c r="BI109" s="93" t="str">
        <f t="array" ref="BI109">IFERROR(IF(AND(COUNTIF($BE$7:$BE109,"")+1=BI$6,LEN($BE109)&gt;0,$AM109&gt;0),MATCH(INDEX($V$7:$V$16,$AM109)&amp;"-"&amp;$AN109,$BQ$7:$BQ$126,0),""),"")</f>
        <v/>
      </c>
      <c r="BJ109" s="93" t="str">
        <f t="array" ref="BJ109">IFERROR(IF(AND(COUNTIF($BE$7:$BE109,"")+1=BJ$6,LEN($BE109)&gt;0,$AM109&gt;0),MATCH(INDEX($V$7:$V$16,$AM109)&amp;"-"&amp;$AN109,$BQ$7:$BQ$126,0),""),"")</f>
        <v/>
      </c>
      <c r="BK109" s="93" t="str">
        <f t="array" ref="BK109">IFERROR(IF(AND(COUNTIF($BE$7:$BE109,"")+1=BK$6,LEN($BE109)&gt;0,$AM109&gt;0),MATCH(INDEX($V$7:$V$16,$AM109)&amp;"-"&amp;$AN109,$BQ$7:$BQ$126,0),""),"")</f>
        <v/>
      </c>
      <c r="BL109" s="93" t="str">
        <f t="array" ref="BL109">IFERROR(IF(AND(COUNTIF($BE$7:$BE109,"")+1=BL$6,LEN($BE109)&gt;0,$AM109&gt;0),MATCH(INDEX($V$7:$V$16,$AM109)&amp;"-"&amp;$AN109,$BQ$7:$BQ$126,0),""),"")</f>
        <v/>
      </c>
      <c r="BM109" s="93" t="str">
        <f t="array" ref="BM109">IFERROR(IF(AND(COUNTIF($BE$7:$BE109,"")+1=BM$6,LEN($BE109)&gt;0,$AM109&gt;0),MATCH(INDEX($V$7:$V$16,$AM109)&amp;"-"&amp;$AN109,$BQ$7:$BQ$126,0),""),"")</f>
        <v/>
      </c>
      <c r="BN109" s="93" t="str">
        <f t="array" ref="BN109">IFERROR(IF(AND(COUNTIF($BE$7:$BE109,"")+1=BN$6,LEN($BE109)&gt;0,$AM109&gt;0),MATCH(INDEX($V$7:$V$16,$AM109)&amp;"-"&amp;$AN109,$BQ$7:$BQ$126,0),""),"")</f>
        <v/>
      </c>
      <c r="BO109" s="93" t="str">
        <f t="array" ref="BO109">IFERROR(IF(AND(COUNTIF($BE$7:$BE109,"")+1=BO$6,LEN($BE109)&gt;0,$AM109&gt;0),MATCH(INDEX($V$7:$V$16,$AM109)&amp;"-"&amp;$AN109,$BQ$7:$BQ$126,0),""),"")</f>
        <v/>
      </c>
      <c r="BP109" s="93" t="str">
        <f t="array" ref="BP109">IFERROR(IF(AND(COUNTIF($BE$7:$BE109,"")+1=BP$6,LEN($BE109)&gt;0,$AM109&gt;0),MATCH(INDEX($V$7:$V$16,$AM109)&amp;"-"&amp;$AN109,$BQ$7:$BQ$126,0),""),"")</f>
        <v/>
      </c>
      <c r="BQ109" s="93" t="str">
        <f t="shared" si="84"/>
        <v/>
      </c>
      <c r="BR109" s="93" t="str">
        <f t="array" ref="BR109">IFERROR(IF(AND(COUNTIF($BQ$7:$BQ109,"")+1=BR$6,LEN($BQ109)&gt;0,$AQ109&gt;0),MATCH(INDEX($W$7:$W$16,$AQ109)&amp;"-"&amp;$AR109,$CC$7:$CC$126,0),""),"")</f>
        <v/>
      </c>
      <c r="BS109" s="93" t="str">
        <f t="array" ref="BS109">IFERROR(IF(AND(COUNTIF($BQ$7:$BQ109,"")+1=BS$6,LEN($BQ109)&gt;0,$AQ109&gt;0),MATCH(INDEX($W$7:$W$16,$AQ109)&amp;"-"&amp;$AR109,$CC$7:$CC$126,0),""),"")</f>
        <v/>
      </c>
      <c r="BT109" s="93" t="str">
        <f t="array" ref="BT109">IFERROR(IF(AND(COUNTIF($BQ$7:$BQ109,"")+1=BT$6,LEN($BQ109)&gt;0,$AQ109&gt;0),MATCH(INDEX($W$7:$W$16,$AQ109)&amp;"-"&amp;$AR109,$CC$7:$CC$126,0),""),"")</f>
        <v/>
      </c>
      <c r="BU109" s="93" t="str">
        <f t="array" ref="BU109">IFERROR(IF(AND(COUNTIF($BQ$7:$BQ109,"")+1=BU$6,LEN($BQ109)&gt;0,$AQ109&gt;0),MATCH(INDEX($W$7:$W$16,$AQ109)&amp;"-"&amp;$AR109,$CC$7:$CC$126,0),""),"")</f>
        <v/>
      </c>
      <c r="BV109" s="93" t="str">
        <f t="array" ref="BV109">IFERROR(IF(AND(COUNTIF($BQ$7:$BQ109,"")+1=BV$6,LEN($BQ109)&gt;0,$AQ109&gt;0),MATCH(INDEX($W$7:$W$16,$AQ109)&amp;"-"&amp;$AR109,$CC$7:$CC$126,0),""),"")</f>
        <v/>
      </c>
      <c r="BW109" s="93" t="str">
        <f t="array" ref="BW109">IFERROR(IF(AND(COUNTIF($BQ$7:$BQ109,"")+1=BW$6,LEN($BQ109)&gt;0,$AQ109&gt;0),MATCH(INDEX($W$7:$W$16,$AQ109)&amp;"-"&amp;$AR109,$CC$7:$CC$126,0),""),"")</f>
        <v/>
      </c>
      <c r="BX109" s="93" t="str">
        <f t="array" ref="BX109">IFERROR(IF(AND(COUNTIF($BQ$7:$BQ109,"")+1=BX$6,LEN($BQ109)&gt;0,$AQ109&gt;0),MATCH(INDEX($W$7:$W$16,$AQ109)&amp;"-"&amp;$AR109,$CC$7:$CC$126,0),""),"")</f>
        <v/>
      </c>
      <c r="BY109" s="93" t="str">
        <f t="array" ref="BY109">IFERROR(IF(AND(COUNTIF($BQ$7:$BQ109,"")+1=BY$6,LEN($BQ109)&gt;0,$AQ109&gt;0),MATCH(INDEX($W$7:$W$16,$AQ109)&amp;"-"&amp;$AR109,$CC$7:$CC$126,0),""),"")</f>
        <v/>
      </c>
      <c r="BZ109" s="93" t="str">
        <f t="array" ref="BZ109">IFERROR(IF(AND(COUNTIF($BQ$7:$BQ109,"")+1=BZ$6,LEN($BQ109)&gt;0,$AQ109&gt;0),MATCH(INDEX($W$7:$W$16,$AQ109)&amp;"-"&amp;$AR109,$CC$7:$CC$126,0),""),"")</f>
        <v/>
      </c>
      <c r="CA109" s="93" t="str">
        <f t="array" ref="CA109">IFERROR(IF(AND(COUNTIF($BQ$7:$BQ109,"")+1=CA$6,LEN($BQ109)&gt;0,$AQ109&gt;0),MATCH(INDEX($W$7:$W$16,$AQ109)&amp;"-"&amp;$AR109,$CC$7:$CC$126,0),""),"")</f>
        <v/>
      </c>
      <c r="CB109" s="93" t="str">
        <f t="array" ref="CB109">IFERROR(IF(AND(COUNTIF($BQ$7:$BQ109,"")+1=CB$6,LEN($BQ109)&gt;0,$AQ109&gt;0),MATCH(INDEX($W$7:$W$16,$AQ109)&amp;"-"&amp;$AR109,$CC$7:$CC$126,0),""),"")</f>
        <v/>
      </c>
      <c r="CC109" s="93" t="str">
        <f t="shared" si="85"/>
        <v/>
      </c>
      <c r="CD109" s="93" t="str">
        <f t="array" ref="CD109">IFERROR(IF(AND(COUNTIF($CC$7:$CC109,"")+1=CD$6,LEN($CC109)&gt;0,$AU109&gt;0),MATCH(INDEX($X$7:$X$16,$AU109)&amp;"-"&amp;$AV109,$CO$7:$CO$126,0),""),"")</f>
        <v/>
      </c>
      <c r="CE109" s="93" t="str">
        <f t="array" ref="CE109">IFERROR(IF(AND(COUNTIF($CC$7:$CC109,"")+1=CE$6,LEN($CC109)&gt;0,$AU109&gt;0),MATCH(INDEX($X$7:$X$16,$AU109)&amp;"-"&amp;$AV109,$CO$7:$CO$126,0),""),"")</f>
        <v/>
      </c>
      <c r="CF109" s="93" t="str">
        <f t="array" ref="CF109">IFERROR(IF(AND(COUNTIF($CC$7:$CC109,"")+1=CF$6,LEN($CC109)&gt;0,$AU109&gt;0),MATCH(INDEX($X$7:$X$16,$AU109)&amp;"-"&amp;$AV109,$CO$7:$CO$126,0),""),"")</f>
        <v/>
      </c>
      <c r="CG109" s="93" t="str">
        <f t="array" ref="CG109">IFERROR(IF(AND(COUNTIF($CC$7:$CC109,"")+1=CG$6,LEN($CC109)&gt;0,$AU109&gt;0),MATCH(INDEX($X$7:$X$16,$AU109)&amp;"-"&amp;$AV109,$CO$7:$CO$126,0),""),"")</f>
        <v/>
      </c>
      <c r="CH109" s="93" t="str">
        <f t="array" ref="CH109">IFERROR(IF(AND(COUNTIF($CC$7:$CC109,"")+1=CH$6,LEN($CC109)&gt;0,$AU109&gt;0),MATCH(INDEX($X$7:$X$16,$AU109)&amp;"-"&amp;$AV109,$CO$7:$CO$126,0),""),"")</f>
        <v/>
      </c>
      <c r="CI109" s="93" t="str">
        <f t="array" ref="CI109">IFERROR(IF(AND(COUNTIF($CC$7:$CC109,"")+1=CI$6,LEN($CC109)&gt;0,$AU109&gt;0),MATCH(INDEX($X$7:$X$16,$AU109)&amp;"-"&amp;$AV109,$CO$7:$CO$126,0),""),"")</f>
        <v/>
      </c>
      <c r="CJ109" s="93" t="str">
        <f t="array" ref="CJ109">IFERROR(IF(AND(COUNTIF($CC$7:$CC109,"")+1=CJ$6,LEN($CC109)&gt;0,$AU109&gt;0),MATCH(INDEX($X$7:$X$16,$AU109)&amp;"-"&amp;$AV109,$CO$7:$CO$126,0),""),"")</f>
        <v/>
      </c>
      <c r="CK109" s="93" t="str">
        <f t="array" ref="CK109">IFERROR(IF(AND(COUNTIF($CC$7:$CC109,"")+1=CK$6,LEN($CC109)&gt;0,$AU109&gt;0),MATCH(INDEX($X$7:$X$16,$AU109)&amp;"-"&amp;$AV109,$CO$7:$CO$126,0),""),"")</f>
        <v/>
      </c>
      <c r="CL109" s="93" t="str">
        <f t="array" ref="CL109">IFERROR(IF(AND(COUNTIF($CC$7:$CC109,"")+1=CL$6,LEN($CC109)&gt;0,$AU109&gt;0),MATCH(INDEX($X$7:$X$16,$AU109)&amp;"-"&amp;$AV109,$CO$7:$CO$126,0),""),"")</f>
        <v/>
      </c>
      <c r="CM109" s="93" t="str">
        <f t="array" ref="CM109">IFERROR(IF(AND(COUNTIF($CC$7:$CC109,"")+1=CM$6,LEN($CC109)&gt;0,$AU109&gt;0),MATCH(INDEX($X$7:$X$16,$AU109)&amp;"-"&amp;$AV109,$CO$7:$CO$126,0),""),"")</f>
        <v/>
      </c>
      <c r="CN109" s="93" t="str">
        <f t="array" ref="CN109">IFERROR(IF(AND(COUNTIF($CC$7:$CC109,"")+1=CN$6,LEN($CC109)&gt;0,$AU109&gt;0),MATCH(INDEX($X$7:$X$16,$AU109)&amp;"-"&amp;$AV109,$CO$7:$CO$126,0),""),"")</f>
        <v/>
      </c>
      <c r="CO109" s="93" t="str">
        <f t="shared" si="86"/>
        <v/>
      </c>
      <c r="CP109" s="93" t="str">
        <f t="array" ref="CP109">IFERROR(IF(AND(COUNTIF($CO$7:$CO109,"")+1=CP$6,LEN($CO109)&gt;0,$AY109&gt;0),MATCH(INDEX($Y$7:$Y$16,$AY109)&amp;"-"&amp;$AZ109,$DA$7:$DA$126,0),""),"")</f>
        <v/>
      </c>
      <c r="CQ109" s="93" t="str">
        <f t="array" ref="CQ109">IFERROR(IF(AND(COUNTIF($CO$7:$CO109,"")+1=CQ$6,LEN($CO109)&gt;0,$AY109&gt;0),MATCH(INDEX($Y$7:$Y$16,$AY109)&amp;"-"&amp;$AZ109,$DA$7:$DA$126,0),""),"")</f>
        <v/>
      </c>
      <c r="CR109" s="93" t="str">
        <f t="array" ref="CR109">IFERROR(IF(AND(COUNTIF($CO$7:$CO109,"")+1=CR$6,LEN($CO109)&gt;0,$AY109&gt;0),MATCH(INDEX($Y$7:$Y$16,$AY109)&amp;"-"&amp;$AZ109,$DA$7:$DA$126,0),""),"")</f>
        <v/>
      </c>
      <c r="CS109" s="93" t="str">
        <f t="array" ref="CS109">IFERROR(IF(AND(COUNTIF($CO$7:$CO109,"")+1=CS$6,LEN($CO109)&gt;0,$AY109&gt;0),MATCH(INDEX($Y$7:$Y$16,$AY109)&amp;"-"&amp;$AZ109,$DA$7:$DA$126,0),""),"")</f>
        <v/>
      </c>
      <c r="CT109" s="93" t="str">
        <f t="array" ref="CT109">IFERROR(IF(AND(COUNTIF($CO$7:$CO109,"")+1=CT$6,LEN($CO109)&gt;0,$AY109&gt;0),MATCH(INDEX($Y$7:$Y$16,$AY109)&amp;"-"&amp;$AZ109,$DA$7:$DA$126,0),""),"")</f>
        <v/>
      </c>
      <c r="CU109" s="93" t="str">
        <f t="array" ref="CU109">IFERROR(IF(AND(COUNTIF($CO$7:$CO109,"")+1=CU$6,LEN($CO109)&gt;0,$AY109&gt;0),MATCH(INDEX($Y$7:$Y$16,$AY109)&amp;"-"&amp;$AZ109,$DA$7:$DA$126,0),""),"")</f>
        <v/>
      </c>
      <c r="CV109" s="93" t="str">
        <f t="array" ref="CV109">IFERROR(IF(AND(COUNTIF($CO$7:$CO109,"")+1=CV$6,LEN($CO109)&gt;0,$AY109&gt;0),MATCH(INDEX($Y$7:$Y$16,$AY109)&amp;"-"&amp;$AZ109,$DA$7:$DA$126,0),""),"")</f>
        <v/>
      </c>
      <c r="CW109" s="93" t="str">
        <f t="array" ref="CW109">IFERROR(IF(AND(COUNTIF($CO$7:$CO109,"")+1=CW$6,LEN($CO109)&gt;0,$AY109&gt;0),MATCH(INDEX($Y$7:$Y$16,$AY109)&amp;"-"&amp;$AZ109,$DA$7:$DA$126,0),""),"")</f>
        <v/>
      </c>
      <c r="CX109" s="93" t="str">
        <f t="array" ref="CX109">IFERROR(IF(AND(COUNTIF($CO$7:$CO109,"")+1=CX$6,LEN($CO109)&gt;0,$AY109&gt;0),MATCH(INDEX($Y$7:$Y$16,$AY109)&amp;"-"&amp;$AZ109,$DA$7:$DA$126,0),""),"")</f>
        <v/>
      </c>
      <c r="CY109" s="93" t="str">
        <f t="array" ref="CY109">IFERROR(IF(AND(COUNTIF($CO$7:$CO109,"")+1=CY$6,LEN($CO109)&gt;0,$AY109&gt;0),MATCH(INDEX($Y$7:$Y$16,$AY109)&amp;"-"&amp;$AZ109,$DA$7:$DA$126,0),""),"")</f>
        <v/>
      </c>
      <c r="CZ109" s="93" t="str">
        <f t="array" ref="CZ109">IFERROR(IF(AND(COUNTIF($CO$7:$CO109,"")+1=CZ$6,LEN($CO109)&gt;0,$AY109&gt;0),MATCH(INDEX($Y$7:$Y$16,$AY109)&amp;"-"&amp;$AZ109,$DA$7:$DA$126,0),""),"")</f>
        <v/>
      </c>
      <c r="DA109" s="93" t="str">
        <f t="shared" si="87"/>
        <v/>
      </c>
      <c r="DC109" s="93" t="str">
        <f t="array" ref="DC109">IFERROR(IF(LEN(BQ109)=0,"",SUM((BF$7:BO$126=$BD109)*(BF$6:BO$6))),"")</f>
        <v/>
      </c>
      <c r="DD109" s="93" t="str">
        <f t="array" ref="DD109">IFERROR(IF(LEN(CC109)=0,"",SUM((BR$7:CA$126=$BD109)*(BR$6:CA$6))),"")</f>
        <v/>
      </c>
      <c r="DE109" s="93" t="str">
        <f t="array" ref="DE109">IFERROR(IF(LEN(CO109)=0,"",SUM((CD$7:CM$126=$BD109)*(CD$6:CM$6))),"")</f>
        <v/>
      </c>
      <c r="DF109" s="93" t="str">
        <f t="array" ref="DF109">IFERROR(IF(LEN(DA109)=0,"",SUM((CP$7:CY$126=$BD109)*(CP$6:CY$6))),"")</f>
        <v/>
      </c>
    </row>
    <row r="110" spans="15:110" x14ac:dyDescent="0.25">
      <c r="AJ110" s="112">
        <v>104</v>
      </c>
      <c r="AK110" s="93" t="str">
        <f t="array" ref="AK110">IFERROR(IF(MAX(($AJ110&gt;=$AF$7:$AF$16)*($AJ110&lt;=$AG$7:$AG$16)*$AA$7:$AA$16)=0,"",INDEX($AB$7:$AB$16,MAX(($AJ110&gt;=$AF$7:$AF$16)*($AJ110&lt;=$AG$7:$AG$16)*$AA$7:$AA$16))),"")</f>
        <v/>
      </c>
      <c r="AL110" s="93" t="str">
        <f>IFERROR(IF(LEN(AK110)=0,"",COUNTIF(AK$7:AK110,AK110)),"")</f>
        <v/>
      </c>
      <c r="AM110" s="93" t="str">
        <f t="array" ref="AM110">IFERROR(IF(LEN(AK110)=0,"",LARGE((AK110=$R$7:$R$126)*($P$7:$P$126),COUNTIF(AK110:AK$126,AK110)-1)),"")</f>
        <v/>
      </c>
      <c r="AN110" s="93" t="str">
        <f>IFERROR(IF(LEN(AK110)=0,"",COUNTIF(AM$7:AM110,AM110)),"")</f>
        <v/>
      </c>
      <c r="AO110" s="93" t="str">
        <f t="array" ref="AO110">IFERROR(IF(MAX(($AJ110&gt;=$AF$19:$AF$28)*($AJ110&lt;=$AG$19:$AG$28)*$AA$19:$AA$28)=0,"",INDEX($AB$19:$AB$28,MAX(($AJ110&gt;=$AF$19:$AF$28)*($AJ110&lt;=$AG$19:$AG$28)*$AA$19:$AA$28))),"")</f>
        <v/>
      </c>
      <c r="AP110" s="93" t="str">
        <f>IFERROR(IF(LEN(AO110)=0,"",COUNTIF(AO$7:AO110,AO110)),"")</f>
        <v/>
      </c>
      <c r="AQ110" s="93" t="str">
        <f t="array" ref="AQ110">IFERROR(IF(LEN(AO110)=0,"",LARGE((AO110=$Q$7:$Q$126)*($P$7:$P$126),COUNTIF(AO110:AO$126,AO110)-1)),"")</f>
        <v/>
      </c>
      <c r="AR110" s="93" t="str">
        <f>IFERROR(IF(LEN(AO110)=0,"",COUNTIF(AQ$7:AQ110,AQ110)),"")</f>
        <v/>
      </c>
      <c r="AS110" s="93" t="str">
        <f t="array" ref="AS110">IFERROR(IF(MAX(($AJ110&gt;=$AF$31:$AF$40)*($AJ110&lt;=$AG$31:$AG$40)*$AA$31:$AA$40)=0,"",INDEX($AB$31:$AB$40,MAX(($AJ110&gt;=$AF$31:$AF$40)*($AJ110&lt;=$AG$31:$AG$40)*$AA$31:$AA$40))),"")</f>
        <v/>
      </c>
      <c r="AT110" s="93" t="str">
        <f>IFERROR(IF(LEN(AS110)=0,"",COUNTIF(AS$7:AS110,AS110)),"")</f>
        <v/>
      </c>
      <c r="AU110" s="93" t="str">
        <f t="shared" si="81"/>
        <v/>
      </c>
      <c r="AV110" s="93" t="str">
        <f>IFERROR(IF(LEN(AU110)=0,"",COUNTIF(AU$7:AU110,AU110)),"")</f>
        <v/>
      </c>
      <c r="AW110" s="93" t="str">
        <f t="array" ref="AW110">IFERROR(IF(MAX(($AJ110&gt;=$AF$43:$AF$52)*($AJ110&lt;=$AG$43:$AG$52)*$AA$43:$AA$52)=0,"",INDEX($AB$43:$AB$52,MAX(($AJ110&gt;=$AF$43:$AF$52)*($AJ110&lt;=$AG$43:$AG$52)*$AA$43:$AA$52))),"")</f>
        <v/>
      </c>
      <c r="AX110" s="93" t="str">
        <f>IFERROR(IF(LEN(AW110)=0,"",COUNTIF(AW$7:AW110,AW110)),"")</f>
        <v/>
      </c>
      <c r="AY110" s="93" t="str">
        <f t="shared" si="82"/>
        <v/>
      </c>
      <c r="AZ110" s="93" t="str">
        <f>IFERROR(IF(LEN(AY110)=0,"",COUNTIF(AY$7:AY110,AY110)),"")</f>
        <v/>
      </c>
      <c r="BA110" s="93" t="str">
        <f t="array" ref="BA110">IFERROR(IF(MAX(($AJ110&gt;=$AF$55:$AF$64)*($AJ110&lt;=$AG$55:$AG$64)*$AA$55:$AA$64)=0,"",INDEX($AB$55:$AB$64,MAX(($AJ110&gt;=$AF$55:$AF$64)*($AJ110&lt;=$AG$55:$AG$64)*$AA$55:$AA$64))),"")</f>
        <v/>
      </c>
      <c r="BB110" s="93" t="str">
        <f>IFERROR(IF(LEN(BA110)=0,"",COUNTIF(BA$7:BA110,BA110)),"")</f>
        <v/>
      </c>
      <c r="BD110" s="112">
        <v>104</v>
      </c>
      <c r="BE110" s="93" t="str">
        <f t="shared" si="83"/>
        <v/>
      </c>
      <c r="BF110" s="93" t="str">
        <f t="array" ref="BF110">IFERROR(IF(AND(COUNTIF($BE$7:$BE110,"")+1=BF$6,LEN($BE110)&gt;0,$AM110&gt;0),MATCH(INDEX($V$7:$V$16,$AM110)&amp;"-"&amp;$AN110,$BQ$7:$BQ$126,0),""),"")</f>
        <v/>
      </c>
      <c r="BG110" s="93" t="str">
        <f t="array" ref="BG110">IFERROR(IF(AND(COUNTIF($BE$7:$BE110,"")+1=BG$6,LEN($BE110)&gt;0,$AM110&gt;0),MATCH(INDEX($V$7:$V$16,$AM110)&amp;"-"&amp;$AN110,$BQ$7:$BQ$126,0),""),"")</f>
        <v/>
      </c>
      <c r="BH110" s="93" t="str">
        <f t="array" ref="BH110">IFERROR(IF(AND(COUNTIF($BE$7:$BE110,"")+1=BH$6,LEN($BE110)&gt;0,$AM110&gt;0),MATCH(INDEX($V$7:$V$16,$AM110)&amp;"-"&amp;$AN110,$BQ$7:$BQ$126,0),""),"")</f>
        <v/>
      </c>
      <c r="BI110" s="93" t="str">
        <f t="array" ref="BI110">IFERROR(IF(AND(COUNTIF($BE$7:$BE110,"")+1=BI$6,LEN($BE110)&gt;0,$AM110&gt;0),MATCH(INDEX($V$7:$V$16,$AM110)&amp;"-"&amp;$AN110,$BQ$7:$BQ$126,0),""),"")</f>
        <v/>
      </c>
      <c r="BJ110" s="93" t="str">
        <f t="array" ref="BJ110">IFERROR(IF(AND(COUNTIF($BE$7:$BE110,"")+1=BJ$6,LEN($BE110)&gt;0,$AM110&gt;0),MATCH(INDEX($V$7:$V$16,$AM110)&amp;"-"&amp;$AN110,$BQ$7:$BQ$126,0),""),"")</f>
        <v/>
      </c>
      <c r="BK110" s="93" t="str">
        <f t="array" ref="BK110">IFERROR(IF(AND(COUNTIF($BE$7:$BE110,"")+1=BK$6,LEN($BE110)&gt;0,$AM110&gt;0),MATCH(INDEX($V$7:$V$16,$AM110)&amp;"-"&amp;$AN110,$BQ$7:$BQ$126,0),""),"")</f>
        <v/>
      </c>
      <c r="BL110" s="93" t="str">
        <f t="array" ref="BL110">IFERROR(IF(AND(COUNTIF($BE$7:$BE110,"")+1=BL$6,LEN($BE110)&gt;0,$AM110&gt;0),MATCH(INDEX($V$7:$V$16,$AM110)&amp;"-"&amp;$AN110,$BQ$7:$BQ$126,0),""),"")</f>
        <v/>
      </c>
      <c r="BM110" s="93" t="str">
        <f t="array" ref="BM110">IFERROR(IF(AND(COUNTIF($BE$7:$BE110,"")+1=BM$6,LEN($BE110)&gt;0,$AM110&gt;0),MATCH(INDEX($V$7:$V$16,$AM110)&amp;"-"&amp;$AN110,$BQ$7:$BQ$126,0),""),"")</f>
        <v/>
      </c>
      <c r="BN110" s="93" t="str">
        <f t="array" ref="BN110">IFERROR(IF(AND(COUNTIF($BE$7:$BE110,"")+1=BN$6,LEN($BE110)&gt;0,$AM110&gt;0),MATCH(INDEX($V$7:$V$16,$AM110)&amp;"-"&amp;$AN110,$BQ$7:$BQ$126,0),""),"")</f>
        <v/>
      </c>
      <c r="BO110" s="93" t="str">
        <f t="array" ref="BO110">IFERROR(IF(AND(COUNTIF($BE$7:$BE110,"")+1=BO$6,LEN($BE110)&gt;0,$AM110&gt;0),MATCH(INDEX($V$7:$V$16,$AM110)&amp;"-"&amp;$AN110,$BQ$7:$BQ$126,0),""),"")</f>
        <v/>
      </c>
      <c r="BP110" s="93" t="str">
        <f t="array" ref="BP110">IFERROR(IF(AND(COUNTIF($BE$7:$BE110,"")+1=BP$6,LEN($BE110)&gt;0,$AM110&gt;0),MATCH(INDEX($V$7:$V$16,$AM110)&amp;"-"&amp;$AN110,$BQ$7:$BQ$126,0),""),"")</f>
        <v/>
      </c>
      <c r="BQ110" s="93" t="str">
        <f t="shared" si="84"/>
        <v/>
      </c>
      <c r="BR110" s="93" t="str">
        <f t="array" ref="BR110">IFERROR(IF(AND(COUNTIF($BQ$7:$BQ110,"")+1=BR$6,LEN($BQ110)&gt;0,$AQ110&gt;0),MATCH(INDEX($W$7:$W$16,$AQ110)&amp;"-"&amp;$AR110,$CC$7:$CC$126,0),""),"")</f>
        <v/>
      </c>
      <c r="BS110" s="93" t="str">
        <f t="array" ref="BS110">IFERROR(IF(AND(COUNTIF($BQ$7:$BQ110,"")+1=BS$6,LEN($BQ110)&gt;0,$AQ110&gt;0),MATCH(INDEX($W$7:$W$16,$AQ110)&amp;"-"&amp;$AR110,$CC$7:$CC$126,0),""),"")</f>
        <v/>
      </c>
      <c r="BT110" s="93" t="str">
        <f t="array" ref="BT110">IFERROR(IF(AND(COUNTIF($BQ$7:$BQ110,"")+1=BT$6,LEN($BQ110)&gt;0,$AQ110&gt;0),MATCH(INDEX($W$7:$W$16,$AQ110)&amp;"-"&amp;$AR110,$CC$7:$CC$126,0),""),"")</f>
        <v/>
      </c>
      <c r="BU110" s="93" t="str">
        <f t="array" ref="BU110">IFERROR(IF(AND(COUNTIF($BQ$7:$BQ110,"")+1=BU$6,LEN($BQ110)&gt;0,$AQ110&gt;0),MATCH(INDEX($W$7:$W$16,$AQ110)&amp;"-"&amp;$AR110,$CC$7:$CC$126,0),""),"")</f>
        <v/>
      </c>
      <c r="BV110" s="93" t="str">
        <f t="array" ref="BV110">IFERROR(IF(AND(COUNTIF($BQ$7:$BQ110,"")+1=BV$6,LEN($BQ110)&gt;0,$AQ110&gt;0),MATCH(INDEX($W$7:$W$16,$AQ110)&amp;"-"&amp;$AR110,$CC$7:$CC$126,0),""),"")</f>
        <v/>
      </c>
      <c r="BW110" s="93" t="str">
        <f t="array" ref="BW110">IFERROR(IF(AND(COUNTIF($BQ$7:$BQ110,"")+1=BW$6,LEN($BQ110)&gt;0,$AQ110&gt;0),MATCH(INDEX($W$7:$W$16,$AQ110)&amp;"-"&amp;$AR110,$CC$7:$CC$126,0),""),"")</f>
        <v/>
      </c>
      <c r="BX110" s="93" t="str">
        <f t="array" ref="BX110">IFERROR(IF(AND(COUNTIF($BQ$7:$BQ110,"")+1=BX$6,LEN($BQ110)&gt;0,$AQ110&gt;0),MATCH(INDEX($W$7:$W$16,$AQ110)&amp;"-"&amp;$AR110,$CC$7:$CC$126,0),""),"")</f>
        <v/>
      </c>
      <c r="BY110" s="93" t="str">
        <f t="array" ref="BY110">IFERROR(IF(AND(COUNTIF($BQ$7:$BQ110,"")+1=BY$6,LEN($BQ110)&gt;0,$AQ110&gt;0),MATCH(INDEX($W$7:$W$16,$AQ110)&amp;"-"&amp;$AR110,$CC$7:$CC$126,0),""),"")</f>
        <v/>
      </c>
      <c r="BZ110" s="93" t="str">
        <f t="array" ref="BZ110">IFERROR(IF(AND(COUNTIF($BQ$7:$BQ110,"")+1=BZ$6,LEN($BQ110)&gt;0,$AQ110&gt;0),MATCH(INDEX($W$7:$W$16,$AQ110)&amp;"-"&amp;$AR110,$CC$7:$CC$126,0),""),"")</f>
        <v/>
      </c>
      <c r="CA110" s="93" t="str">
        <f t="array" ref="CA110">IFERROR(IF(AND(COUNTIF($BQ$7:$BQ110,"")+1=CA$6,LEN($BQ110)&gt;0,$AQ110&gt;0),MATCH(INDEX($W$7:$W$16,$AQ110)&amp;"-"&amp;$AR110,$CC$7:$CC$126,0),""),"")</f>
        <v/>
      </c>
      <c r="CB110" s="93" t="str">
        <f t="array" ref="CB110">IFERROR(IF(AND(COUNTIF($BQ$7:$BQ110,"")+1=CB$6,LEN($BQ110)&gt;0,$AQ110&gt;0),MATCH(INDEX($W$7:$W$16,$AQ110)&amp;"-"&amp;$AR110,$CC$7:$CC$126,0),""),"")</f>
        <v/>
      </c>
      <c r="CC110" s="93" t="str">
        <f t="shared" si="85"/>
        <v/>
      </c>
      <c r="CD110" s="93" t="str">
        <f t="array" ref="CD110">IFERROR(IF(AND(COUNTIF($CC$7:$CC110,"")+1=CD$6,LEN($CC110)&gt;0,$AU110&gt;0),MATCH(INDEX($X$7:$X$16,$AU110)&amp;"-"&amp;$AV110,$CO$7:$CO$126,0),""),"")</f>
        <v/>
      </c>
      <c r="CE110" s="93" t="str">
        <f t="array" ref="CE110">IFERROR(IF(AND(COUNTIF($CC$7:$CC110,"")+1=CE$6,LEN($CC110)&gt;0,$AU110&gt;0),MATCH(INDEX($X$7:$X$16,$AU110)&amp;"-"&amp;$AV110,$CO$7:$CO$126,0),""),"")</f>
        <v/>
      </c>
      <c r="CF110" s="93" t="str">
        <f t="array" ref="CF110">IFERROR(IF(AND(COUNTIF($CC$7:$CC110,"")+1=CF$6,LEN($CC110)&gt;0,$AU110&gt;0),MATCH(INDEX($X$7:$X$16,$AU110)&amp;"-"&amp;$AV110,$CO$7:$CO$126,0),""),"")</f>
        <v/>
      </c>
      <c r="CG110" s="93" t="str">
        <f t="array" ref="CG110">IFERROR(IF(AND(COUNTIF($CC$7:$CC110,"")+1=CG$6,LEN($CC110)&gt;0,$AU110&gt;0),MATCH(INDEX($X$7:$X$16,$AU110)&amp;"-"&amp;$AV110,$CO$7:$CO$126,0),""),"")</f>
        <v/>
      </c>
      <c r="CH110" s="93" t="str">
        <f t="array" ref="CH110">IFERROR(IF(AND(COUNTIF($CC$7:$CC110,"")+1=CH$6,LEN($CC110)&gt;0,$AU110&gt;0),MATCH(INDEX($X$7:$X$16,$AU110)&amp;"-"&amp;$AV110,$CO$7:$CO$126,0),""),"")</f>
        <v/>
      </c>
      <c r="CI110" s="93" t="str">
        <f t="array" ref="CI110">IFERROR(IF(AND(COUNTIF($CC$7:$CC110,"")+1=CI$6,LEN($CC110)&gt;0,$AU110&gt;0),MATCH(INDEX($X$7:$X$16,$AU110)&amp;"-"&amp;$AV110,$CO$7:$CO$126,0),""),"")</f>
        <v/>
      </c>
      <c r="CJ110" s="93" t="str">
        <f t="array" ref="CJ110">IFERROR(IF(AND(COUNTIF($CC$7:$CC110,"")+1=CJ$6,LEN($CC110)&gt;0,$AU110&gt;0),MATCH(INDEX($X$7:$X$16,$AU110)&amp;"-"&amp;$AV110,$CO$7:$CO$126,0),""),"")</f>
        <v/>
      </c>
      <c r="CK110" s="93" t="str">
        <f t="array" ref="CK110">IFERROR(IF(AND(COUNTIF($CC$7:$CC110,"")+1=CK$6,LEN($CC110)&gt;0,$AU110&gt;0),MATCH(INDEX($X$7:$X$16,$AU110)&amp;"-"&amp;$AV110,$CO$7:$CO$126,0),""),"")</f>
        <v/>
      </c>
      <c r="CL110" s="93" t="str">
        <f t="array" ref="CL110">IFERROR(IF(AND(COUNTIF($CC$7:$CC110,"")+1=CL$6,LEN($CC110)&gt;0,$AU110&gt;0),MATCH(INDEX($X$7:$X$16,$AU110)&amp;"-"&amp;$AV110,$CO$7:$CO$126,0),""),"")</f>
        <v/>
      </c>
      <c r="CM110" s="93" t="str">
        <f t="array" ref="CM110">IFERROR(IF(AND(COUNTIF($CC$7:$CC110,"")+1=CM$6,LEN($CC110)&gt;0,$AU110&gt;0),MATCH(INDEX($X$7:$X$16,$AU110)&amp;"-"&amp;$AV110,$CO$7:$CO$126,0),""),"")</f>
        <v/>
      </c>
      <c r="CN110" s="93" t="str">
        <f t="array" ref="CN110">IFERROR(IF(AND(COUNTIF($CC$7:$CC110,"")+1=CN$6,LEN($CC110)&gt;0,$AU110&gt;0),MATCH(INDEX($X$7:$X$16,$AU110)&amp;"-"&amp;$AV110,$CO$7:$CO$126,0),""),"")</f>
        <v/>
      </c>
      <c r="CO110" s="93" t="str">
        <f t="shared" si="86"/>
        <v/>
      </c>
      <c r="CP110" s="93" t="str">
        <f t="array" ref="CP110">IFERROR(IF(AND(COUNTIF($CO$7:$CO110,"")+1=CP$6,LEN($CO110)&gt;0,$AY110&gt;0),MATCH(INDEX($Y$7:$Y$16,$AY110)&amp;"-"&amp;$AZ110,$DA$7:$DA$126,0),""),"")</f>
        <v/>
      </c>
      <c r="CQ110" s="93" t="str">
        <f t="array" ref="CQ110">IFERROR(IF(AND(COUNTIF($CO$7:$CO110,"")+1=CQ$6,LEN($CO110)&gt;0,$AY110&gt;0),MATCH(INDEX($Y$7:$Y$16,$AY110)&amp;"-"&amp;$AZ110,$DA$7:$DA$126,0),""),"")</f>
        <v/>
      </c>
      <c r="CR110" s="93" t="str">
        <f t="array" ref="CR110">IFERROR(IF(AND(COUNTIF($CO$7:$CO110,"")+1=CR$6,LEN($CO110)&gt;0,$AY110&gt;0),MATCH(INDEX($Y$7:$Y$16,$AY110)&amp;"-"&amp;$AZ110,$DA$7:$DA$126,0),""),"")</f>
        <v/>
      </c>
      <c r="CS110" s="93" t="str">
        <f t="array" ref="CS110">IFERROR(IF(AND(COUNTIF($CO$7:$CO110,"")+1=CS$6,LEN($CO110)&gt;0,$AY110&gt;0),MATCH(INDEX($Y$7:$Y$16,$AY110)&amp;"-"&amp;$AZ110,$DA$7:$DA$126,0),""),"")</f>
        <v/>
      </c>
      <c r="CT110" s="93" t="str">
        <f t="array" ref="CT110">IFERROR(IF(AND(COUNTIF($CO$7:$CO110,"")+1=CT$6,LEN($CO110)&gt;0,$AY110&gt;0),MATCH(INDEX($Y$7:$Y$16,$AY110)&amp;"-"&amp;$AZ110,$DA$7:$DA$126,0),""),"")</f>
        <v/>
      </c>
      <c r="CU110" s="93" t="str">
        <f t="array" ref="CU110">IFERROR(IF(AND(COUNTIF($CO$7:$CO110,"")+1=CU$6,LEN($CO110)&gt;0,$AY110&gt;0),MATCH(INDEX($Y$7:$Y$16,$AY110)&amp;"-"&amp;$AZ110,$DA$7:$DA$126,0),""),"")</f>
        <v/>
      </c>
      <c r="CV110" s="93" t="str">
        <f t="array" ref="CV110">IFERROR(IF(AND(COUNTIF($CO$7:$CO110,"")+1=CV$6,LEN($CO110)&gt;0,$AY110&gt;0),MATCH(INDEX($Y$7:$Y$16,$AY110)&amp;"-"&amp;$AZ110,$DA$7:$DA$126,0),""),"")</f>
        <v/>
      </c>
      <c r="CW110" s="93" t="str">
        <f t="array" ref="CW110">IFERROR(IF(AND(COUNTIF($CO$7:$CO110,"")+1=CW$6,LEN($CO110)&gt;0,$AY110&gt;0),MATCH(INDEX($Y$7:$Y$16,$AY110)&amp;"-"&amp;$AZ110,$DA$7:$DA$126,0),""),"")</f>
        <v/>
      </c>
      <c r="CX110" s="93" t="str">
        <f t="array" ref="CX110">IFERROR(IF(AND(COUNTIF($CO$7:$CO110,"")+1=CX$6,LEN($CO110)&gt;0,$AY110&gt;0),MATCH(INDEX($Y$7:$Y$16,$AY110)&amp;"-"&amp;$AZ110,$DA$7:$DA$126,0),""),"")</f>
        <v/>
      </c>
      <c r="CY110" s="93" t="str">
        <f t="array" ref="CY110">IFERROR(IF(AND(COUNTIF($CO$7:$CO110,"")+1=CY$6,LEN($CO110)&gt;0,$AY110&gt;0),MATCH(INDEX($Y$7:$Y$16,$AY110)&amp;"-"&amp;$AZ110,$DA$7:$DA$126,0),""),"")</f>
        <v/>
      </c>
      <c r="CZ110" s="93" t="str">
        <f t="array" ref="CZ110">IFERROR(IF(AND(COUNTIF($CO$7:$CO110,"")+1=CZ$6,LEN($CO110)&gt;0,$AY110&gt;0),MATCH(INDEX($Y$7:$Y$16,$AY110)&amp;"-"&amp;$AZ110,$DA$7:$DA$126,0),""),"")</f>
        <v/>
      </c>
      <c r="DA110" s="93" t="str">
        <f t="shared" si="87"/>
        <v/>
      </c>
      <c r="DC110" s="93" t="str">
        <f t="array" ref="DC110">IFERROR(IF(LEN(BQ110)=0,"",SUM((BF$7:BO$126=$BD110)*(BF$6:BO$6))),"")</f>
        <v/>
      </c>
      <c r="DD110" s="93" t="str">
        <f t="array" ref="DD110">IFERROR(IF(LEN(CC110)=0,"",SUM((BR$7:CA$126=$BD110)*(BR$6:CA$6))),"")</f>
        <v/>
      </c>
      <c r="DE110" s="93" t="str">
        <f t="array" ref="DE110">IFERROR(IF(LEN(CO110)=0,"",SUM((CD$7:CM$126=$BD110)*(CD$6:CM$6))),"")</f>
        <v/>
      </c>
      <c r="DF110" s="93" t="str">
        <f t="array" ref="DF110">IFERROR(IF(LEN(DA110)=0,"",SUM((CP$7:CY$126=$BD110)*(CP$6:CY$6))),"")</f>
        <v/>
      </c>
    </row>
    <row r="111" spans="15:110" x14ac:dyDescent="0.25">
      <c r="AJ111" s="112">
        <v>105</v>
      </c>
      <c r="AK111" s="93" t="str">
        <f t="array" ref="AK111">IFERROR(IF(MAX(($AJ111&gt;=$AF$7:$AF$16)*($AJ111&lt;=$AG$7:$AG$16)*$AA$7:$AA$16)=0,"",INDEX($AB$7:$AB$16,MAX(($AJ111&gt;=$AF$7:$AF$16)*($AJ111&lt;=$AG$7:$AG$16)*$AA$7:$AA$16))),"")</f>
        <v/>
      </c>
      <c r="AL111" s="93" t="str">
        <f>IFERROR(IF(LEN(AK111)=0,"",COUNTIF(AK$7:AK111,AK111)),"")</f>
        <v/>
      </c>
      <c r="AM111" s="93" t="str">
        <f t="array" ref="AM111">IFERROR(IF(LEN(AK111)=0,"",LARGE((AK111=$R$7:$R$126)*($P$7:$P$126),COUNTIF(AK111:AK$126,AK111)-1)),"")</f>
        <v/>
      </c>
      <c r="AN111" s="93" t="str">
        <f>IFERROR(IF(LEN(AK111)=0,"",COUNTIF(AM$7:AM111,AM111)),"")</f>
        <v/>
      </c>
      <c r="AO111" s="93" t="str">
        <f t="array" ref="AO111">IFERROR(IF(MAX(($AJ111&gt;=$AF$19:$AF$28)*($AJ111&lt;=$AG$19:$AG$28)*$AA$19:$AA$28)=0,"",INDEX($AB$19:$AB$28,MAX(($AJ111&gt;=$AF$19:$AF$28)*($AJ111&lt;=$AG$19:$AG$28)*$AA$19:$AA$28))),"")</f>
        <v/>
      </c>
      <c r="AP111" s="93" t="str">
        <f>IFERROR(IF(LEN(AO111)=0,"",COUNTIF(AO$7:AO111,AO111)),"")</f>
        <v/>
      </c>
      <c r="AQ111" s="93" t="str">
        <f t="array" ref="AQ111">IFERROR(IF(LEN(AO111)=0,"",LARGE((AO111=$Q$7:$Q$126)*($P$7:$P$126),COUNTIF(AO111:AO$126,AO111)-1)),"")</f>
        <v/>
      </c>
      <c r="AR111" s="93" t="str">
        <f>IFERROR(IF(LEN(AO111)=0,"",COUNTIF(AQ$7:AQ111,AQ111)),"")</f>
        <v/>
      </c>
      <c r="AS111" s="93" t="str">
        <f t="array" ref="AS111">IFERROR(IF(MAX(($AJ111&gt;=$AF$31:$AF$40)*($AJ111&lt;=$AG$31:$AG$40)*$AA$31:$AA$40)=0,"",INDEX($AB$31:$AB$40,MAX(($AJ111&gt;=$AF$31:$AF$40)*($AJ111&lt;=$AG$31:$AG$40)*$AA$31:$AA$40))),"")</f>
        <v/>
      </c>
      <c r="AT111" s="93" t="str">
        <f>IFERROR(IF(LEN(AS111)=0,"",COUNTIF(AS$7:AS111,AS111)),"")</f>
        <v/>
      </c>
      <c r="AU111" s="93" t="str">
        <f t="shared" si="81"/>
        <v/>
      </c>
      <c r="AV111" s="93" t="str">
        <f>IFERROR(IF(LEN(AU111)=0,"",COUNTIF(AU$7:AU111,AU111)),"")</f>
        <v/>
      </c>
      <c r="AW111" s="93" t="str">
        <f t="array" ref="AW111">IFERROR(IF(MAX(($AJ111&gt;=$AF$43:$AF$52)*($AJ111&lt;=$AG$43:$AG$52)*$AA$43:$AA$52)=0,"",INDEX($AB$43:$AB$52,MAX(($AJ111&gt;=$AF$43:$AF$52)*($AJ111&lt;=$AG$43:$AG$52)*$AA$43:$AA$52))),"")</f>
        <v/>
      </c>
      <c r="AX111" s="93" t="str">
        <f>IFERROR(IF(LEN(AW111)=0,"",COUNTIF(AW$7:AW111,AW111)),"")</f>
        <v/>
      </c>
      <c r="AY111" s="93" t="str">
        <f t="shared" si="82"/>
        <v/>
      </c>
      <c r="AZ111" s="93" t="str">
        <f>IFERROR(IF(LEN(AY111)=0,"",COUNTIF(AY$7:AY111,AY111)),"")</f>
        <v/>
      </c>
      <c r="BA111" s="93" t="str">
        <f t="array" ref="BA111">IFERROR(IF(MAX(($AJ111&gt;=$AF$55:$AF$64)*($AJ111&lt;=$AG$55:$AG$64)*$AA$55:$AA$64)=0,"",INDEX($AB$55:$AB$64,MAX(($AJ111&gt;=$AF$55:$AF$64)*($AJ111&lt;=$AG$55:$AG$64)*$AA$55:$AA$64))),"")</f>
        <v/>
      </c>
      <c r="BB111" s="93" t="str">
        <f>IFERROR(IF(LEN(BA111)=0,"",COUNTIF(BA$7:BA111,BA111)),"")</f>
        <v/>
      </c>
      <c r="BD111" s="112">
        <v>105</v>
      </c>
      <c r="BE111" s="93" t="str">
        <f t="shared" si="83"/>
        <v/>
      </c>
      <c r="BF111" s="93" t="str">
        <f t="array" ref="BF111">IFERROR(IF(AND(COUNTIF($BE$7:$BE111,"")+1=BF$6,LEN($BE111)&gt;0,$AM111&gt;0),MATCH(INDEX($V$7:$V$16,$AM111)&amp;"-"&amp;$AN111,$BQ$7:$BQ$126,0),""),"")</f>
        <v/>
      </c>
      <c r="BG111" s="93" t="str">
        <f t="array" ref="BG111">IFERROR(IF(AND(COUNTIF($BE$7:$BE111,"")+1=BG$6,LEN($BE111)&gt;0,$AM111&gt;0),MATCH(INDEX($V$7:$V$16,$AM111)&amp;"-"&amp;$AN111,$BQ$7:$BQ$126,0),""),"")</f>
        <v/>
      </c>
      <c r="BH111" s="93" t="str">
        <f t="array" ref="BH111">IFERROR(IF(AND(COUNTIF($BE$7:$BE111,"")+1=BH$6,LEN($BE111)&gt;0,$AM111&gt;0),MATCH(INDEX($V$7:$V$16,$AM111)&amp;"-"&amp;$AN111,$BQ$7:$BQ$126,0),""),"")</f>
        <v/>
      </c>
      <c r="BI111" s="93" t="str">
        <f t="array" ref="BI111">IFERROR(IF(AND(COUNTIF($BE$7:$BE111,"")+1=BI$6,LEN($BE111)&gt;0,$AM111&gt;0),MATCH(INDEX($V$7:$V$16,$AM111)&amp;"-"&amp;$AN111,$BQ$7:$BQ$126,0),""),"")</f>
        <v/>
      </c>
      <c r="BJ111" s="93" t="str">
        <f t="array" ref="BJ111">IFERROR(IF(AND(COUNTIF($BE$7:$BE111,"")+1=BJ$6,LEN($BE111)&gt;0,$AM111&gt;0),MATCH(INDEX($V$7:$V$16,$AM111)&amp;"-"&amp;$AN111,$BQ$7:$BQ$126,0),""),"")</f>
        <v/>
      </c>
      <c r="BK111" s="93" t="str">
        <f t="array" ref="BK111">IFERROR(IF(AND(COUNTIF($BE$7:$BE111,"")+1=BK$6,LEN($BE111)&gt;0,$AM111&gt;0),MATCH(INDEX($V$7:$V$16,$AM111)&amp;"-"&amp;$AN111,$BQ$7:$BQ$126,0),""),"")</f>
        <v/>
      </c>
      <c r="BL111" s="93" t="str">
        <f t="array" ref="BL111">IFERROR(IF(AND(COUNTIF($BE$7:$BE111,"")+1=BL$6,LEN($BE111)&gt;0,$AM111&gt;0),MATCH(INDEX($V$7:$V$16,$AM111)&amp;"-"&amp;$AN111,$BQ$7:$BQ$126,0),""),"")</f>
        <v/>
      </c>
      <c r="BM111" s="93" t="str">
        <f t="array" ref="BM111">IFERROR(IF(AND(COUNTIF($BE$7:$BE111,"")+1=BM$6,LEN($BE111)&gt;0,$AM111&gt;0),MATCH(INDEX($V$7:$V$16,$AM111)&amp;"-"&amp;$AN111,$BQ$7:$BQ$126,0),""),"")</f>
        <v/>
      </c>
      <c r="BN111" s="93" t="str">
        <f t="array" ref="BN111">IFERROR(IF(AND(COUNTIF($BE$7:$BE111,"")+1=BN$6,LEN($BE111)&gt;0,$AM111&gt;0),MATCH(INDEX($V$7:$V$16,$AM111)&amp;"-"&amp;$AN111,$BQ$7:$BQ$126,0),""),"")</f>
        <v/>
      </c>
      <c r="BO111" s="93" t="str">
        <f t="array" ref="BO111">IFERROR(IF(AND(COUNTIF($BE$7:$BE111,"")+1=BO$6,LEN($BE111)&gt;0,$AM111&gt;0),MATCH(INDEX($V$7:$V$16,$AM111)&amp;"-"&amp;$AN111,$BQ$7:$BQ$126,0),""),"")</f>
        <v/>
      </c>
      <c r="BP111" s="93" t="str">
        <f t="array" ref="BP111">IFERROR(IF(AND(COUNTIF($BE$7:$BE111,"")+1=BP$6,LEN($BE111)&gt;0,$AM111&gt;0),MATCH(INDEX($V$7:$V$16,$AM111)&amp;"-"&amp;$AN111,$BQ$7:$BQ$126,0),""),"")</f>
        <v/>
      </c>
      <c r="BQ111" s="93" t="str">
        <f t="shared" si="84"/>
        <v/>
      </c>
      <c r="BR111" s="93" t="str">
        <f t="array" ref="BR111">IFERROR(IF(AND(COUNTIF($BQ$7:$BQ111,"")+1=BR$6,LEN($BQ111)&gt;0,$AQ111&gt;0),MATCH(INDEX($W$7:$W$16,$AQ111)&amp;"-"&amp;$AR111,$CC$7:$CC$126,0),""),"")</f>
        <v/>
      </c>
      <c r="BS111" s="93" t="str">
        <f t="array" ref="BS111">IFERROR(IF(AND(COUNTIF($BQ$7:$BQ111,"")+1=BS$6,LEN($BQ111)&gt;0,$AQ111&gt;0),MATCH(INDEX($W$7:$W$16,$AQ111)&amp;"-"&amp;$AR111,$CC$7:$CC$126,0),""),"")</f>
        <v/>
      </c>
      <c r="BT111" s="93" t="str">
        <f t="array" ref="BT111">IFERROR(IF(AND(COUNTIF($BQ$7:$BQ111,"")+1=BT$6,LEN($BQ111)&gt;0,$AQ111&gt;0),MATCH(INDEX($W$7:$W$16,$AQ111)&amp;"-"&amp;$AR111,$CC$7:$CC$126,0),""),"")</f>
        <v/>
      </c>
      <c r="BU111" s="93" t="str">
        <f t="array" ref="BU111">IFERROR(IF(AND(COUNTIF($BQ$7:$BQ111,"")+1=BU$6,LEN($BQ111)&gt;0,$AQ111&gt;0),MATCH(INDEX($W$7:$W$16,$AQ111)&amp;"-"&amp;$AR111,$CC$7:$CC$126,0),""),"")</f>
        <v/>
      </c>
      <c r="BV111" s="93" t="str">
        <f t="array" ref="BV111">IFERROR(IF(AND(COUNTIF($BQ$7:$BQ111,"")+1=BV$6,LEN($BQ111)&gt;0,$AQ111&gt;0),MATCH(INDEX($W$7:$W$16,$AQ111)&amp;"-"&amp;$AR111,$CC$7:$CC$126,0),""),"")</f>
        <v/>
      </c>
      <c r="BW111" s="93" t="str">
        <f t="array" ref="BW111">IFERROR(IF(AND(COUNTIF($BQ$7:$BQ111,"")+1=BW$6,LEN($BQ111)&gt;0,$AQ111&gt;0),MATCH(INDEX($W$7:$W$16,$AQ111)&amp;"-"&amp;$AR111,$CC$7:$CC$126,0),""),"")</f>
        <v/>
      </c>
      <c r="BX111" s="93" t="str">
        <f t="array" ref="BX111">IFERROR(IF(AND(COUNTIF($BQ$7:$BQ111,"")+1=BX$6,LEN($BQ111)&gt;0,$AQ111&gt;0),MATCH(INDEX($W$7:$W$16,$AQ111)&amp;"-"&amp;$AR111,$CC$7:$CC$126,0),""),"")</f>
        <v/>
      </c>
      <c r="BY111" s="93" t="str">
        <f t="array" ref="BY111">IFERROR(IF(AND(COUNTIF($BQ$7:$BQ111,"")+1=BY$6,LEN($BQ111)&gt;0,$AQ111&gt;0),MATCH(INDEX($W$7:$W$16,$AQ111)&amp;"-"&amp;$AR111,$CC$7:$CC$126,0),""),"")</f>
        <v/>
      </c>
      <c r="BZ111" s="93" t="str">
        <f t="array" ref="BZ111">IFERROR(IF(AND(COUNTIF($BQ$7:$BQ111,"")+1=BZ$6,LEN($BQ111)&gt;0,$AQ111&gt;0),MATCH(INDEX($W$7:$W$16,$AQ111)&amp;"-"&amp;$AR111,$CC$7:$CC$126,0),""),"")</f>
        <v/>
      </c>
      <c r="CA111" s="93" t="str">
        <f t="array" ref="CA111">IFERROR(IF(AND(COUNTIF($BQ$7:$BQ111,"")+1=CA$6,LEN($BQ111)&gt;0,$AQ111&gt;0),MATCH(INDEX($W$7:$W$16,$AQ111)&amp;"-"&amp;$AR111,$CC$7:$CC$126,0),""),"")</f>
        <v/>
      </c>
      <c r="CB111" s="93" t="str">
        <f t="array" ref="CB111">IFERROR(IF(AND(COUNTIF($BQ$7:$BQ111,"")+1=CB$6,LEN($BQ111)&gt;0,$AQ111&gt;0),MATCH(INDEX($W$7:$W$16,$AQ111)&amp;"-"&amp;$AR111,$CC$7:$CC$126,0),""),"")</f>
        <v/>
      </c>
      <c r="CC111" s="93" t="str">
        <f t="shared" si="85"/>
        <v/>
      </c>
      <c r="CD111" s="93" t="str">
        <f t="array" ref="CD111">IFERROR(IF(AND(COUNTIF($CC$7:$CC111,"")+1=CD$6,LEN($CC111)&gt;0,$AU111&gt;0),MATCH(INDEX($X$7:$X$16,$AU111)&amp;"-"&amp;$AV111,$CO$7:$CO$126,0),""),"")</f>
        <v/>
      </c>
      <c r="CE111" s="93" t="str">
        <f t="array" ref="CE111">IFERROR(IF(AND(COUNTIF($CC$7:$CC111,"")+1=CE$6,LEN($CC111)&gt;0,$AU111&gt;0),MATCH(INDEX($X$7:$X$16,$AU111)&amp;"-"&amp;$AV111,$CO$7:$CO$126,0),""),"")</f>
        <v/>
      </c>
      <c r="CF111" s="93" t="str">
        <f t="array" ref="CF111">IFERROR(IF(AND(COUNTIF($CC$7:$CC111,"")+1=CF$6,LEN($CC111)&gt;0,$AU111&gt;0),MATCH(INDEX($X$7:$X$16,$AU111)&amp;"-"&amp;$AV111,$CO$7:$CO$126,0),""),"")</f>
        <v/>
      </c>
      <c r="CG111" s="93" t="str">
        <f t="array" ref="CG111">IFERROR(IF(AND(COUNTIF($CC$7:$CC111,"")+1=CG$6,LEN($CC111)&gt;0,$AU111&gt;0),MATCH(INDEX($X$7:$X$16,$AU111)&amp;"-"&amp;$AV111,$CO$7:$CO$126,0),""),"")</f>
        <v/>
      </c>
      <c r="CH111" s="93" t="str">
        <f t="array" ref="CH111">IFERROR(IF(AND(COUNTIF($CC$7:$CC111,"")+1=CH$6,LEN($CC111)&gt;0,$AU111&gt;0),MATCH(INDEX($X$7:$X$16,$AU111)&amp;"-"&amp;$AV111,$CO$7:$CO$126,0),""),"")</f>
        <v/>
      </c>
      <c r="CI111" s="93" t="str">
        <f t="array" ref="CI111">IFERROR(IF(AND(COUNTIF($CC$7:$CC111,"")+1=CI$6,LEN($CC111)&gt;0,$AU111&gt;0),MATCH(INDEX($X$7:$X$16,$AU111)&amp;"-"&amp;$AV111,$CO$7:$CO$126,0),""),"")</f>
        <v/>
      </c>
      <c r="CJ111" s="93" t="str">
        <f t="array" ref="CJ111">IFERROR(IF(AND(COUNTIF($CC$7:$CC111,"")+1=CJ$6,LEN($CC111)&gt;0,$AU111&gt;0),MATCH(INDEX($X$7:$X$16,$AU111)&amp;"-"&amp;$AV111,$CO$7:$CO$126,0),""),"")</f>
        <v/>
      </c>
      <c r="CK111" s="93" t="str">
        <f t="array" ref="CK111">IFERROR(IF(AND(COUNTIF($CC$7:$CC111,"")+1=CK$6,LEN($CC111)&gt;0,$AU111&gt;0),MATCH(INDEX($X$7:$X$16,$AU111)&amp;"-"&amp;$AV111,$CO$7:$CO$126,0),""),"")</f>
        <v/>
      </c>
      <c r="CL111" s="93" t="str">
        <f t="array" ref="CL111">IFERROR(IF(AND(COUNTIF($CC$7:$CC111,"")+1=CL$6,LEN($CC111)&gt;0,$AU111&gt;0),MATCH(INDEX($X$7:$X$16,$AU111)&amp;"-"&amp;$AV111,$CO$7:$CO$126,0),""),"")</f>
        <v/>
      </c>
      <c r="CM111" s="93" t="str">
        <f t="array" ref="CM111">IFERROR(IF(AND(COUNTIF($CC$7:$CC111,"")+1=CM$6,LEN($CC111)&gt;0,$AU111&gt;0),MATCH(INDEX($X$7:$X$16,$AU111)&amp;"-"&amp;$AV111,$CO$7:$CO$126,0),""),"")</f>
        <v/>
      </c>
      <c r="CN111" s="93" t="str">
        <f t="array" ref="CN111">IFERROR(IF(AND(COUNTIF($CC$7:$CC111,"")+1=CN$6,LEN($CC111)&gt;0,$AU111&gt;0),MATCH(INDEX($X$7:$X$16,$AU111)&amp;"-"&amp;$AV111,$CO$7:$CO$126,0),""),"")</f>
        <v/>
      </c>
      <c r="CO111" s="93" t="str">
        <f t="shared" si="86"/>
        <v/>
      </c>
      <c r="CP111" s="93" t="str">
        <f t="array" ref="CP111">IFERROR(IF(AND(COUNTIF($CO$7:$CO111,"")+1=CP$6,LEN($CO111)&gt;0,$AY111&gt;0),MATCH(INDEX($Y$7:$Y$16,$AY111)&amp;"-"&amp;$AZ111,$DA$7:$DA$126,0),""),"")</f>
        <v/>
      </c>
      <c r="CQ111" s="93" t="str">
        <f t="array" ref="CQ111">IFERROR(IF(AND(COUNTIF($CO$7:$CO111,"")+1=CQ$6,LEN($CO111)&gt;0,$AY111&gt;0),MATCH(INDEX($Y$7:$Y$16,$AY111)&amp;"-"&amp;$AZ111,$DA$7:$DA$126,0),""),"")</f>
        <v/>
      </c>
      <c r="CR111" s="93" t="str">
        <f t="array" ref="CR111">IFERROR(IF(AND(COUNTIF($CO$7:$CO111,"")+1=CR$6,LEN($CO111)&gt;0,$AY111&gt;0),MATCH(INDEX($Y$7:$Y$16,$AY111)&amp;"-"&amp;$AZ111,$DA$7:$DA$126,0),""),"")</f>
        <v/>
      </c>
      <c r="CS111" s="93" t="str">
        <f t="array" ref="CS111">IFERROR(IF(AND(COUNTIF($CO$7:$CO111,"")+1=CS$6,LEN($CO111)&gt;0,$AY111&gt;0),MATCH(INDEX($Y$7:$Y$16,$AY111)&amp;"-"&amp;$AZ111,$DA$7:$DA$126,0),""),"")</f>
        <v/>
      </c>
      <c r="CT111" s="93" t="str">
        <f t="array" ref="CT111">IFERROR(IF(AND(COUNTIF($CO$7:$CO111,"")+1=CT$6,LEN($CO111)&gt;0,$AY111&gt;0),MATCH(INDEX($Y$7:$Y$16,$AY111)&amp;"-"&amp;$AZ111,$DA$7:$DA$126,0),""),"")</f>
        <v/>
      </c>
      <c r="CU111" s="93" t="str">
        <f t="array" ref="CU111">IFERROR(IF(AND(COUNTIF($CO$7:$CO111,"")+1=CU$6,LEN($CO111)&gt;0,$AY111&gt;0),MATCH(INDEX($Y$7:$Y$16,$AY111)&amp;"-"&amp;$AZ111,$DA$7:$DA$126,0),""),"")</f>
        <v/>
      </c>
      <c r="CV111" s="93" t="str">
        <f t="array" ref="CV111">IFERROR(IF(AND(COUNTIF($CO$7:$CO111,"")+1=CV$6,LEN($CO111)&gt;0,$AY111&gt;0),MATCH(INDEX($Y$7:$Y$16,$AY111)&amp;"-"&amp;$AZ111,$DA$7:$DA$126,0),""),"")</f>
        <v/>
      </c>
      <c r="CW111" s="93" t="str">
        <f t="array" ref="CW111">IFERROR(IF(AND(COUNTIF($CO$7:$CO111,"")+1=CW$6,LEN($CO111)&gt;0,$AY111&gt;0),MATCH(INDEX($Y$7:$Y$16,$AY111)&amp;"-"&amp;$AZ111,$DA$7:$DA$126,0),""),"")</f>
        <v/>
      </c>
      <c r="CX111" s="93" t="str">
        <f t="array" ref="CX111">IFERROR(IF(AND(COUNTIF($CO$7:$CO111,"")+1=CX$6,LEN($CO111)&gt;0,$AY111&gt;0),MATCH(INDEX($Y$7:$Y$16,$AY111)&amp;"-"&amp;$AZ111,$DA$7:$DA$126,0),""),"")</f>
        <v/>
      </c>
      <c r="CY111" s="93" t="str">
        <f t="array" ref="CY111">IFERROR(IF(AND(COUNTIF($CO$7:$CO111,"")+1=CY$6,LEN($CO111)&gt;0,$AY111&gt;0),MATCH(INDEX($Y$7:$Y$16,$AY111)&amp;"-"&amp;$AZ111,$DA$7:$DA$126,0),""),"")</f>
        <v/>
      </c>
      <c r="CZ111" s="93" t="str">
        <f t="array" ref="CZ111">IFERROR(IF(AND(COUNTIF($CO$7:$CO111,"")+1=CZ$6,LEN($CO111)&gt;0,$AY111&gt;0),MATCH(INDEX($Y$7:$Y$16,$AY111)&amp;"-"&amp;$AZ111,$DA$7:$DA$126,0),""),"")</f>
        <v/>
      </c>
      <c r="DA111" s="93" t="str">
        <f t="shared" si="87"/>
        <v/>
      </c>
      <c r="DC111" s="93" t="str">
        <f t="array" ref="DC111">IFERROR(IF(LEN(BQ111)=0,"",SUM((BF$7:BO$126=$BD111)*(BF$6:BO$6))),"")</f>
        <v/>
      </c>
      <c r="DD111" s="93" t="str">
        <f t="array" ref="DD111">IFERROR(IF(LEN(CC111)=0,"",SUM((BR$7:CA$126=$BD111)*(BR$6:CA$6))),"")</f>
        <v/>
      </c>
      <c r="DE111" s="93" t="str">
        <f t="array" ref="DE111">IFERROR(IF(LEN(CO111)=0,"",SUM((CD$7:CM$126=$BD111)*(CD$6:CM$6))),"")</f>
        <v/>
      </c>
      <c r="DF111" s="93" t="str">
        <f t="array" ref="DF111">IFERROR(IF(LEN(DA111)=0,"",SUM((CP$7:CY$126=$BD111)*(CP$6:CY$6))),"")</f>
        <v/>
      </c>
    </row>
    <row r="112" spans="15:110" x14ac:dyDescent="0.25">
      <c r="AJ112" s="112">
        <v>106</v>
      </c>
      <c r="AK112" s="93" t="str">
        <f t="array" ref="AK112">IFERROR(IF(MAX(($AJ112&gt;=$AF$7:$AF$16)*($AJ112&lt;=$AG$7:$AG$16)*$AA$7:$AA$16)=0,"",INDEX($AB$7:$AB$16,MAX(($AJ112&gt;=$AF$7:$AF$16)*($AJ112&lt;=$AG$7:$AG$16)*$AA$7:$AA$16))),"")</f>
        <v/>
      </c>
      <c r="AL112" s="93" t="str">
        <f>IFERROR(IF(LEN(AK112)=0,"",COUNTIF(AK$7:AK112,AK112)),"")</f>
        <v/>
      </c>
      <c r="AM112" s="93" t="str">
        <f t="array" ref="AM112">IFERROR(IF(LEN(AK112)=0,"",LARGE((AK112=$R$7:$R$126)*($P$7:$P$126),COUNTIF(AK112:AK$126,AK112)-1)),"")</f>
        <v/>
      </c>
      <c r="AN112" s="93" t="str">
        <f>IFERROR(IF(LEN(AK112)=0,"",COUNTIF(AM$7:AM112,AM112)),"")</f>
        <v/>
      </c>
      <c r="AO112" s="93" t="str">
        <f t="array" ref="AO112">IFERROR(IF(MAX(($AJ112&gt;=$AF$19:$AF$28)*($AJ112&lt;=$AG$19:$AG$28)*$AA$19:$AA$28)=0,"",INDEX($AB$19:$AB$28,MAX(($AJ112&gt;=$AF$19:$AF$28)*($AJ112&lt;=$AG$19:$AG$28)*$AA$19:$AA$28))),"")</f>
        <v/>
      </c>
      <c r="AP112" s="93" t="str">
        <f>IFERROR(IF(LEN(AO112)=0,"",COUNTIF(AO$7:AO112,AO112)),"")</f>
        <v/>
      </c>
      <c r="AQ112" s="93" t="str">
        <f t="array" ref="AQ112">IFERROR(IF(LEN(AO112)=0,"",LARGE((AO112=$Q$7:$Q$126)*($P$7:$P$126),COUNTIF(AO112:AO$126,AO112)-1)),"")</f>
        <v/>
      </c>
      <c r="AR112" s="93" t="str">
        <f>IFERROR(IF(LEN(AO112)=0,"",COUNTIF(AQ$7:AQ112,AQ112)),"")</f>
        <v/>
      </c>
      <c r="AS112" s="93" t="str">
        <f t="array" ref="AS112">IFERROR(IF(MAX(($AJ112&gt;=$AF$31:$AF$40)*($AJ112&lt;=$AG$31:$AG$40)*$AA$31:$AA$40)=0,"",INDEX($AB$31:$AB$40,MAX(($AJ112&gt;=$AF$31:$AF$40)*($AJ112&lt;=$AG$31:$AG$40)*$AA$31:$AA$40))),"")</f>
        <v/>
      </c>
      <c r="AT112" s="93" t="str">
        <f>IFERROR(IF(LEN(AS112)=0,"",COUNTIF(AS$7:AS112,AS112)),"")</f>
        <v/>
      </c>
      <c r="AU112" s="93" t="str">
        <f t="shared" si="81"/>
        <v/>
      </c>
      <c r="AV112" s="93" t="str">
        <f>IFERROR(IF(LEN(AU112)=0,"",COUNTIF(AU$7:AU112,AU112)),"")</f>
        <v/>
      </c>
      <c r="AW112" s="93" t="str">
        <f t="array" ref="AW112">IFERROR(IF(MAX(($AJ112&gt;=$AF$43:$AF$52)*($AJ112&lt;=$AG$43:$AG$52)*$AA$43:$AA$52)=0,"",INDEX($AB$43:$AB$52,MAX(($AJ112&gt;=$AF$43:$AF$52)*($AJ112&lt;=$AG$43:$AG$52)*$AA$43:$AA$52))),"")</f>
        <v/>
      </c>
      <c r="AX112" s="93" t="str">
        <f>IFERROR(IF(LEN(AW112)=0,"",COUNTIF(AW$7:AW112,AW112)),"")</f>
        <v/>
      </c>
      <c r="AY112" s="93" t="str">
        <f t="shared" si="82"/>
        <v/>
      </c>
      <c r="AZ112" s="93" t="str">
        <f>IFERROR(IF(LEN(AY112)=0,"",COUNTIF(AY$7:AY112,AY112)),"")</f>
        <v/>
      </c>
      <c r="BA112" s="93" t="str">
        <f t="array" ref="BA112">IFERROR(IF(MAX(($AJ112&gt;=$AF$55:$AF$64)*($AJ112&lt;=$AG$55:$AG$64)*$AA$55:$AA$64)=0,"",INDEX($AB$55:$AB$64,MAX(($AJ112&gt;=$AF$55:$AF$64)*($AJ112&lt;=$AG$55:$AG$64)*$AA$55:$AA$64))),"")</f>
        <v/>
      </c>
      <c r="BB112" s="93" t="str">
        <f>IFERROR(IF(LEN(BA112)=0,"",COUNTIF(BA$7:BA112,BA112)),"")</f>
        <v/>
      </c>
      <c r="BD112" s="112">
        <v>106</v>
      </c>
      <c r="BE112" s="93" t="str">
        <f t="shared" si="83"/>
        <v/>
      </c>
      <c r="BF112" s="93" t="str">
        <f t="array" ref="BF112">IFERROR(IF(AND(COUNTIF($BE$7:$BE112,"")+1=BF$6,LEN($BE112)&gt;0,$AM112&gt;0),MATCH(INDEX($V$7:$V$16,$AM112)&amp;"-"&amp;$AN112,$BQ$7:$BQ$126,0),""),"")</f>
        <v/>
      </c>
      <c r="BG112" s="93" t="str">
        <f t="array" ref="BG112">IFERROR(IF(AND(COUNTIF($BE$7:$BE112,"")+1=BG$6,LEN($BE112)&gt;0,$AM112&gt;0),MATCH(INDEX($V$7:$V$16,$AM112)&amp;"-"&amp;$AN112,$BQ$7:$BQ$126,0),""),"")</f>
        <v/>
      </c>
      <c r="BH112" s="93" t="str">
        <f t="array" ref="BH112">IFERROR(IF(AND(COUNTIF($BE$7:$BE112,"")+1=BH$6,LEN($BE112)&gt;0,$AM112&gt;0),MATCH(INDEX($V$7:$V$16,$AM112)&amp;"-"&amp;$AN112,$BQ$7:$BQ$126,0),""),"")</f>
        <v/>
      </c>
      <c r="BI112" s="93" t="str">
        <f t="array" ref="BI112">IFERROR(IF(AND(COUNTIF($BE$7:$BE112,"")+1=BI$6,LEN($BE112)&gt;0,$AM112&gt;0),MATCH(INDEX($V$7:$V$16,$AM112)&amp;"-"&amp;$AN112,$BQ$7:$BQ$126,0),""),"")</f>
        <v/>
      </c>
      <c r="BJ112" s="93" t="str">
        <f t="array" ref="BJ112">IFERROR(IF(AND(COUNTIF($BE$7:$BE112,"")+1=BJ$6,LEN($BE112)&gt;0,$AM112&gt;0),MATCH(INDEX($V$7:$V$16,$AM112)&amp;"-"&amp;$AN112,$BQ$7:$BQ$126,0),""),"")</f>
        <v/>
      </c>
      <c r="BK112" s="93" t="str">
        <f t="array" ref="BK112">IFERROR(IF(AND(COUNTIF($BE$7:$BE112,"")+1=BK$6,LEN($BE112)&gt;0,$AM112&gt;0),MATCH(INDEX($V$7:$V$16,$AM112)&amp;"-"&amp;$AN112,$BQ$7:$BQ$126,0),""),"")</f>
        <v/>
      </c>
      <c r="BL112" s="93" t="str">
        <f t="array" ref="BL112">IFERROR(IF(AND(COUNTIF($BE$7:$BE112,"")+1=BL$6,LEN($BE112)&gt;0,$AM112&gt;0),MATCH(INDEX($V$7:$V$16,$AM112)&amp;"-"&amp;$AN112,$BQ$7:$BQ$126,0),""),"")</f>
        <v/>
      </c>
      <c r="BM112" s="93" t="str">
        <f t="array" ref="BM112">IFERROR(IF(AND(COUNTIF($BE$7:$BE112,"")+1=BM$6,LEN($BE112)&gt;0,$AM112&gt;0),MATCH(INDEX($V$7:$V$16,$AM112)&amp;"-"&amp;$AN112,$BQ$7:$BQ$126,0),""),"")</f>
        <v/>
      </c>
      <c r="BN112" s="93" t="str">
        <f t="array" ref="BN112">IFERROR(IF(AND(COUNTIF($BE$7:$BE112,"")+1=BN$6,LEN($BE112)&gt;0,$AM112&gt;0),MATCH(INDEX($V$7:$V$16,$AM112)&amp;"-"&amp;$AN112,$BQ$7:$BQ$126,0),""),"")</f>
        <v/>
      </c>
      <c r="BO112" s="93" t="str">
        <f t="array" ref="BO112">IFERROR(IF(AND(COUNTIF($BE$7:$BE112,"")+1=BO$6,LEN($BE112)&gt;0,$AM112&gt;0),MATCH(INDEX($V$7:$V$16,$AM112)&amp;"-"&amp;$AN112,$BQ$7:$BQ$126,0),""),"")</f>
        <v/>
      </c>
      <c r="BP112" s="93" t="str">
        <f t="array" ref="BP112">IFERROR(IF(AND(COUNTIF($BE$7:$BE112,"")+1=BP$6,LEN($BE112)&gt;0,$AM112&gt;0),MATCH(INDEX($V$7:$V$16,$AM112)&amp;"-"&amp;$AN112,$BQ$7:$BQ$126,0),""),"")</f>
        <v/>
      </c>
      <c r="BQ112" s="93" t="str">
        <f t="shared" si="84"/>
        <v/>
      </c>
      <c r="BR112" s="93" t="str">
        <f t="array" ref="BR112">IFERROR(IF(AND(COUNTIF($BQ$7:$BQ112,"")+1=BR$6,LEN($BQ112)&gt;0,$AQ112&gt;0),MATCH(INDEX($W$7:$W$16,$AQ112)&amp;"-"&amp;$AR112,$CC$7:$CC$126,0),""),"")</f>
        <v/>
      </c>
      <c r="BS112" s="93" t="str">
        <f t="array" ref="BS112">IFERROR(IF(AND(COUNTIF($BQ$7:$BQ112,"")+1=BS$6,LEN($BQ112)&gt;0,$AQ112&gt;0),MATCH(INDEX($W$7:$W$16,$AQ112)&amp;"-"&amp;$AR112,$CC$7:$CC$126,0),""),"")</f>
        <v/>
      </c>
      <c r="BT112" s="93" t="str">
        <f t="array" ref="BT112">IFERROR(IF(AND(COUNTIF($BQ$7:$BQ112,"")+1=BT$6,LEN($BQ112)&gt;0,$AQ112&gt;0),MATCH(INDEX($W$7:$W$16,$AQ112)&amp;"-"&amp;$AR112,$CC$7:$CC$126,0),""),"")</f>
        <v/>
      </c>
      <c r="BU112" s="93" t="str">
        <f t="array" ref="BU112">IFERROR(IF(AND(COUNTIF($BQ$7:$BQ112,"")+1=BU$6,LEN($BQ112)&gt;0,$AQ112&gt;0),MATCH(INDEX($W$7:$W$16,$AQ112)&amp;"-"&amp;$AR112,$CC$7:$CC$126,0),""),"")</f>
        <v/>
      </c>
      <c r="BV112" s="93" t="str">
        <f t="array" ref="BV112">IFERROR(IF(AND(COUNTIF($BQ$7:$BQ112,"")+1=BV$6,LEN($BQ112)&gt;0,$AQ112&gt;0),MATCH(INDEX($W$7:$W$16,$AQ112)&amp;"-"&amp;$AR112,$CC$7:$CC$126,0),""),"")</f>
        <v/>
      </c>
      <c r="BW112" s="93" t="str">
        <f t="array" ref="BW112">IFERROR(IF(AND(COUNTIF($BQ$7:$BQ112,"")+1=BW$6,LEN($BQ112)&gt;0,$AQ112&gt;0),MATCH(INDEX($W$7:$W$16,$AQ112)&amp;"-"&amp;$AR112,$CC$7:$CC$126,0),""),"")</f>
        <v/>
      </c>
      <c r="BX112" s="93" t="str">
        <f t="array" ref="BX112">IFERROR(IF(AND(COUNTIF($BQ$7:$BQ112,"")+1=BX$6,LEN($BQ112)&gt;0,$AQ112&gt;0),MATCH(INDEX($W$7:$W$16,$AQ112)&amp;"-"&amp;$AR112,$CC$7:$CC$126,0),""),"")</f>
        <v/>
      </c>
      <c r="BY112" s="93" t="str">
        <f t="array" ref="BY112">IFERROR(IF(AND(COUNTIF($BQ$7:$BQ112,"")+1=BY$6,LEN($BQ112)&gt;0,$AQ112&gt;0),MATCH(INDEX($W$7:$W$16,$AQ112)&amp;"-"&amp;$AR112,$CC$7:$CC$126,0),""),"")</f>
        <v/>
      </c>
      <c r="BZ112" s="93" t="str">
        <f t="array" ref="BZ112">IFERROR(IF(AND(COUNTIF($BQ$7:$BQ112,"")+1=BZ$6,LEN($BQ112)&gt;0,$AQ112&gt;0),MATCH(INDEX($W$7:$W$16,$AQ112)&amp;"-"&amp;$AR112,$CC$7:$CC$126,0),""),"")</f>
        <v/>
      </c>
      <c r="CA112" s="93" t="str">
        <f t="array" ref="CA112">IFERROR(IF(AND(COUNTIF($BQ$7:$BQ112,"")+1=CA$6,LEN($BQ112)&gt;0,$AQ112&gt;0),MATCH(INDEX($W$7:$W$16,$AQ112)&amp;"-"&amp;$AR112,$CC$7:$CC$126,0),""),"")</f>
        <v/>
      </c>
      <c r="CB112" s="93" t="str">
        <f t="array" ref="CB112">IFERROR(IF(AND(COUNTIF($BQ$7:$BQ112,"")+1=CB$6,LEN($BQ112)&gt;0,$AQ112&gt;0),MATCH(INDEX($W$7:$W$16,$AQ112)&amp;"-"&amp;$AR112,$CC$7:$CC$126,0),""),"")</f>
        <v/>
      </c>
      <c r="CC112" s="93" t="str">
        <f t="shared" si="85"/>
        <v/>
      </c>
      <c r="CD112" s="93" t="str">
        <f t="array" ref="CD112">IFERROR(IF(AND(COUNTIF($CC$7:$CC112,"")+1=CD$6,LEN($CC112)&gt;0,$AU112&gt;0),MATCH(INDEX($X$7:$X$16,$AU112)&amp;"-"&amp;$AV112,$CO$7:$CO$126,0),""),"")</f>
        <v/>
      </c>
      <c r="CE112" s="93" t="str">
        <f t="array" ref="CE112">IFERROR(IF(AND(COUNTIF($CC$7:$CC112,"")+1=CE$6,LEN($CC112)&gt;0,$AU112&gt;0),MATCH(INDEX($X$7:$X$16,$AU112)&amp;"-"&amp;$AV112,$CO$7:$CO$126,0),""),"")</f>
        <v/>
      </c>
      <c r="CF112" s="93" t="str">
        <f t="array" ref="CF112">IFERROR(IF(AND(COUNTIF($CC$7:$CC112,"")+1=CF$6,LEN($CC112)&gt;0,$AU112&gt;0),MATCH(INDEX($X$7:$X$16,$AU112)&amp;"-"&amp;$AV112,$CO$7:$CO$126,0),""),"")</f>
        <v/>
      </c>
      <c r="CG112" s="93" t="str">
        <f t="array" ref="CG112">IFERROR(IF(AND(COUNTIF($CC$7:$CC112,"")+1=CG$6,LEN($CC112)&gt;0,$AU112&gt;0),MATCH(INDEX($X$7:$X$16,$AU112)&amp;"-"&amp;$AV112,$CO$7:$CO$126,0),""),"")</f>
        <v/>
      </c>
      <c r="CH112" s="93" t="str">
        <f t="array" ref="CH112">IFERROR(IF(AND(COUNTIF($CC$7:$CC112,"")+1=CH$6,LEN($CC112)&gt;0,$AU112&gt;0),MATCH(INDEX($X$7:$X$16,$AU112)&amp;"-"&amp;$AV112,$CO$7:$CO$126,0),""),"")</f>
        <v/>
      </c>
      <c r="CI112" s="93" t="str">
        <f t="array" ref="CI112">IFERROR(IF(AND(COUNTIF($CC$7:$CC112,"")+1=CI$6,LEN($CC112)&gt;0,$AU112&gt;0),MATCH(INDEX($X$7:$X$16,$AU112)&amp;"-"&amp;$AV112,$CO$7:$CO$126,0),""),"")</f>
        <v/>
      </c>
      <c r="CJ112" s="93" t="str">
        <f t="array" ref="CJ112">IFERROR(IF(AND(COUNTIF($CC$7:$CC112,"")+1=CJ$6,LEN($CC112)&gt;0,$AU112&gt;0),MATCH(INDEX($X$7:$X$16,$AU112)&amp;"-"&amp;$AV112,$CO$7:$CO$126,0),""),"")</f>
        <v/>
      </c>
      <c r="CK112" s="93" t="str">
        <f t="array" ref="CK112">IFERROR(IF(AND(COUNTIF($CC$7:$CC112,"")+1=CK$6,LEN($CC112)&gt;0,$AU112&gt;0),MATCH(INDEX($X$7:$X$16,$AU112)&amp;"-"&amp;$AV112,$CO$7:$CO$126,0),""),"")</f>
        <v/>
      </c>
      <c r="CL112" s="93" t="str">
        <f t="array" ref="CL112">IFERROR(IF(AND(COUNTIF($CC$7:$CC112,"")+1=CL$6,LEN($CC112)&gt;0,$AU112&gt;0),MATCH(INDEX($X$7:$X$16,$AU112)&amp;"-"&amp;$AV112,$CO$7:$CO$126,0),""),"")</f>
        <v/>
      </c>
      <c r="CM112" s="93" t="str">
        <f t="array" ref="CM112">IFERROR(IF(AND(COUNTIF($CC$7:$CC112,"")+1=CM$6,LEN($CC112)&gt;0,$AU112&gt;0),MATCH(INDEX($X$7:$X$16,$AU112)&amp;"-"&amp;$AV112,$CO$7:$CO$126,0),""),"")</f>
        <v/>
      </c>
      <c r="CN112" s="93" t="str">
        <f t="array" ref="CN112">IFERROR(IF(AND(COUNTIF($CC$7:$CC112,"")+1=CN$6,LEN($CC112)&gt;0,$AU112&gt;0),MATCH(INDEX($X$7:$X$16,$AU112)&amp;"-"&amp;$AV112,$CO$7:$CO$126,0),""),"")</f>
        <v/>
      </c>
      <c r="CO112" s="93" t="str">
        <f t="shared" si="86"/>
        <v/>
      </c>
      <c r="CP112" s="93" t="str">
        <f t="array" ref="CP112">IFERROR(IF(AND(COUNTIF($CO$7:$CO112,"")+1=CP$6,LEN($CO112)&gt;0,$AY112&gt;0),MATCH(INDEX($Y$7:$Y$16,$AY112)&amp;"-"&amp;$AZ112,$DA$7:$DA$126,0),""),"")</f>
        <v/>
      </c>
      <c r="CQ112" s="93" t="str">
        <f t="array" ref="CQ112">IFERROR(IF(AND(COUNTIF($CO$7:$CO112,"")+1=CQ$6,LEN($CO112)&gt;0,$AY112&gt;0),MATCH(INDEX($Y$7:$Y$16,$AY112)&amp;"-"&amp;$AZ112,$DA$7:$DA$126,0),""),"")</f>
        <v/>
      </c>
      <c r="CR112" s="93" t="str">
        <f t="array" ref="CR112">IFERROR(IF(AND(COUNTIF($CO$7:$CO112,"")+1=CR$6,LEN($CO112)&gt;0,$AY112&gt;0),MATCH(INDEX($Y$7:$Y$16,$AY112)&amp;"-"&amp;$AZ112,$DA$7:$DA$126,0),""),"")</f>
        <v/>
      </c>
      <c r="CS112" s="93" t="str">
        <f t="array" ref="CS112">IFERROR(IF(AND(COUNTIF($CO$7:$CO112,"")+1=CS$6,LEN($CO112)&gt;0,$AY112&gt;0),MATCH(INDEX($Y$7:$Y$16,$AY112)&amp;"-"&amp;$AZ112,$DA$7:$DA$126,0),""),"")</f>
        <v/>
      </c>
      <c r="CT112" s="93" t="str">
        <f t="array" ref="CT112">IFERROR(IF(AND(COUNTIF($CO$7:$CO112,"")+1=CT$6,LEN($CO112)&gt;0,$AY112&gt;0),MATCH(INDEX($Y$7:$Y$16,$AY112)&amp;"-"&amp;$AZ112,$DA$7:$DA$126,0),""),"")</f>
        <v/>
      </c>
      <c r="CU112" s="93" t="str">
        <f t="array" ref="CU112">IFERROR(IF(AND(COUNTIF($CO$7:$CO112,"")+1=CU$6,LEN($CO112)&gt;0,$AY112&gt;0),MATCH(INDEX($Y$7:$Y$16,$AY112)&amp;"-"&amp;$AZ112,$DA$7:$DA$126,0),""),"")</f>
        <v/>
      </c>
      <c r="CV112" s="93" t="str">
        <f t="array" ref="CV112">IFERROR(IF(AND(COUNTIF($CO$7:$CO112,"")+1=CV$6,LEN($CO112)&gt;0,$AY112&gt;0),MATCH(INDEX($Y$7:$Y$16,$AY112)&amp;"-"&amp;$AZ112,$DA$7:$DA$126,0),""),"")</f>
        <v/>
      </c>
      <c r="CW112" s="93" t="str">
        <f t="array" ref="CW112">IFERROR(IF(AND(COUNTIF($CO$7:$CO112,"")+1=CW$6,LEN($CO112)&gt;0,$AY112&gt;0),MATCH(INDEX($Y$7:$Y$16,$AY112)&amp;"-"&amp;$AZ112,$DA$7:$DA$126,0),""),"")</f>
        <v/>
      </c>
      <c r="CX112" s="93" t="str">
        <f t="array" ref="CX112">IFERROR(IF(AND(COUNTIF($CO$7:$CO112,"")+1=CX$6,LEN($CO112)&gt;0,$AY112&gt;0),MATCH(INDEX($Y$7:$Y$16,$AY112)&amp;"-"&amp;$AZ112,$DA$7:$DA$126,0),""),"")</f>
        <v/>
      </c>
      <c r="CY112" s="93" t="str">
        <f t="array" ref="CY112">IFERROR(IF(AND(COUNTIF($CO$7:$CO112,"")+1=CY$6,LEN($CO112)&gt;0,$AY112&gt;0),MATCH(INDEX($Y$7:$Y$16,$AY112)&amp;"-"&amp;$AZ112,$DA$7:$DA$126,0),""),"")</f>
        <v/>
      </c>
      <c r="CZ112" s="93" t="str">
        <f t="array" ref="CZ112">IFERROR(IF(AND(COUNTIF($CO$7:$CO112,"")+1=CZ$6,LEN($CO112)&gt;0,$AY112&gt;0),MATCH(INDEX($Y$7:$Y$16,$AY112)&amp;"-"&amp;$AZ112,$DA$7:$DA$126,0),""),"")</f>
        <v/>
      </c>
      <c r="DA112" s="93" t="str">
        <f t="shared" si="87"/>
        <v/>
      </c>
      <c r="DC112" s="93" t="str">
        <f t="array" ref="DC112">IFERROR(IF(LEN(BQ112)=0,"",SUM((BF$7:BO$126=$BD112)*(BF$6:BO$6))),"")</f>
        <v/>
      </c>
      <c r="DD112" s="93" t="str">
        <f t="array" ref="DD112">IFERROR(IF(LEN(CC112)=0,"",SUM((BR$7:CA$126=$BD112)*(BR$6:CA$6))),"")</f>
        <v/>
      </c>
      <c r="DE112" s="93" t="str">
        <f t="array" ref="DE112">IFERROR(IF(LEN(CO112)=0,"",SUM((CD$7:CM$126=$BD112)*(CD$6:CM$6))),"")</f>
        <v/>
      </c>
      <c r="DF112" s="93" t="str">
        <f t="array" ref="DF112">IFERROR(IF(LEN(DA112)=0,"",SUM((CP$7:CY$126=$BD112)*(CP$6:CY$6))),"")</f>
        <v/>
      </c>
    </row>
    <row r="113" spans="36:110" x14ac:dyDescent="0.25">
      <c r="AJ113" s="112">
        <v>107</v>
      </c>
      <c r="AK113" s="93" t="str">
        <f t="array" ref="AK113">IFERROR(IF(MAX(($AJ113&gt;=$AF$7:$AF$16)*($AJ113&lt;=$AG$7:$AG$16)*$AA$7:$AA$16)=0,"",INDEX($AB$7:$AB$16,MAX(($AJ113&gt;=$AF$7:$AF$16)*($AJ113&lt;=$AG$7:$AG$16)*$AA$7:$AA$16))),"")</f>
        <v/>
      </c>
      <c r="AL113" s="93" t="str">
        <f>IFERROR(IF(LEN(AK113)=0,"",COUNTIF(AK$7:AK113,AK113)),"")</f>
        <v/>
      </c>
      <c r="AM113" s="93" t="str">
        <f t="array" ref="AM113">IFERROR(IF(LEN(AK113)=0,"",LARGE((AK113=$R$7:$R$126)*($P$7:$P$126),COUNTIF(AK113:AK$126,AK113)-1)),"")</f>
        <v/>
      </c>
      <c r="AN113" s="93" t="str">
        <f>IFERROR(IF(LEN(AK113)=0,"",COUNTIF(AM$7:AM113,AM113)),"")</f>
        <v/>
      </c>
      <c r="AO113" s="93" t="str">
        <f t="array" ref="AO113">IFERROR(IF(MAX(($AJ113&gt;=$AF$19:$AF$28)*($AJ113&lt;=$AG$19:$AG$28)*$AA$19:$AA$28)=0,"",INDEX($AB$19:$AB$28,MAX(($AJ113&gt;=$AF$19:$AF$28)*($AJ113&lt;=$AG$19:$AG$28)*$AA$19:$AA$28))),"")</f>
        <v/>
      </c>
      <c r="AP113" s="93" t="str">
        <f>IFERROR(IF(LEN(AO113)=0,"",COUNTIF(AO$7:AO113,AO113)),"")</f>
        <v/>
      </c>
      <c r="AQ113" s="93" t="str">
        <f t="array" ref="AQ113">IFERROR(IF(LEN(AO113)=0,"",LARGE((AO113=$Q$7:$Q$126)*($P$7:$P$126),COUNTIF(AO113:AO$126,AO113)-1)),"")</f>
        <v/>
      </c>
      <c r="AR113" s="93" t="str">
        <f>IFERROR(IF(LEN(AO113)=0,"",COUNTIF(AQ$7:AQ113,AQ113)),"")</f>
        <v/>
      </c>
      <c r="AS113" s="93" t="str">
        <f t="array" ref="AS113">IFERROR(IF(MAX(($AJ113&gt;=$AF$31:$AF$40)*($AJ113&lt;=$AG$31:$AG$40)*$AA$31:$AA$40)=0,"",INDEX($AB$31:$AB$40,MAX(($AJ113&gt;=$AF$31:$AF$40)*($AJ113&lt;=$AG$31:$AG$40)*$AA$31:$AA$40))),"")</f>
        <v/>
      </c>
      <c r="AT113" s="93" t="str">
        <f>IFERROR(IF(LEN(AS113)=0,"",COUNTIF(AS$7:AS113,AS113)),"")</f>
        <v/>
      </c>
      <c r="AU113" s="93" t="str">
        <f t="shared" si="81"/>
        <v/>
      </c>
      <c r="AV113" s="93" t="str">
        <f>IFERROR(IF(LEN(AU113)=0,"",COUNTIF(AU$7:AU113,AU113)),"")</f>
        <v/>
      </c>
      <c r="AW113" s="93" t="str">
        <f t="array" ref="AW113">IFERROR(IF(MAX(($AJ113&gt;=$AF$43:$AF$52)*($AJ113&lt;=$AG$43:$AG$52)*$AA$43:$AA$52)=0,"",INDEX($AB$43:$AB$52,MAX(($AJ113&gt;=$AF$43:$AF$52)*($AJ113&lt;=$AG$43:$AG$52)*$AA$43:$AA$52))),"")</f>
        <v/>
      </c>
      <c r="AX113" s="93" t="str">
        <f>IFERROR(IF(LEN(AW113)=0,"",COUNTIF(AW$7:AW113,AW113)),"")</f>
        <v/>
      </c>
      <c r="AY113" s="93" t="str">
        <f t="shared" si="82"/>
        <v/>
      </c>
      <c r="AZ113" s="93" t="str">
        <f>IFERROR(IF(LEN(AY113)=0,"",COUNTIF(AY$7:AY113,AY113)),"")</f>
        <v/>
      </c>
      <c r="BA113" s="93" t="str">
        <f t="array" ref="BA113">IFERROR(IF(MAX(($AJ113&gt;=$AF$55:$AF$64)*($AJ113&lt;=$AG$55:$AG$64)*$AA$55:$AA$64)=0,"",INDEX($AB$55:$AB$64,MAX(($AJ113&gt;=$AF$55:$AF$64)*($AJ113&lt;=$AG$55:$AG$64)*$AA$55:$AA$64))),"")</f>
        <v/>
      </c>
      <c r="BB113" s="93" t="str">
        <f>IFERROR(IF(LEN(BA113)=0,"",COUNTIF(BA$7:BA113,BA113)),"")</f>
        <v/>
      </c>
      <c r="BD113" s="112">
        <v>107</v>
      </c>
      <c r="BE113" s="93" t="str">
        <f t="shared" si="83"/>
        <v/>
      </c>
      <c r="BF113" s="93" t="str">
        <f t="array" ref="BF113">IFERROR(IF(AND(COUNTIF($BE$7:$BE113,"")+1=BF$6,LEN($BE113)&gt;0,$AM113&gt;0),MATCH(INDEX($V$7:$V$16,$AM113)&amp;"-"&amp;$AN113,$BQ$7:$BQ$126,0),""),"")</f>
        <v/>
      </c>
      <c r="BG113" s="93" t="str">
        <f t="array" ref="BG113">IFERROR(IF(AND(COUNTIF($BE$7:$BE113,"")+1=BG$6,LEN($BE113)&gt;0,$AM113&gt;0),MATCH(INDEX($V$7:$V$16,$AM113)&amp;"-"&amp;$AN113,$BQ$7:$BQ$126,0),""),"")</f>
        <v/>
      </c>
      <c r="BH113" s="93" t="str">
        <f t="array" ref="BH113">IFERROR(IF(AND(COUNTIF($BE$7:$BE113,"")+1=BH$6,LEN($BE113)&gt;0,$AM113&gt;0),MATCH(INDEX($V$7:$V$16,$AM113)&amp;"-"&amp;$AN113,$BQ$7:$BQ$126,0),""),"")</f>
        <v/>
      </c>
      <c r="BI113" s="93" t="str">
        <f t="array" ref="BI113">IFERROR(IF(AND(COUNTIF($BE$7:$BE113,"")+1=BI$6,LEN($BE113)&gt;0,$AM113&gt;0),MATCH(INDEX($V$7:$V$16,$AM113)&amp;"-"&amp;$AN113,$BQ$7:$BQ$126,0),""),"")</f>
        <v/>
      </c>
      <c r="BJ113" s="93" t="str">
        <f t="array" ref="BJ113">IFERROR(IF(AND(COUNTIF($BE$7:$BE113,"")+1=BJ$6,LEN($BE113)&gt;0,$AM113&gt;0),MATCH(INDEX($V$7:$V$16,$AM113)&amp;"-"&amp;$AN113,$BQ$7:$BQ$126,0),""),"")</f>
        <v/>
      </c>
      <c r="BK113" s="93" t="str">
        <f t="array" ref="BK113">IFERROR(IF(AND(COUNTIF($BE$7:$BE113,"")+1=BK$6,LEN($BE113)&gt;0,$AM113&gt;0),MATCH(INDEX($V$7:$V$16,$AM113)&amp;"-"&amp;$AN113,$BQ$7:$BQ$126,0),""),"")</f>
        <v/>
      </c>
      <c r="BL113" s="93" t="str">
        <f t="array" ref="BL113">IFERROR(IF(AND(COUNTIF($BE$7:$BE113,"")+1=BL$6,LEN($BE113)&gt;0,$AM113&gt;0),MATCH(INDEX($V$7:$V$16,$AM113)&amp;"-"&amp;$AN113,$BQ$7:$BQ$126,0),""),"")</f>
        <v/>
      </c>
      <c r="BM113" s="93" t="str">
        <f t="array" ref="BM113">IFERROR(IF(AND(COUNTIF($BE$7:$BE113,"")+1=BM$6,LEN($BE113)&gt;0,$AM113&gt;0),MATCH(INDEX($V$7:$V$16,$AM113)&amp;"-"&amp;$AN113,$BQ$7:$BQ$126,0),""),"")</f>
        <v/>
      </c>
      <c r="BN113" s="93" t="str">
        <f t="array" ref="BN113">IFERROR(IF(AND(COUNTIF($BE$7:$BE113,"")+1=BN$6,LEN($BE113)&gt;0,$AM113&gt;0),MATCH(INDEX($V$7:$V$16,$AM113)&amp;"-"&amp;$AN113,$BQ$7:$BQ$126,0),""),"")</f>
        <v/>
      </c>
      <c r="BO113" s="93" t="str">
        <f t="array" ref="BO113">IFERROR(IF(AND(COUNTIF($BE$7:$BE113,"")+1=BO$6,LEN($BE113)&gt;0,$AM113&gt;0),MATCH(INDEX($V$7:$V$16,$AM113)&amp;"-"&amp;$AN113,$BQ$7:$BQ$126,0),""),"")</f>
        <v/>
      </c>
      <c r="BP113" s="93" t="str">
        <f t="array" ref="BP113">IFERROR(IF(AND(COUNTIF($BE$7:$BE113,"")+1=BP$6,LEN($BE113)&gt;0,$AM113&gt;0),MATCH(INDEX($V$7:$V$16,$AM113)&amp;"-"&amp;$AN113,$BQ$7:$BQ$126,0),""),"")</f>
        <v/>
      </c>
      <c r="BQ113" s="93" t="str">
        <f t="shared" si="84"/>
        <v/>
      </c>
      <c r="BR113" s="93" t="str">
        <f t="array" ref="BR113">IFERROR(IF(AND(COUNTIF($BQ$7:$BQ113,"")+1=BR$6,LEN($BQ113)&gt;0,$AQ113&gt;0),MATCH(INDEX($W$7:$W$16,$AQ113)&amp;"-"&amp;$AR113,$CC$7:$CC$126,0),""),"")</f>
        <v/>
      </c>
      <c r="BS113" s="93" t="str">
        <f t="array" ref="BS113">IFERROR(IF(AND(COUNTIF($BQ$7:$BQ113,"")+1=BS$6,LEN($BQ113)&gt;0,$AQ113&gt;0),MATCH(INDEX($W$7:$W$16,$AQ113)&amp;"-"&amp;$AR113,$CC$7:$CC$126,0),""),"")</f>
        <v/>
      </c>
      <c r="BT113" s="93" t="str">
        <f t="array" ref="BT113">IFERROR(IF(AND(COUNTIF($BQ$7:$BQ113,"")+1=BT$6,LEN($BQ113)&gt;0,$AQ113&gt;0),MATCH(INDEX($W$7:$W$16,$AQ113)&amp;"-"&amp;$AR113,$CC$7:$CC$126,0),""),"")</f>
        <v/>
      </c>
      <c r="BU113" s="93" t="str">
        <f t="array" ref="BU113">IFERROR(IF(AND(COUNTIF($BQ$7:$BQ113,"")+1=BU$6,LEN($BQ113)&gt;0,$AQ113&gt;0),MATCH(INDEX($W$7:$W$16,$AQ113)&amp;"-"&amp;$AR113,$CC$7:$CC$126,0),""),"")</f>
        <v/>
      </c>
      <c r="BV113" s="93" t="str">
        <f t="array" ref="BV113">IFERROR(IF(AND(COUNTIF($BQ$7:$BQ113,"")+1=BV$6,LEN($BQ113)&gt;0,$AQ113&gt;0),MATCH(INDEX($W$7:$W$16,$AQ113)&amp;"-"&amp;$AR113,$CC$7:$CC$126,0),""),"")</f>
        <v/>
      </c>
      <c r="BW113" s="93" t="str">
        <f t="array" ref="BW113">IFERROR(IF(AND(COUNTIF($BQ$7:$BQ113,"")+1=BW$6,LEN($BQ113)&gt;0,$AQ113&gt;0),MATCH(INDEX($W$7:$W$16,$AQ113)&amp;"-"&amp;$AR113,$CC$7:$CC$126,0),""),"")</f>
        <v/>
      </c>
      <c r="BX113" s="93" t="str">
        <f t="array" ref="BX113">IFERROR(IF(AND(COUNTIF($BQ$7:$BQ113,"")+1=BX$6,LEN($BQ113)&gt;0,$AQ113&gt;0),MATCH(INDEX($W$7:$W$16,$AQ113)&amp;"-"&amp;$AR113,$CC$7:$CC$126,0),""),"")</f>
        <v/>
      </c>
      <c r="BY113" s="93" t="str">
        <f t="array" ref="BY113">IFERROR(IF(AND(COUNTIF($BQ$7:$BQ113,"")+1=BY$6,LEN($BQ113)&gt;0,$AQ113&gt;0),MATCH(INDEX($W$7:$W$16,$AQ113)&amp;"-"&amp;$AR113,$CC$7:$CC$126,0),""),"")</f>
        <v/>
      </c>
      <c r="BZ113" s="93" t="str">
        <f t="array" ref="BZ113">IFERROR(IF(AND(COUNTIF($BQ$7:$BQ113,"")+1=BZ$6,LEN($BQ113)&gt;0,$AQ113&gt;0),MATCH(INDEX($W$7:$W$16,$AQ113)&amp;"-"&amp;$AR113,$CC$7:$CC$126,0),""),"")</f>
        <v/>
      </c>
      <c r="CA113" s="93" t="str">
        <f t="array" ref="CA113">IFERROR(IF(AND(COUNTIF($BQ$7:$BQ113,"")+1=CA$6,LEN($BQ113)&gt;0,$AQ113&gt;0),MATCH(INDEX($W$7:$W$16,$AQ113)&amp;"-"&amp;$AR113,$CC$7:$CC$126,0),""),"")</f>
        <v/>
      </c>
      <c r="CB113" s="93" t="str">
        <f t="array" ref="CB113">IFERROR(IF(AND(COUNTIF($BQ$7:$BQ113,"")+1=CB$6,LEN($BQ113)&gt;0,$AQ113&gt;0),MATCH(INDEX($W$7:$W$16,$AQ113)&amp;"-"&amp;$AR113,$CC$7:$CC$126,0),""),"")</f>
        <v/>
      </c>
      <c r="CC113" s="93" t="str">
        <f t="shared" si="85"/>
        <v/>
      </c>
      <c r="CD113" s="93" t="str">
        <f t="array" ref="CD113">IFERROR(IF(AND(COUNTIF($CC$7:$CC113,"")+1=CD$6,LEN($CC113)&gt;0,$AU113&gt;0),MATCH(INDEX($X$7:$X$16,$AU113)&amp;"-"&amp;$AV113,$CO$7:$CO$126,0),""),"")</f>
        <v/>
      </c>
      <c r="CE113" s="93" t="str">
        <f t="array" ref="CE113">IFERROR(IF(AND(COUNTIF($CC$7:$CC113,"")+1=CE$6,LEN($CC113)&gt;0,$AU113&gt;0),MATCH(INDEX($X$7:$X$16,$AU113)&amp;"-"&amp;$AV113,$CO$7:$CO$126,0),""),"")</f>
        <v/>
      </c>
      <c r="CF113" s="93" t="str">
        <f t="array" ref="CF113">IFERROR(IF(AND(COUNTIF($CC$7:$CC113,"")+1=CF$6,LEN($CC113)&gt;0,$AU113&gt;0),MATCH(INDEX($X$7:$X$16,$AU113)&amp;"-"&amp;$AV113,$CO$7:$CO$126,0),""),"")</f>
        <v/>
      </c>
      <c r="CG113" s="93" t="str">
        <f t="array" ref="CG113">IFERROR(IF(AND(COUNTIF($CC$7:$CC113,"")+1=CG$6,LEN($CC113)&gt;0,$AU113&gt;0),MATCH(INDEX($X$7:$X$16,$AU113)&amp;"-"&amp;$AV113,$CO$7:$CO$126,0),""),"")</f>
        <v/>
      </c>
      <c r="CH113" s="93" t="str">
        <f t="array" ref="CH113">IFERROR(IF(AND(COUNTIF($CC$7:$CC113,"")+1=CH$6,LEN($CC113)&gt;0,$AU113&gt;0),MATCH(INDEX($X$7:$X$16,$AU113)&amp;"-"&amp;$AV113,$CO$7:$CO$126,0),""),"")</f>
        <v/>
      </c>
      <c r="CI113" s="93" t="str">
        <f t="array" ref="CI113">IFERROR(IF(AND(COUNTIF($CC$7:$CC113,"")+1=CI$6,LEN($CC113)&gt;0,$AU113&gt;0),MATCH(INDEX($X$7:$X$16,$AU113)&amp;"-"&amp;$AV113,$CO$7:$CO$126,0),""),"")</f>
        <v/>
      </c>
      <c r="CJ113" s="93" t="str">
        <f t="array" ref="CJ113">IFERROR(IF(AND(COUNTIF($CC$7:$CC113,"")+1=CJ$6,LEN($CC113)&gt;0,$AU113&gt;0),MATCH(INDEX($X$7:$X$16,$AU113)&amp;"-"&amp;$AV113,$CO$7:$CO$126,0),""),"")</f>
        <v/>
      </c>
      <c r="CK113" s="93" t="str">
        <f t="array" ref="CK113">IFERROR(IF(AND(COUNTIF($CC$7:$CC113,"")+1=CK$6,LEN($CC113)&gt;0,$AU113&gt;0),MATCH(INDEX($X$7:$X$16,$AU113)&amp;"-"&amp;$AV113,$CO$7:$CO$126,0),""),"")</f>
        <v/>
      </c>
      <c r="CL113" s="93" t="str">
        <f t="array" ref="CL113">IFERROR(IF(AND(COUNTIF($CC$7:$CC113,"")+1=CL$6,LEN($CC113)&gt;0,$AU113&gt;0),MATCH(INDEX($X$7:$X$16,$AU113)&amp;"-"&amp;$AV113,$CO$7:$CO$126,0),""),"")</f>
        <v/>
      </c>
      <c r="CM113" s="93" t="str">
        <f t="array" ref="CM113">IFERROR(IF(AND(COUNTIF($CC$7:$CC113,"")+1=CM$6,LEN($CC113)&gt;0,$AU113&gt;0),MATCH(INDEX($X$7:$X$16,$AU113)&amp;"-"&amp;$AV113,$CO$7:$CO$126,0),""),"")</f>
        <v/>
      </c>
      <c r="CN113" s="93" t="str">
        <f t="array" ref="CN113">IFERROR(IF(AND(COUNTIF($CC$7:$CC113,"")+1=CN$6,LEN($CC113)&gt;0,$AU113&gt;0),MATCH(INDEX($X$7:$X$16,$AU113)&amp;"-"&amp;$AV113,$CO$7:$CO$126,0),""),"")</f>
        <v/>
      </c>
      <c r="CO113" s="93" t="str">
        <f t="shared" si="86"/>
        <v/>
      </c>
      <c r="CP113" s="93" t="str">
        <f t="array" ref="CP113">IFERROR(IF(AND(COUNTIF($CO$7:$CO113,"")+1=CP$6,LEN($CO113)&gt;0,$AY113&gt;0),MATCH(INDEX($Y$7:$Y$16,$AY113)&amp;"-"&amp;$AZ113,$DA$7:$DA$126,0),""),"")</f>
        <v/>
      </c>
      <c r="CQ113" s="93" t="str">
        <f t="array" ref="CQ113">IFERROR(IF(AND(COUNTIF($CO$7:$CO113,"")+1=CQ$6,LEN($CO113)&gt;0,$AY113&gt;0),MATCH(INDEX($Y$7:$Y$16,$AY113)&amp;"-"&amp;$AZ113,$DA$7:$DA$126,0),""),"")</f>
        <v/>
      </c>
      <c r="CR113" s="93" t="str">
        <f t="array" ref="CR113">IFERROR(IF(AND(COUNTIF($CO$7:$CO113,"")+1=CR$6,LEN($CO113)&gt;0,$AY113&gt;0),MATCH(INDEX($Y$7:$Y$16,$AY113)&amp;"-"&amp;$AZ113,$DA$7:$DA$126,0),""),"")</f>
        <v/>
      </c>
      <c r="CS113" s="93" t="str">
        <f t="array" ref="CS113">IFERROR(IF(AND(COUNTIF($CO$7:$CO113,"")+1=CS$6,LEN($CO113)&gt;0,$AY113&gt;0),MATCH(INDEX($Y$7:$Y$16,$AY113)&amp;"-"&amp;$AZ113,$DA$7:$DA$126,0),""),"")</f>
        <v/>
      </c>
      <c r="CT113" s="93" t="str">
        <f t="array" ref="CT113">IFERROR(IF(AND(COUNTIF($CO$7:$CO113,"")+1=CT$6,LEN($CO113)&gt;0,$AY113&gt;0),MATCH(INDEX($Y$7:$Y$16,$AY113)&amp;"-"&amp;$AZ113,$DA$7:$DA$126,0),""),"")</f>
        <v/>
      </c>
      <c r="CU113" s="93" t="str">
        <f t="array" ref="CU113">IFERROR(IF(AND(COUNTIF($CO$7:$CO113,"")+1=CU$6,LEN($CO113)&gt;0,$AY113&gt;0),MATCH(INDEX($Y$7:$Y$16,$AY113)&amp;"-"&amp;$AZ113,$DA$7:$DA$126,0),""),"")</f>
        <v/>
      </c>
      <c r="CV113" s="93" t="str">
        <f t="array" ref="CV113">IFERROR(IF(AND(COUNTIF($CO$7:$CO113,"")+1=CV$6,LEN($CO113)&gt;0,$AY113&gt;0),MATCH(INDEX($Y$7:$Y$16,$AY113)&amp;"-"&amp;$AZ113,$DA$7:$DA$126,0),""),"")</f>
        <v/>
      </c>
      <c r="CW113" s="93" t="str">
        <f t="array" ref="CW113">IFERROR(IF(AND(COUNTIF($CO$7:$CO113,"")+1=CW$6,LEN($CO113)&gt;0,$AY113&gt;0),MATCH(INDEX($Y$7:$Y$16,$AY113)&amp;"-"&amp;$AZ113,$DA$7:$DA$126,0),""),"")</f>
        <v/>
      </c>
      <c r="CX113" s="93" t="str">
        <f t="array" ref="CX113">IFERROR(IF(AND(COUNTIF($CO$7:$CO113,"")+1=CX$6,LEN($CO113)&gt;0,$AY113&gt;0),MATCH(INDEX($Y$7:$Y$16,$AY113)&amp;"-"&amp;$AZ113,$DA$7:$DA$126,0),""),"")</f>
        <v/>
      </c>
      <c r="CY113" s="93" t="str">
        <f t="array" ref="CY113">IFERROR(IF(AND(COUNTIF($CO$7:$CO113,"")+1=CY$6,LEN($CO113)&gt;0,$AY113&gt;0),MATCH(INDEX($Y$7:$Y$16,$AY113)&amp;"-"&amp;$AZ113,$DA$7:$DA$126,0),""),"")</f>
        <v/>
      </c>
      <c r="CZ113" s="93" t="str">
        <f t="array" ref="CZ113">IFERROR(IF(AND(COUNTIF($CO$7:$CO113,"")+1=CZ$6,LEN($CO113)&gt;0,$AY113&gt;0),MATCH(INDEX($Y$7:$Y$16,$AY113)&amp;"-"&amp;$AZ113,$DA$7:$DA$126,0),""),"")</f>
        <v/>
      </c>
      <c r="DA113" s="93" t="str">
        <f t="shared" si="87"/>
        <v/>
      </c>
      <c r="DC113" s="93" t="str">
        <f t="array" ref="DC113">IFERROR(IF(LEN(BQ113)=0,"",SUM((BF$7:BO$126=$BD113)*(BF$6:BO$6))),"")</f>
        <v/>
      </c>
      <c r="DD113" s="93" t="str">
        <f t="array" ref="DD113">IFERROR(IF(LEN(CC113)=0,"",SUM((BR$7:CA$126=$BD113)*(BR$6:CA$6))),"")</f>
        <v/>
      </c>
      <c r="DE113" s="93" t="str">
        <f t="array" ref="DE113">IFERROR(IF(LEN(CO113)=0,"",SUM((CD$7:CM$126=$BD113)*(CD$6:CM$6))),"")</f>
        <v/>
      </c>
      <c r="DF113" s="93" t="str">
        <f t="array" ref="DF113">IFERROR(IF(LEN(DA113)=0,"",SUM((CP$7:CY$126=$BD113)*(CP$6:CY$6))),"")</f>
        <v/>
      </c>
    </row>
    <row r="114" spans="36:110" x14ac:dyDescent="0.25">
      <c r="AJ114" s="112">
        <v>108</v>
      </c>
      <c r="AK114" s="93" t="str">
        <f t="array" ref="AK114">IFERROR(IF(MAX(($AJ114&gt;=$AF$7:$AF$16)*($AJ114&lt;=$AG$7:$AG$16)*$AA$7:$AA$16)=0,"",INDEX($AB$7:$AB$16,MAX(($AJ114&gt;=$AF$7:$AF$16)*($AJ114&lt;=$AG$7:$AG$16)*$AA$7:$AA$16))),"")</f>
        <v/>
      </c>
      <c r="AL114" s="93" t="str">
        <f>IFERROR(IF(LEN(AK114)=0,"",COUNTIF(AK$7:AK114,AK114)),"")</f>
        <v/>
      </c>
      <c r="AM114" s="93" t="str">
        <f t="array" ref="AM114">IFERROR(IF(LEN(AK114)=0,"",LARGE((AK114=$R$7:$R$126)*($P$7:$P$126),COUNTIF(AK114:AK$126,AK114)-1)),"")</f>
        <v/>
      </c>
      <c r="AN114" s="93" t="str">
        <f>IFERROR(IF(LEN(AK114)=0,"",COUNTIF(AM$7:AM114,AM114)),"")</f>
        <v/>
      </c>
      <c r="AO114" s="93" t="str">
        <f t="array" ref="AO114">IFERROR(IF(MAX(($AJ114&gt;=$AF$19:$AF$28)*($AJ114&lt;=$AG$19:$AG$28)*$AA$19:$AA$28)=0,"",INDEX($AB$19:$AB$28,MAX(($AJ114&gt;=$AF$19:$AF$28)*($AJ114&lt;=$AG$19:$AG$28)*$AA$19:$AA$28))),"")</f>
        <v/>
      </c>
      <c r="AP114" s="93" t="str">
        <f>IFERROR(IF(LEN(AO114)=0,"",COUNTIF(AO$7:AO114,AO114)),"")</f>
        <v/>
      </c>
      <c r="AQ114" s="93" t="str">
        <f t="array" ref="AQ114">IFERROR(IF(LEN(AO114)=0,"",LARGE((AO114=$Q$7:$Q$126)*($P$7:$P$126),COUNTIF(AO114:AO$126,AO114)-1)),"")</f>
        <v/>
      </c>
      <c r="AR114" s="93" t="str">
        <f>IFERROR(IF(LEN(AO114)=0,"",COUNTIF(AQ$7:AQ114,AQ114)),"")</f>
        <v/>
      </c>
      <c r="AS114" s="93" t="str">
        <f t="array" ref="AS114">IFERROR(IF(MAX(($AJ114&gt;=$AF$31:$AF$40)*($AJ114&lt;=$AG$31:$AG$40)*$AA$31:$AA$40)=0,"",INDEX($AB$31:$AB$40,MAX(($AJ114&gt;=$AF$31:$AF$40)*($AJ114&lt;=$AG$31:$AG$40)*$AA$31:$AA$40))),"")</f>
        <v/>
      </c>
      <c r="AT114" s="93" t="str">
        <f>IFERROR(IF(LEN(AS114)=0,"",COUNTIF(AS$7:AS114,AS114)),"")</f>
        <v/>
      </c>
      <c r="AU114" s="93" t="str">
        <f t="shared" si="81"/>
        <v/>
      </c>
      <c r="AV114" s="93" t="str">
        <f>IFERROR(IF(LEN(AU114)=0,"",COUNTIF(AU$7:AU114,AU114)),"")</f>
        <v/>
      </c>
      <c r="AW114" s="93" t="str">
        <f t="array" ref="AW114">IFERROR(IF(MAX(($AJ114&gt;=$AF$43:$AF$52)*($AJ114&lt;=$AG$43:$AG$52)*$AA$43:$AA$52)=0,"",INDEX($AB$43:$AB$52,MAX(($AJ114&gt;=$AF$43:$AF$52)*($AJ114&lt;=$AG$43:$AG$52)*$AA$43:$AA$52))),"")</f>
        <v/>
      </c>
      <c r="AX114" s="93" t="str">
        <f>IFERROR(IF(LEN(AW114)=0,"",COUNTIF(AW$7:AW114,AW114)),"")</f>
        <v/>
      </c>
      <c r="AY114" s="93" t="str">
        <f t="shared" si="82"/>
        <v/>
      </c>
      <c r="AZ114" s="93" t="str">
        <f>IFERROR(IF(LEN(AY114)=0,"",COUNTIF(AY$7:AY114,AY114)),"")</f>
        <v/>
      </c>
      <c r="BA114" s="93" t="str">
        <f t="array" ref="BA114">IFERROR(IF(MAX(($AJ114&gt;=$AF$55:$AF$64)*($AJ114&lt;=$AG$55:$AG$64)*$AA$55:$AA$64)=0,"",INDEX($AB$55:$AB$64,MAX(($AJ114&gt;=$AF$55:$AF$64)*($AJ114&lt;=$AG$55:$AG$64)*$AA$55:$AA$64))),"")</f>
        <v/>
      </c>
      <c r="BB114" s="93" t="str">
        <f>IFERROR(IF(LEN(BA114)=0,"",COUNTIF(BA$7:BA114,BA114)),"")</f>
        <v/>
      </c>
      <c r="BD114" s="112">
        <v>108</v>
      </c>
      <c r="BE114" s="93" t="str">
        <f t="shared" si="83"/>
        <v/>
      </c>
      <c r="BF114" s="93" t="str">
        <f t="array" ref="BF114">IFERROR(IF(AND(COUNTIF($BE$7:$BE114,"")+1=BF$6,LEN($BE114)&gt;0,$AM114&gt;0),MATCH(INDEX($V$7:$V$16,$AM114)&amp;"-"&amp;$AN114,$BQ$7:$BQ$126,0),""),"")</f>
        <v/>
      </c>
      <c r="BG114" s="93" t="str">
        <f t="array" ref="BG114">IFERROR(IF(AND(COUNTIF($BE$7:$BE114,"")+1=BG$6,LEN($BE114)&gt;0,$AM114&gt;0),MATCH(INDEX($V$7:$V$16,$AM114)&amp;"-"&amp;$AN114,$BQ$7:$BQ$126,0),""),"")</f>
        <v/>
      </c>
      <c r="BH114" s="93" t="str">
        <f t="array" ref="BH114">IFERROR(IF(AND(COUNTIF($BE$7:$BE114,"")+1=BH$6,LEN($BE114)&gt;0,$AM114&gt;0),MATCH(INDEX($V$7:$V$16,$AM114)&amp;"-"&amp;$AN114,$BQ$7:$BQ$126,0),""),"")</f>
        <v/>
      </c>
      <c r="BI114" s="93" t="str">
        <f t="array" ref="BI114">IFERROR(IF(AND(COUNTIF($BE$7:$BE114,"")+1=BI$6,LEN($BE114)&gt;0,$AM114&gt;0),MATCH(INDEX($V$7:$V$16,$AM114)&amp;"-"&amp;$AN114,$BQ$7:$BQ$126,0),""),"")</f>
        <v/>
      </c>
      <c r="BJ114" s="93" t="str">
        <f t="array" ref="BJ114">IFERROR(IF(AND(COUNTIF($BE$7:$BE114,"")+1=BJ$6,LEN($BE114)&gt;0,$AM114&gt;0),MATCH(INDEX($V$7:$V$16,$AM114)&amp;"-"&amp;$AN114,$BQ$7:$BQ$126,0),""),"")</f>
        <v/>
      </c>
      <c r="BK114" s="93" t="str">
        <f t="array" ref="BK114">IFERROR(IF(AND(COUNTIF($BE$7:$BE114,"")+1=BK$6,LEN($BE114)&gt;0,$AM114&gt;0),MATCH(INDEX($V$7:$V$16,$AM114)&amp;"-"&amp;$AN114,$BQ$7:$BQ$126,0),""),"")</f>
        <v/>
      </c>
      <c r="BL114" s="93" t="str">
        <f t="array" ref="BL114">IFERROR(IF(AND(COUNTIF($BE$7:$BE114,"")+1=BL$6,LEN($BE114)&gt;0,$AM114&gt;0),MATCH(INDEX($V$7:$V$16,$AM114)&amp;"-"&amp;$AN114,$BQ$7:$BQ$126,0),""),"")</f>
        <v/>
      </c>
      <c r="BM114" s="93" t="str">
        <f t="array" ref="BM114">IFERROR(IF(AND(COUNTIF($BE$7:$BE114,"")+1=BM$6,LEN($BE114)&gt;0,$AM114&gt;0),MATCH(INDEX($V$7:$V$16,$AM114)&amp;"-"&amp;$AN114,$BQ$7:$BQ$126,0),""),"")</f>
        <v/>
      </c>
      <c r="BN114" s="93" t="str">
        <f t="array" ref="BN114">IFERROR(IF(AND(COUNTIF($BE$7:$BE114,"")+1=BN$6,LEN($BE114)&gt;0,$AM114&gt;0),MATCH(INDEX($V$7:$V$16,$AM114)&amp;"-"&amp;$AN114,$BQ$7:$BQ$126,0),""),"")</f>
        <v/>
      </c>
      <c r="BO114" s="93" t="str">
        <f t="array" ref="BO114">IFERROR(IF(AND(COUNTIF($BE$7:$BE114,"")+1=BO$6,LEN($BE114)&gt;0,$AM114&gt;0),MATCH(INDEX($V$7:$V$16,$AM114)&amp;"-"&amp;$AN114,$BQ$7:$BQ$126,0),""),"")</f>
        <v/>
      </c>
      <c r="BP114" s="93" t="str">
        <f t="array" ref="BP114">IFERROR(IF(AND(COUNTIF($BE$7:$BE114,"")+1=BP$6,LEN($BE114)&gt;0,$AM114&gt;0),MATCH(INDEX($V$7:$V$16,$AM114)&amp;"-"&amp;$AN114,$BQ$7:$BQ$126,0),""),"")</f>
        <v/>
      </c>
      <c r="BQ114" s="93" t="str">
        <f t="shared" si="84"/>
        <v/>
      </c>
      <c r="BR114" s="93" t="str">
        <f t="array" ref="BR114">IFERROR(IF(AND(COUNTIF($BQ$7:$BQ114,"")+1=BR$6,LEN($BQ114)&gt;0,$AQ114&gt;0),MATCH(INDEX($W$7:$W$16,$AQ114)&amp;"-"&amp;$AR114,$CC$7:$CC$126,0),""),"")</f>
        <v/>
      </c>
      <c r="BS114" s="93" t="str">
        <f t="array" ref="BS114">IFERROR(IF(AND(COUNTIF($BQ$7:$BQ114,"")+1=BS$6,LEN($BQ114)&gt;0,$AQ114&gt;0),MATCH(INDEX($W$7:$W$16,$AQ114)&amp;"-"&amp;$AR114,$CC$7:$CC$126,0),""),"")</f>
        <v/>
      </c>
      <c r="BT114" s="93" t="str">
        <f t="array" ref="BT114">IFERROR(IF(AND(COUNTIF($BQ$7:$BQ114,"")+1=BT$6,LEN($BQ114)&gt;0,$AQ114&gt;0),MATCH(INDEX($W$7:$W$16,$AQ114)&amp;"-"&amp;$AR114,$CC$7:$CC$126,0),""),"")</f>
        <v/>
      </c>
      <c r="BU114" s="93" t="str">
        <f t="array" ref="BU114">IFERROR(IF(AND(COUNTIF($BQ$7:$BQ114,"")+1=BU$6,LEN($BQ114)&gt;0,$AQ114&gt;0),MATCH(INDEX($W$7:$W$16,$AQ114)&amp;"-"&amp;$AR114,$CC$7:$CC$126,0),""),"")</f>
        <v/>
      </c>
      <c r="BV114" s="93" t="str">
        <f t="array" ref="BV114">IFERROR(IF(AND(COUNTIF($BQ$7:$BQ114,"")+1=BV$6,LEN($BQ114)&gt;0,$AQ114&gt;0),MATCH(INDEX($W$7:$W$16,$AQ114)&amp;"-"&amp;$AR114,$CC$7:$CC$126,0),""),"")</f>
        <v/>
      </c>
      <c r="BW114" s="93" t="str">
        <f t="array" ref="BW114">IFERROR(IF(AND(COUNTIF($BQ$7:$BQ114,"")+1=BW$6,LEN($BQ114)&gt;0,$AQ114&gt;0),MATCH(INDEX($W$7:$W$16,$AQ114)&amp;"-"&amp;$AR114,$CC$7:$CC$126,0),""),"")</f>
        <v/>
      </c>
      <c r="BX114" s="93" t="str">
        <f t="array" ref="BX114">IFERROR(IF(AND(COUNTIF($BQ$7:$BQ114,"")+1=BX$6,LEN($BQ114)&gt;0,$AQ114&gt;0),MATCH(INDEX($W$7:$W$16,$AQ114)&amp;"-"&amp;$AR114,$CC$7:$CC$126,0),""),"")</f>
        <v/>
      </c>
      <c r="BY114" s="93" t="str">
        <f t="array" ref="BY114">IFERROR(IF(AND(COUNTIF($BQ$7:$BQ114,"")+1=BY$6,LEN($BQ114)&gt;0,$AQ114&gt;0),MATCH(INDEX($W$7:$W$16,$AQ114)&amp;"-"&amp;$AR114,$CC$7:$CC$126,0),""),"")</f>
        <v/>
      </c>
      <c r="BZ114" s="93" t="str">
        <f t="array" ref="BZ114">IFERROR(IF(AND(COUNTIF($BQ$7:$BQ114,"")+1=BZ$6,LEN($BQ114)&gt;0,$AQ114&gt;0),MATCH(INDEX($W$7:$W$16,$AQ114)&amp;"-"&amp;$AR114,$CC$7:$CC$126,0),""),"")</f>
        <v/>
      </c>
      <c r="CA114" s="93" t="str">
        <f t="array" ref="CA114">IFERROR(IF(AND(COUNTIF($BQ$7:$BQ114,"")+1=CA$6,LEN($BQ114)&gt;0,$AQ114&gt;0),MATCH(INDEX($W$7:$W$16,$AQ114)&amp;"-"&amp;$AR114,$CC$7:$CC$126,0),""),"")</f>
        <v/>
      </c>
      <c r="CB114" s="93" t="str">
        <f t="array" ref="CB114">IFERROR(IF(AND(COUNTIF($BQ$7:$BQ114,"")+1=CB$6,LEN($BQ114)&gt;0,$AQ114&gt;0),MATCH(INDEX($W$7:$W$16,$AQ114)&amp;"-"&amp;$AR114,$CC$7:$CC$126,0),""),"")</f>
        <v/>
      </c>
      <c r="CC114" s="93" t="str">
        <f t="shared" si="85"/>
        <v/>
      </c>
      <c r="CD114" s="93" t="str">
        <f t="array" ref="CD114">IFERROR(IF(AND(COUNTIF($CC$7:$CC114,"")+1=CD$6,LEN($CC114)&gt;0,$AU114&gt;0),MATCH(INDEX($X$7:$X$16,$AU114)&amp;"-"&amp;$AV114,$CO$7:$CO$126,0),""),"")</f>
        <v/>
      </c>
      <c r="CE114" s="93" t="str">
        <f t="array" ref="CE114">IFERROR(IF(AND(COUNTIF($CC$7:$CC114,"")+1=CE$6,LEN($CC114)&gt;0,$AU114&gt;0),MATCH(INDEX($X$7:$X$16,$AU114)&amp;"-"&amp;$AV114,$CO$7:$CO$126,0),""),"")</f>
        <v/>
      </c>
      <c r="CF114" s="93" t="str">
        <f t="array" ref="CF114">IFERROR(IF(AND(COUNTIF($CC$7:$CC114,"")+1=CF$6,LEN($CC114)&gt;0,$AU114&gt;0),MATCH(INDEX($X$7:$X$16,$AU114)&amp;"-"&amp;$AV114,$CO$7:$CO$126,0),""),"")</f>
        <v/>
      </c>
      <c r="CG114" s="93" t="str">
        <f t="array" ref="CG114">IFERROR(IF(AND(COUNTIF($CC$7:$CC114,"")+1=CG$6,LEN($CC114)&gt;0,$AU114&gt;0),MATCH(INDEX($X$7:$X$16,$AU114)&amp;"-"&amp;$AV114,$CO$7:$CO$126,0),""),"")</f>
        <v/>
      </c>
      <c r="CH114" s="93" t="str">
        <f t="array" ref="CH114">IFERROR(IF(AND(COUNTIF($CC$7:$CC114,"")+1=CH$6,LEN($CC114)&gt;0,$AU114&gt;0),MATCH(INDEX($X$7:$X$16,$AU114)&amp;"-"&amp;$AV114,$CO$7:$CO$126,0),""),"")</f>
        <v/>
      </c>
      <c r="CI114" s="93" t="str">
        <f t="array" ref="CI114">IFERROR(IF(AND(COUNTIF($CC$7:$CC114,"")+1=CI$6,LEN($CC114)&gt;0,$AU114&gt;0),MATCH(INDEX($X$7:$X$16,$AU114)&amp;"-"&amp;$AV114,$CO$7:$CO$126,0),""),"")</f>
        <v/>
      </c>
      <c r="CJ114" s="93" t="str">
        <f t="array" ref="CJ114">IFERROR(IF(AND(COUNTIF($CC$7:$CC114,"")+1=CJ$6,LEN($CC114)&gt;0,$AU114&gt;0),MATCH(INDEX($X$7:$X$16,$AU114)&amp;"-"&amp;$AV114,$CO$7:$CO$126,0),""),"")</f>
        <v/>
      </c>
      <c r="CK114" s="93" t="str">
        <f t="array" ref="CK114">IFERROR(IF(AND(COUNTIF($CC$7:$CC114,"")+1=CK$6,LEN($CC114)&gt;0,$AU114&gt;0),MATCH(INDEX($X$7:$X$16,$AU114)&amp;"-"&amp;$AV114,$CO$7:$CO$126,0),""),"")</f>
        <v/>
      </c>
      <c r="CL114" s="93" t="str">
        <f t="array" ref="CL114">IFERROR(IF(AND(COUNTIF($CC$7:$CC114,"")+1=CL$6,LEN($CC114)&gt;0,$AU114&gt;0),MATCH(INDEX($X$7:$X$16,$AU114)&amp;"-"&amp;$AV114,$CO$7:$CO$126,0),""),"")</f>
        <v/>
      </c>
      <c r="CM114" s="93" t="str">
        <f t="array" ref="CM114">IFERROR(IF(AND(COUNTIF($CC$7:$CC114,"")+1=CM$6,LEN($CC114)&gt;0,$AU114&gt;0),MATCH(INDEX($X$7:$X$16,$AU114)&amp;"-"&amp;$AV114,$CO$7:$CO$126,0),""),"")</f>
        <v/>
      </c>
      <c r="CN114" s="93" t="str">
        <f t="array" ref="CN114">IFERROR(IF(AND(COUNTIF($CC$7:$CC114,"")+1=CN$6,LEN($CC114)&gt;0,$AU114&gt;0),MATCH(INDEX($X$7:$X$16,$AU114)&amp;"-"&amp;$AV114,$CO$7:$CO$126,0),""),"")</f>
        <v/>
      </c>
      <c r="CO114" s="93" t="str">
        <f t="shared" si="86"/>
        <v/>
      </c>
      <c r="CP114" s="93" t="str">
        <f t="array" ref="CP114">IFERROR(IF(AND(COUNTIF($CO$7:$CO114,"")+1=CP$6,LEN($CO114)&gt;0,$AY114&gt;0),MATCH(INDEX($Y$7:$Y$16,$AY114)&amp;"-"&amp;$AZ114,$DA$7:$DA$126,0),""),"")</f>
        <v/>
      </c>
      <c r="CQ114" s="93" t="str">
        <f t="array" ref="CQ114">IFERROR(IF(AND(COUNTIF($CO$7:$CO114,"")+1=CQ$6,LEN($CO114)&gt;0,$AY114&gt;0),MATCH(INDEX($Y$7:$Y$16,$AY114)&amp;"-"&amp;$AZ114,$DA$7:$DA$126,0),""),"")</f>
        <v/>
      </c>
      <c r="CR114" s="93" t="str">
        <f t="array" ref="CR114">IFERROR(IF(AND(COUNTIF($CO$7:$CO114,"")+1=CR$6,LEN($CO114)&gt;0,$AY114&gt;0),MATCH(INDEX($Y$7:$Y$16,$AY114)&amp;"-"&amp;$AZ114,$DA$7:$DA$126,0),""),"")</f>
        <v/>
      </c>
      <c r="CS114" s="93" t="str">
        <f t="array" ref="CS114">IFERROR(IF(AND(COUNTIF($CO$7:$CO114,"")+1=CS$6,LEN($CO114)&gt;0,$AY114&gt;0),MATCH(INDEX($Y$7:$Y$16,$AY114)&amp;"-"&amp;$AZ114,$DA$7:$DA$126,0),""),"")</f>
        <v/>
      </c>
      <c r="CT114" s="93" t="str">
        <f t="array" ref="CT114">IFERROR(IF(AND(COUNTIF($CO$7:$CO114,"")+1=CT$6,LEN($CO114)&gt;0,$AY114&gt;0),MATCH(INDEX($Y$7:$Y$16,$AY114)&amp;"-"&amp;$AZ114,$DA$7:$DA$126,0),""),"")</f>
        <v/>
      </c>
      <c r="CU114" s="93" t="str">
        <f t="array" ref="CU114">IFERROR(IF(AND(COUNTIF($CO$7:$CO114,"")+1=CU$6,LEN($CO114)&gt;0,$AY114&gt;0),MATCH(INDEX($Y$7:$Y$16,$AY114)&amp;"-"&amp;$AZ114,$DA$7:$DA$126,0),""),"")</f>
        <v/>
      </c>
      <c r="CV114" s="93" t="str">
        <f t="array" ref="CV114">IFERROR(IF(AND(COUNTIF($CO$7:$CO114,"")+1=CV$6,LEN($CO114)&gt;0,$AY114&gt;0),MATCH(INDEX($Y$7:$Y$16,$AY114)&amp;"-"&amp;$AZ114,$DA$7:$DA$126,0),""),"")</f>
        <v/>
      </c>
      <c r="CW114" s="93" t="str">
        <f t="array" ref="CW114">IFERROR(IF(AND(COUNTIF($CO$7:$CO114,"")+1=CW$6,LEN($CO114)&gt;0,$AY114&gt;0),MATCH(INDEX($Y$7:$Y$16,$AY114)&amp;"-"&amp;$AZ114,$DA$7:$DA$126,0),""),"")</f>
        <v/>
      </c>
      <c r="CX114" s="93" t="str">
        <f t="array" ref="CX114">IFERROR(IF(AND(COUNTIF($CO$7:$CO114,"")+1=CX$6,LEN($CO114)&gt;0,$AY114&gt;0),MATCH(INDEX($Y$7:$Y$16,$AY114)&amp;"-"&amp;$AZ114,$DA$7:$DA$126,0),""),"")</f>
        <v/>
      </c>
      <c r="CY114" s="93" t="str">
        <f t="array" ref="CY114">IFERROR(IF(AND(COUNTIF($CO$7:$CO114,"")+1=CY$6,LEN($CO114)&gt;0,$AY114&gt;0),MATCH(INDEX($Y$7:$Y$16,$AY114)&amp;"-"&amp;$AZ114,$DA$7:$DA$126,0),""),"")</f>
        <v/>
      </c>
      <c r="CZ114" s="93" t="str">
        <f t="array" ref="CZ114">IFERROR(IF(AND(COUNTIF($CO$7:$CO114,"")+1=CZ$6,LEN($CO114)&gt;0,$AY114&gt;0),MATCH(INDEX($Y$7:$Y$16,$AY114)&amp;"-"&amp;$AZ114,$DA$7:$DA$126,0),""),"")</f>
        <v/>
      </c>
      <c r="DA114" s="93" t="str">
        <f t="shared" si="87"/>
        <v/>
      </c>
      <c r="DC114" s="93" t="str">
        <f t="array" ref="DC114">IFERROR(IF(LEN(BQ114)=0,"",SUM((BF$7:BO$126=$BD114)*(BF$6:BO$6))),"")</f>
        <v/>
      </c>
      <c r="DD114" s="93" t="str">
        <f t="array" ref="DD114">IFERROR(IF(LEN(CC114)=0,"",SUM((BR$7:CA$126=$BD114)*(BR$6:CA$6))),"")</f>
        <v/>
      </c>
      <c r="DE114" s="93" t="str">
        <f t="array" ref="DE114">IFERROR(IF(LEN(CO114)=0,"",SUM((CD$7:CM$126=$BD114)*(CD$6:CM$6))),"")</f>
        <v/>
      </c>
      <c r="DF114" s="93" t="str">
        <f t="array" ref="DF114">IFERROR(IF(LEN(DA114)=0,"",SUM((CP$7:CY$126=$BD114)*(CP$6:CY$6))),"")</f>
        <v/>
      </c>
    </row>
    <row r="115" spans="36:110" x14ac:dyDescent="0.25">
      <c r="AJ115" s="112">
        <v>109</v>
      </c>
      <c r="AK115" s="93" t="str">
        <f t="array" ref="AK115">IFERROR(IF(MAX(($AJ115&gt;=$AF$7:$AF$16)*($AJ115&lt;=$AG$7:$AG$16)*$AA$7:$AA$16)=0,"",INDEX($AB$7:$AB$16,MAX(($AJ115&gt;=$AF$7:$AF$16)*($AJ115&lt;=$AG$7:$AG$16)*$AA$7:$AA$16))),"")</f>
        <v/>
      </c>
      <c r="AL115" s="93" t="str">
        <f>IFERROR(IF(LEN(AK115)=0,"",COUNTIF(AK$7:AK115,AK115)),"")</f>
        <v/>
      </c>
      <c r="AM115" s="93" t="str">
        <f t="array" ref="AM115">IFERROR(IF(LEN(AK115)=0,"",LARGE((AK115=$R$7:$R$126)*($P$7:$P$126),COUNTIF(AK115:AK$126,AK115)-1)),"")</f>
        <v/>
      </c>
      <c r="AN115" s="93" t="str">
        <f>IFERROR(IF(LEN(AK115)=0,"",COUNTIF(AM$7:AM115,AM115)),"")</f>
        <v/>
      </c>
      <c r="AO115" s="93" t="str">
        <f t="array" ref="AO115">IFERROR(IF(MAX(($AJ115&gt;=$AF$19:$AF$28)*($AJ115&lt;=$AG$19:$AG$28)*$AA$19:$AA$28)=0,"",INDEX($AB$19:$AB$28,MAX(($AJ115&gt;=$AF$19:$AF$28)*($AJ115&lt;=$AG$19:$AG$28)*$AA$19:$AA$28))),"")</f>
        <v/>
      </c>
      <c r="AP115" s="93" t="str">
        <f>IFERROR(IF(LEN(AO115)=0,"",COUNTIF(AO$7:AO115,AO115)),"")</f>
        <v/>
      </c>
      <c r="AQ115" s="93" t="str">
        <f t="array" ref="AQ115">IFERROR(IF(LEN(AO115)=0,"",LARGE((AO115=$Q$7:$Q$126)*($P$7:$P$126),COUNTIF(AO115:AO$126,AO115)-1)),"")</f>
        <v/>
      </c>
      <c r="AR115" s="93" t="str">
        <f>IFERROR(IF(LEN(AO115)=0,"",COUNTIF(AQ$7:AQ115,AQ115)),"")</f>
        <v/>
      </c>
      <c r="AS115" s="93" t="str">
        <f t="array" ref="AS115">IFERROR(IF(MAX(($AJ115&gt;=$AF$31:$AF$40)*($AJ115&lt;=$AG$31:$AG$40)*$AA$31:$AA$40)=0,"",INDEX($AB$31:$AB$40,MAX(($AJ115&gt;=$AF$31:$AF$40)*($AJ115&lt;=$AG$31:$AG$40)*$AA$31:$AA$40))),"")</f>
        <v/>
      </c>
      <c r="AT115" s="93" t="str">
        <f>IFERROR(IF(LEN(AS115)=0,"",COUNTIF(AS$7:AS115,AS115)),"")</f>
        <v/>
      </c>
      <c r="AU115" s="93" t="str">
        <f t="shared" si="81"/>
        <v/>
      </c>
      <c r="AV115" s="93" t="str">
        <f>IFERROR(IF(LEN(AU115)=0,"",COUNTIF(AU$7:AU115,AU115)),"")</f>
        <v/>
      </c>
      <c r="AW115" s="93" t="str">
        <f t="array" ref="AW115">IFERROR(IF(MAX(($AJ115&gt;=$AF$43:$AF$52)*($AJ115&lt;=$AG$43:$AG$52)*$AA$43:$AA$52)=0,"",INDEX($AB$43:$AB$52,MAX(($AJ115&gt;=$AF$43:$AF$52)*($AJ115&lt;=$AG$43:$AG$52)*$AA$43:$AA$52))),"")</f>
        <v/>
      </c>
      <c r="AX115" s="93" t="str">
        <f>IFERROR(IF(LEN(AW115)=0,"",COUNTIF(AW$7:AW115,AW115)),"")</f>
        <v/>
      </c>
      <c r="AY115" s="93" t="str">
        <f t="shared" si="82"/>
        <v/>
      </c>
      <c r="AZ115" s="93" t="str">
        <f>IFERROR(IF(LEN(AY115)=0,"",COUNTIF(AY$7:AY115,AY115)),"")</f>
        <v/>
      </c>
      <c r="BA115" s="93" t="str">
        <f t="array" ref="BA115">IFERROR(IF(MAX(($AJ115&gt;=$AF$55:$AF$64)*($AJ115&lt;=$AG$55:$AG$64)*$AA$55:$AA$64)=0,"",INDEX($AB$55:$AB$64,MAX(($AJ115&gt;=$AF$55:$AF$64)*($AJ115&lt;=$AG$55:$AG$64)*$AA$55:$AA$64))),"")</f>
        <v/>
      </c>
      <c r="BB115" s="93" t="str">
        <f>IFERROR(IF(LEN(BA115)=0,"",COUNTIF(BA$7:BA115,BA115)),"")</f>
        <v/>
      </c>
      <c r="BD115" s="112">
        <v>109</v>
      </c>
      <c r="BE115" s="93" t="str">
        <f t="shared" si="83"/>
        <v/>
      </c>
      <c r="BF115" s="93" t="str">
        <f t="array" ref="BF115">IFERROR(IF(AND(COUNTIF($BE$7:$BE115,"")+1=BF$6,LEN($BE115)&gt;0,$AM115&gt;0),MATCH(INDEX($V$7:$V$16,$AM115)&amp;"-"&amp;$AN115,$BQ$7:$BQ$126,0),""),"")</f>
        <v/>
      </c>
      <c r="BG115" s="93" t="str">
        <f t="array" ref="BG115">IFERROR(IF(AND(COUNTIF($BE$7:$BE115,"")+1=BG$6,LEN($BE115)&gt;0,$AM115&gt;0),MATCH(INDEX($V$7:$V$16,$AM115)&amp;"-"&amp;$AN115,$BQ$7:$BQ$126,0),""),"")</f>
        <v/>
      </c>
      <c r="BH115" s="93" t="str">
        <f t="array" ref="BH115">IFERROR(IF(AND(COUNTIF($BE$7:$BE115,"")+1=BH$6,LEN($BE115)&gt;0,$AM115&gt;0),MATCH(INDEX($V$7:$V$16,$AM115)&amp;"-"&amp;$AN115,$BQ$7:$BQ$126,0),""),"")</f>
        <v/>
      </c>
      <c r="BI115" s="93" t="str">
        <f t="array" ref="BI115">IFERROR(IF(AND(COUNTIF($BE$7:$BE115,"")+1=BI$6,LEN($BE115)&gt;0,$AM115&gt;0),MATCH(INDEX($V$7:$V$16,$AM115)&amp;"-"&amp;$AN115,$BQ$7:$BQ$126,0),""),"")</f>
        <v/>
      </c>
      <c r="BJ115" s="93" t="str">
        <f t="array" ref="BJ115">IFERROR(IF(AND(COUNTIF($BE$7:$BE115,"")+1=BJ$6,LEN($BE115)&gt;0,$AM115&gt;0),MATCH(INDEX($V$7:$V$16,$AM115)&amp;"-"&amp;$AN115,$BQ$7:$BQ$126,0),""),"")</f>
        <v/>
      </c>
      <c r="BK115" s="93" t="str">
        <f t="array" ref="BK115">IFERROR(IF(AND(COUNTIF($BE$7:$BE115,"")+1=BK$6,LEN($BE115)&gt;0,$AM115&gt;0),MATCH(INDEX($V$7:$V$16,$AM115)&amp;"-"&amp;$AN115,$BQ$7:$BQ$126,0),""),"")</f>
        <v/>
      </c>
      <c r="BL115" s="93" t="str">
        <f t="array" ref="BL115">IFERROR(IF(AND(COUNTIF($BE$7:$BE115,"")+1=BL$6,LEN($BE115)&gt;0,$AM115&gt;0),MATCH(INDEX($V$7:$V$16,$AM115)&amp;"-"&amp;$AN115,$BQ$7:$BQ$126,0),""),"")</f>
        <v/>
      </c>
      <c r="BM115" s="93" t="str">
        <f t="array" ref="BM115">IFERROR(IF(AND(COUNTIF($BE$7:$BE115,"")+1=BM$6,LEN($BE115)&gt;0,$AM115&gt;0),MATCH(INDEX($V$7:$V$16,$AM115)&amp;"-"&amp;$AN115,$BQ$7:$BQ$126,0),""),"")</f>
        <v/>
      </c>
      <c r="BN115" s="93" t="str">
        <f t="array" ref="BN115">IFERROR(IF(AND(COUNTIF($BE$7:$BE115,"")+1=BN$6,LEN($BE115)&gt;0,$AM115&gt;0),MATCH(INDEX($V$7:$V$16,$AM115)&amp;"-"&amp;$AN115,$BQ$7:$BQ$126,0),""),"")</f>
        <v/>
      </c>
      <c r="BO115" s="93" t="str">
        <f t="array" ref="BO115">IFERROR(IF(AND(COUNTIF($BE$7:$BE115,"")+1=BO$6,LEN($BE115)&gt;0,$AM115&gt;0),MATCH(INDEX($V$7:$V$16,$AM115)&amp;"-"&amp;$AN115,$BQ$7:$BQ$126,0),""),"")</f>
        <v/>
      </c>
      <c r="BP115" s="93" t="str">
        <f t="array" ref="BP115">IFERROR(IF(AND(COUNTIF($BE$7:$BE115,"")+1=BP$6,LEN($BE115)&gt;0,$AM115&gt;0),MATCH(INDEX($V$7:$V$16,$AM115)&amp;"-"&amp;$AN115,$BQ$7:$BQ$126,0),""),"")</f>
        <v/>
      </c>
      <c r="BQ115" s="93" t="str">
        <f t="shared" si="84"/>
        <v/>
      </c>
      <c r="BR115" s="93" t="str">
        <f t="array" ref="BR115">IFERROR(IF(AND(COUNTIF($BQ$7:$BQ115,"")+1=BR$6,LEN($BQ115)&gt;0,$AQ115&gt;0),MATCH(INDEX($W$7:$W$16,$AQ115)&amp;"-"&amp;$AR115,$CC$7:$CC$126,0),""),"")</f>
        <v/>
      </c>
      <c r="BS115" s="93" t="str">
        <f t="array" ref="BS115">IFERROR(IF(AND(COUNTIF($BQ$7:$BQ115,"")+1=BS$6,LEN($BQ115)&gt;0,$AQ115&gt;0),MATCH(INDEX($W$7:$W$16,$AQ115)&amp;"-"&amp;$AR115,$CC$7:$CC$126,0),""),"")</f>
        <v/>
      </c>
      <c r="BT115" s="93" t="str">
        <f t="array" ref="BT115">IFERROR(IF(AND(COUNTIF($BQ$7:$BQ115,"")+1=BT$6,LEN($BQ115)&gt;0,$AQ115&gt;0),MATCH(INDEX($W$7:$W$16,$AQ115)&amp;"-"&amp;$AR115,$CC$7:$CC$126,0),""),"")</f>
        <v/>
      </c>
      <c r="BU115" s="93" t="str">
        <f t="array" ref="BU115">IFERROR(IF(AND(COUNTIF($BQ$7:$BQ115,"")+1=BU$6,LEN($BQ115)&gt;0,$AQ115&gt;0),MATCH(INDEX($W$7:$W$16,$AQ115)&amp;"-"&amp;$AR115,$CC$7:$CC$126,0),""),"")</f>
        <v/>
      </c>
      <c r="BV115" s="93" t="str">
        <f t="array" ref="BV115">IFERROR(IF(AND(COUNTIF($BQ$7:$BQ115,"")+1=BV$6,LEN($BQ115)&gt;0,$AQ115&gt;0),MATCH(INDEX($W$7:$W$16,$AQ115)&amp;"-"&amp;$AR115,$CC$7:$CC$126,0),""),"")</f>
        <v/>
      </c>
      <c r="BW115" s="93" t="str">
        <f t="array" ref="BW115">IFERROR(IF(AND(COUNTIF($BQ$7:$BQ115,"")+1=BW$6,LEN($BQ115)&gt;0,$AQ115&gt;0),MATCH(INDEX($W$7:$W$16,$AQ115)&amp;"-"&amp;$AR115,$CC$7:$CC$126,0),""),"")</f>
        <v/>
      </c>
      <c r="BX115" s="93" t="str">
        <f t="array" ref="BX115">IFERROR(IF(AND(COUNTIF($BQ$7:$BQ115,"")+1=BX$6,LEN($BQ115)&gt;0,$AQ115&gt;0),MATCH(INDEX($W$7:$W$16,$AQ115)&amp;"-"&amp;$AR115,$CC$7:$CC$126,0),""),"")</f>
        <v/>
      </c>
      <c r="BY115" s="93" t="str">
        <f t="array" ref="BY115">IFERROR(IF(AND(COUNTIF($BQ$7:$BQ115,"")+1=BY$6,LEN($BQ115)&gt;0,$AQ115&gt;0),MATCH(INDEX($W$7:$W$16,$AQ115)&amp;"-"&amp;$AR115,$CC$7:$CC$126,0),""),"")</f>
        <v/>
      </c>
      <c r="BZ115" s="93" t="str">
        <f t="array" ref="BZ115">IFERROR(IF(AND(COUNTIF($BQ$7:$BQ115,"")+1=BZ$6,LEN($BQ115)&gt;0,$AQ115&gt;0),MATCH(INDEX($W$7:$W$16,$AQ115)&amp;"-"&amp;$AR115,$CC$7:$CC$126,0),""),"")</f>
        <v/>
      </c>
      <c r="CA115" s="93" t="str">
        <f t="array" ref="CA115">IFERROR(IF(AND(COUNTIF($BQ$7:$BQ115,"")+1=CA$6,LEN($BQ115)&gt;0,$AQ115&gt;0),MATCH(INDEX($W$7:$W$16,$AQ115)&amp;"-"&amp;$AR115,$CC$7:$CC$126,0),""),"")</f>
        <v/>
      </c>
      <c r="CB115" s="93" t="str">
        <f t="array" ref="CB115">IFERROR(IF(AND(COUNTIF($BQ$7:$BQ115,"")+1=CB$6,LEN($BQ115)&gt;0,$AQ115&gt;0),MATCH(INDEX($W$7:$W$16,$AQ115)&amp;"-"&amp;$AR115,$CC$7:$CC$126,0),""),"")</f>
        <v/>
      </c>
      <c r="CC115" s="93" t="str">
        <f t="shared" si="85"/>
        <v/>
      </c>
      <c r="CD115" s="93" t="str">
        <f t="array" ref="CD115">IFERROR(IF(AND(COUNTIF($CC$7:$CC115,"")+1=CD$6,LEN($CC115)&gt;0,$AU115&gt;0),MATCH(INDEX($X$7:$X$16,$AU115)&amp;"-"&amp;$AV115,$CO$7:$CO$126,0),""),"")</f>
        <v/>
      </c>
      <c r="CE115" s="93" t="str">
        <f t="array" ref="CE115">IFERROR(IF(AND(COUNTIF($CC$7:$CC115,"")+1=CE$6,LEN($CC115)&gt;0,$AU115&gt;0),MATCH(INDEX($X$7:$X$16,$AU115)&amp;"-"&amp;$AV115,$CO$7:$CO$126,0),""),"")</f>
        <v/>
      </c>
      <c r="CF115" s="93" t="str">
        <f t="array" ref="CF115">IFERROR(IF(AND(COUNTIF($CC$7:$CC115,"")+1=CF$6,LEN($CC115)&gt;0,$AU115&gt;0),MATCH(INDEX($X$7:$X$16,$AU115)&amp;"-"&amp;$AV115,$CO$7:$CO$126,0),""),"")</f>
        <v/>
      </c>
      <c r="CG115" s="93" t="str">
        <f t="array" ref="CG115">IFERROR(IF(AND(COUNTIF($CC$7:$CC115,"")+1=CG$6,LEN($CC115)&gt;0,$AU115&gt;0),MATCH(INDEX($X$7:$X$16,$AU115)&amp;"-"&amp;$AV115,$CO$7:$CO$126,0),""),"")</f>
        <v/>
      </c>
      <c r="CH115" s="93" t="str">
        <f t="array" ref="CH115">IFERROR(IF(AND(COUNTIF($CC$7:$CC115,"")+1=CH$6,LEN($CC115)&gt;0,$AU115&gt;0),MATCH(INDEX($X$7:$X$16,$AU115)&amp;"-"&amp;$AV115,$CO$7:$CO$126,0),""),"")</f>
        <v/>
      </c>
      <c r="CI115" s="93" t="str">
        <f t="array" ref="CI115">IFERROR(IF(AND(COUNTIF($CC$7:$CC115,"")+1=CI$6,LEN($CC115)&gt;0,$AU115&gt;0),MATCH(INDEX($X$7:$X$16,$AU115)&amp;"-"&amp;$AV115,$CO$7:$CO$126,0),""),"")</f>
        <v/>
      </c>
      <c r="CJ115" s="93" t="str">
        <f t="array" ref="CJ115">IFERROR(IF(AND(COUNTIF($CC$7:$CC115,"")+1=CJ$6,LEN($CC115)&gt;0,$AU115&gt;0),MATCH(INDEX($X$7:$X$16,$AU115)&amp;"-"&amp;$AV115,$CO$7:$CO$126,0),""),"")</f>
        <v/>
      </c>
      <c r="CK115" s="93" t="str">
        <f t="array" ref="CK115">IFERROR(IF(AND(COUNTIF($CC$7:$CC115,"")+1=CK$6,LEN($CC115)&gt;0,$AU115&gt;0),MATCH(INDEX($X$7:$X$16,$AU115)&amp;"-"&amp;$AV115,$CO$7:$CO$126,0),""),"")</f>
        <v/>
      </c>
      <c r="CL115" s="93" t="str">
        <f t="array" ref="CL115">IFERROR(IF(AND(COUNTIF($CC$7:$CC115,"")+1=CL$6,LEN($CC115)&gt;0,$AU115&gt;0),MATCH(INDEX($X$7:$X$16,$AU115)&amp;"-"&amp;$AV115,$CO$7:$CO$126,0),""),"")</f>
        <v/>
      </c>
      <c r="CM115" s="93" t="str">
        <f t="array" ref="CM115">IFERROR(IF(AND(COUNTIF($CC$7:$CC115,"")+1=CM$6,LEN($CC115)&gt;0,$AU115&gt;0),MATCH(INDEX($X$7:$X$16,$AU115)&amp;"-"&amp;$AV115,$CO$7:$CO$126,0),""),"")</f>
        <v/>
      </c>
      <c r="CN115" s="93" t="str">
        <f t="array" ref="CN115">IFERROR(IF(AND(COUNTIF($CC$7:$CC115,"")+1=CN$6,LEN($CC115)&gt;0,$AU115&gt;0),MATCH(INDEX($X$7:$X$16,$AU115)&amp;"-"&amp;$AV115,$CO$7:$CO$126,0),""),"")</f>
        <v/>
      </c>
      <c r="CO115" s="93" t="str">
        <f t="shared" si="86"/>
        <v/>
      </c>
      <c r="CP115" s="93" t="str">
        <f t="array" ref="CP115">IFERROR(IF(AND(COUNTIF($CO$7:$CO115,"")+1=CP$6,LEN($CO115)&gt;0,$AY115&gt;0),MATCH(INDEX($Y$7:$Y$16,$AY115)&amp;"-"&amp;$AZ115,$DA$7:$DA$126,0),""),"")</f>
        <v/>
      </c>
      <c r="CQ115" s="93" t="str">
        <f t="array" ref="CQ115">IFERROR(IF(AND(COUNTIF($CO$7:$CO115,"")+1=CQ$6,LEN($CO115)&gt;0,$AY115&gt;0),MATCH(INDEX($Y$7:$Y$16,$AY115)&amp;"-"&amp;$AZ115,$DA$7:$DA$126,0),""),"")</f>
        <v/>
      </c>
      <c r="CR115" s="93" t="str">
        <f t="array" ref="CR115">IFERROR(IF(AND(COUNTIF($CO$7:$CO115,"")+1=CR$6,LEN($CO115)&gt;0,$AY115&gt;0),MATCH(INDEX($Y$7:$Y$16,$AY115)&amp;"-"&amp;$AZ115,$DA$7:$DA$126,0),""),"")</f>
        <v/>
      </c>
      <c r="CS115" s="93" t="str">
        <f t="array" ref="CS115">IFERROR(IF(AND(COUNTIF($CO$7:$CO115,"")+1=CS$6,LEN($CO115)&gt;0,$AY115&gt;0),MATCH(INDEX($Y$7:$Y$16,$AY115)&amp;"-"&amp;$AZ115,$DA$7:$DA$126,0),""),"")</f>
        <v/>
      </c>
      <c r="CT115" s="93" t="str">
        <f t="array" ref="CT115">IFERROR(IF(AND(COUNTIF($CO$7:$CO115,"")+1=CT$6,LEN($CO115)&gt;0,$AY115&gt;0),MATCH(INDEX($Y$7:$Y$16,$AY115)&amp;"-"&amp;$AZ115,$DA$7:$DA$126,0),""),"")</f>
        <v/>
      </c>
      <c r="CU115" s="93" t="str">
        <f t="array" ref="CU115">IFERROR(IF(AND(COUNTIF($CO$7:$CO115,"")+1=CU$6,LEN($CO115)&gt;0,$AY115&gt;0),MATCH(INDEX($Y$7:$Y$16,$AY115)&amp;"-"&amp;$AZ115,$DA$7:$DA$126,0),""),"")</f>
        <v/>
      </c>
      <c r="CV115" s="93" t="str">
        <f t="array" ref="CV115">IFERROR(IF(AND(COUNTIF($CO$7:$CO115,"")+1=CV$6,LEN($CO115)&gt;0,$AY115&gt;0),MATCH(INDEX($Y$7:$Y$16,$AY115)&amp;"-"&amp;$AZ115,$DA$7:$DA$126,0),""),"")</f>
        <v/>
      </c>
      <c r="CW115" s="93" t="str">
        <f t="array" ref="CW115">IFERROR(IF(AND(COUNTIF($CO$7:$CO115,"")+1=CW$6,LEN($CO115)&gt;0,$AY115&gt;0),MATCH(INDEX($Y$7:$Y$16,$AY115)&amp;"-"&amp;$AZ115,$DA$7:$DA$126,0),""),"")</f>
        <v/>
      </c>
      <c r="CX115" s="93" t="str">
        <f t="array" ref="CX115">IFERROR(IF(AND(COUNTIF($CO$7:$CO115,"")+1=CX$6,LEN($CO115)&gt;0,$AY115&gt;0),MATCH(INDEX($Y$7:$Y$16,$AY115)&amp;"-"&amp;$AZ115,$DA$7:$DA$126,0),""),"")</f>
        <v/>
      </c>
      <c r="CY115" s="93" t="str">
        <f t="array" ref="CY115">IFERROR(IF(AND(COUNTIF($CO$7:$CO115,"")+1=CY$6,LEN($CO115)&gt;0,$AY115&gt;0),MATCH(INDEX($Y$7:$Y$16,$AY115)&amp;"-"&amp;$AZ115,$DA$7:$DA$126,0),""),"")</f>
        <v/>
      </c>
      <c r="CZ115" s="93" t="str">
        <f t="array" ref="CZ115">IFERROR(IF(AND(COUNTIF($CO$7:$CO115,"")+1=CZ$6,LEN($CO115)&gt;0,$AY115&gt;0),MATCH(INDEX($Y$7:$Y$16,$AY115)&amp;"-"&amp;$AZ115,$DA$7:$DA$126,0),""),"")</f>
        <v/>
      </c>
      <c r="DA115" s="93" t="str">
        <f t="shared" si="87"/>
        <v/>
      </c>
      <c r="DC115" s="93" t="str">
        <f t="array" ref="DC115">IFERROR(IF(LEN(BQ115)=0,"",SUM((BF$7:BO$126=$BD115)*(BF$6:BO$6))),"")</f>
        <v/>
      </c>
      <c r="DD115" s="93" t="str">
        <f t="array" ref="DD115">IFERROR(IF(LEN(CC115)=0,"",SUM((BR$7:CA$126=$BD115)*(BR$6:CA$6))),"")</f>
        <v/>
      </c>
      <c r="DE115" s="93" t="str">
        <f t="array" ref="DE115">IFERROR(IF(LEN(CO115)=0,"",SUM((CD$7:CM$126=$BD115)*(CD$6:CM$6))),"")</f>
        <v/>
      </c>
      <c r="DF115" s="93" t="str">
        <f t="array" ref="DF115">IFERROR(IF(LEN(DA115)=0,"",SUM((CP$7:CY$126=$BD115)*(CP$6:CY$6))),"")</f>
        <v/>
      </c>
    </row>
    <row r="116" spans="36:110" x14ac:dyDescent="0.25">
      <c r="AJ116" s="112">
        <v>110</v>
      </c>
      <c r="AK116" s="93" t="str">
        <f t="array" ref="AK116">IFERROR(IF(MAX(($AJ116&gt;=$AF$7:$AF$16)*($AJ116&lt;=$AG$7:$AG$16)*$AA$7:$AA$16)=0,"",INDEX($AB$7:$AB$16,MAX(($AJ116&gt;=$AF$7:$AF$16)*($AJ116&lt;=$AG$7:$AG$16)*$AA$7:$AA$16))),"")</f>
        <v/>
      </c>
      <c r="AL116" s="93" t="str">
        <f>IFERROR(IF(LEN(AK116)=0,"",COUNTIF(AK$7:AK116,AK116)),"")</f>
        <v/>
      </c>
      <c r="AM116" s="93" t="str">
        <f t="array" ref="AM116">IFERROR(IF(LEN(AK116)=0,"",LARGE((AK116=$R$7:$R$126)*($P$7:$P$126),COUNTIF(AK116:AK$126,AK116)-1)),"")</f>
        <v/>
      </c>
      <c r="AN116" s="93" t="str">
        <f>IFERROR(IF(LEN(AK116)=0,"",COUNTIF(AM$7:AM116,AM116)),"")</f>
        <v/>
      </c>
      <c r="AO116" s="93" t="str">
        <f t="array" ref="AO116">IFERROR(IF(MAX(($AJ116&gt;=$AF$19:$AF$28)*($AJ116&lt;=$AG$19:$AG$28)*$AA$19:$AA$28)=0,"",INDEX($AB$19:$AB$28,MAX(($AJ116&gt;=$AF$19:$AF$28)*($AJ116&lt;=$AG$19:$AG$28)*$AA$19:$AA$28))),"")</f>
        <v/>
      </c>
      <c r="AP116" s="93" t="str">
        <f>IFERROR(IF(LEN(AO116)=0,"",COUNTIF(AO$7:AO116,AO116)),"")</f>
        <v/>
      </c>
      <c r="AQ116" s="93" t="str">
        <f t="array" ref="AQ116">IFERROR(IF(LEN(AO116)=0,"",LARGE((AO116=$Q$7:$Q$126)*($P$7:$P$126),COUNTIF(AO116:AO$126,AO116)-1)),"")</f>
        <v/>
      </c>
      <c r="AR116" s="93" t="str">
        <f>IFERROR(IF(LEN(AO116)=0,"",COUNTIF(AQ$7:AQ116,AQ116)),"")</f>
        <v/>
      </c>
      <c r="AS116" s="93" t="str">
        <f t="array" ref="AS116">IFERROR(IF(MAX(($AJ116&gt;=$AF$31:$AF$40)*($AJ116&lt;=$AG$31:$AG$40)*$AA$31:$AA$40)=0,"",INDEX($AB$31:$AB$40,MAX(($AJ116&gt;=$AF$31:$AF$40)*($AJ116&lt;=$AG$31:$AG$40)*$AA$31:$AA$40))),"")</f>
        <v/>
      </c>
      <c r="AT116" s="93" t="str">
        <f>IFERROR(IF(LEN(AS116)=0,"",COUNTIF(AS$7:AS116,AS116)),"")</f>
        <v/>
      </c>
      <c r="AU116" s="93" t="str">
        <f t="shared" si="81"/>
        <v/>
      </c>
      <c r="AV116" s="93" t="str">
        <f>IFERROR(IF(LEN(AU116)=0,"",COUNTIF(AU$7:AU116,AU116)),"")</f>
        <v/>
      </c>
      <c r="AW116" s="93" t="str">
        <f t="array" ref="AW116">IFERROR(IF(MAX(($AJ116&gt;=$AF$43:$AF$52)*($AJ116&lt;=$AG$43:$AG$52)*$AA$43:$AA$52)=0,"",INDEX($AB$43:$AB$52,MAX(($AJ116&gt;=$AF$43:$AF$52)*($AJ116&lt;=$AG$43:$AG$52)*$AA$43:$AA$52))),"")</f>
        <v/>
      </c>
      <c r="AX116" s="93" t="str">
        <f>IFERROR(IF(LEN(AW116)=0,"",COUNTIF(AW$7:AW116,AW116)),"")</f>
        <v/>
      </c>
      <c r="AY116" s="93" t="str">
        <f t="shared" si="82"/>
        <v/>
      </c>
      <c r="AZ116" s="93" t="str">
        <f>IFERROR(IF(LEN(AY116)=0,"",COUNTIF(AY$7:AY116,AY116)),"")</f>
        <v/>
      </c>
      <c r="BA116" s="93" t="str">
        <f t="array" ref="BA116">IFERROR(IF(MAX(($AJ116&gt;=$AF$55:$AF$64)*($AJ116&lt;=$AG$55:$AG$64)*$AA$55:$AA$64)=0,"",INDEX($AB$55:$AB$64,MAX(($AJ116&gt;=$AF$55:$AF$64)*($AJ116&lt;=$AG$55:$AG$64)*$AA$55:$AA$64))),"")</f>
        <v/>
      </c>
      <c r="BB116" s="93" t="str">
        <f>IFERROR(IF(LEN(BA116)=0,"",COUNTIF(BA$7:BA116,BA116)),"")</f>
        <v/>
      </c>
      <c r="BD116" s="112">
        <v>110</v>
      </c>
      <c r="BE116" s="93" t="str">
        <f t="shared" si="83"/>
        <v/>
      </c>
      <c r="BF116" s="93" t="str">
        <f t="array" ref="BF116">IFERROR(IF(AND(COUNTIF($BE$7:$BE116,"")+1=BF$6,LEN($BE116)&gt;0,$AM116&gt;0),MATCH(INDEX($V$7:$V$16,$AM116)&amp;"-"&amp;$AN116,$BQ$7:$BQ$126,0),""),"")</f>
        <v/>
      </c>
      <c r="BG116" s="93" t="str">
        <f t="array" ref="BG116">IFERROR(IF(AND(COUNTIF($BE$7:$BE116,"")+1=BG$6,LEN($BE116)&gt;0,$AM116&gt;0),MATCH(INDEX($V$7:$V$16,$AM116)&amp;"-"&amp;$AN116,$BQ$7:$BQ$126,0),""),"")</f>
        <v/>
      </c>
      <c r="BH116" s="93" t="str">
        <f t="array" ref="BH116">IFERROR(IF(AND(COUNTIF($BE$7:$BE116,"")+1=BH$6,LEN($BE116)&gt;0,$AM116&gt;0),MATCH(INDEX($V$7:$V$16,$AM116)&amp;"-"&amp;$AN116,$BQ$7:$BQ$126,0),""),"")</f>
        <v/>
      </c>
      <c r="BI116" s="93" t="str">
        <f t="array" ref="BI116">IFERROR(IF(AND(COUNTIF($BE$7:$BE116,"")+1=BI$6,LEN($BE116)&gt;0,$AM116&gt;0),MATCH(INDEX($V$7:$V$16,$AM116)&amp;"-"&amp;$AN116,$BQ$7:$BQ$126,0),""),"")</f>
        <v/>
      </c>
      <c r="BJ116" s="93" t="str">
        <f t="array" ref="BJ116">IFERROR(IF(AND(COUNTIF($BE$7:$BE116,"")+1=BJ$6,LEN($BE116)&gt;0,$AM116&gt;0),MATCH(INDEX($V$7:$V$16,$AM116)&amp;"-"&amp;$AN116,$BQ$7:$BQ$126,0),""),"")</f>
        <v/>
      </c>
      <c r="BK116" s="93" t="str">
        <f t="array" ref="BK116">IFERROR(IF(AND(COUNTIF($BE$7:$BE116,"")+1=BK$6,LEN($BE116)&gt;0,$AM116&gt;0),MATCH(INDEX($V$7:$V$16,$AM116)&amp;"-"&amp;$AN116,$BQ$7:$BQ$126,0),""),"")</f>
        <v/>
      </c>
      <c r="BL116" s="93" t="str">
        <f t="array" ref="BL116">IFERROR(IF(AND(COUNTIF($BE$7:$BE116,"")+1=BL$6,LEN($BE116)&gt;0,$AM116&gt;0),MATCH(INDEX($V$7:$V$16,$AM116)&amp;"-"&amp;$AN116,$BQ$7:$BQ$126,0),""),"")</f>
        <v/>
      </c>
      <c r="BM116" s="93" t="str">
        <f t="array" ref="BM116">IFERROR(IF(AND(COUNTIF($BE$7:$BE116,"")+1=BM$6,LEN($BE116)&gt;0,$AM116&gt;0),MATCH(INDEX($V$7:$V$16,$AM116)&amp;"-"&amp;$AN116,$BQ$7:$BQ$126,0),""),"")</f>
        <v/>
      </c>
      <c r="BN116" s="93" t="str">
        <f t="array" ref="BN116">IFERROR(IF(AND(COUNTIF($BE$7:$BE116,"")+1=BN$6,LEN($BE116)&gt;0,$AM116&gt;0),MATCH(INDEX($V$7:$V$16,$AM116)&amp;"-"&amp;$AN116,$BQ$7:$BQ$126,0),""),"")</f>
        <v/>
      </c>
      <c r="BO116" s="93" t="str">
        <f t="array" ref="BO116">IFERROR(IF(AND(COUNTIF($BE$7:$BE116,"")+1=BO$6,LEN($BE116)&gt;0,$AM116&gt;0),MATCH(INDEX($V$7:$V$16,$AM116)&amp;"-"&amp;$AN116,$BQ$7:$BQ$126,0),""),"")</f>
        <v/>
      </c>
      <c r="BP116" s="93" t="str">
        <f t="array" ref="BP116">IFERROR(IF(AND(COUNTIF($BE$7:$BE116,"")+1=BP$6,LEN($BE116)&gt;0,$AM116&gt;0),MATCH(INDEX($V$7:$V$16,$AM116)&amp;"-"&amp;$AN116,$BQ$7:$BQ$126,0),""),"")</f>
        <v/>
      </c>
      <c r="BQ116" s="93" t="str">
        <f t="shared" si="84"/>
        <v/>
      </c>
      <c r="BR116" s="93" t="str">
        <f t="array" ref="BR116">IFERROR(IF(AND(COUNTIF($BQ$7:$BQ116,"")+1=BR$6,LEN($BQ116)&gt;0,$AQ116&gt;0),MATCH(INDEX($W$7:$W$16,$AQ116)&amp;"-"&amp;$AR116,$CC$7:$CC$126,0),""),"")</f>
        <v/>
      </c>
      <c r="BS116" s="93" t="str">
        <f t="array" ref="BS116">IFERROR(IF(AND(COUNTIF($BQ$7:$BQ116,"")+1=BS$6,LEN($BQ116)&gt;0,$AQ116&gt;0),MATCH(INDEX($W$7:$W$16,$AQ116)&amp;"-"&amp;$AR116,$CC$7:$CC$126,0),""),"")</f>
        <v/>
      </c>
      <c r="BT116" s="93" t="str">
        <f t="array" ref="BT116">IFERROR(IF(AND(COUNTIF($BQ$7:$BQ116,"")+1=BT$6,LEN($BQ116)&gt;0,$AQ116&gt;0),MATCH(INDEX($W$7:$W$16,$AQ116)&amp;"-"&amp;$AR116,$CC$7:$CC$126,0),""),"")</f>
        <v/>
      </c>
      <c r="BU116" s="93" t="str">
        <f t="array" ref="BU116">IFERROR(IF(AND(COUNTIF($BQ$7:$BQ116,"")+1=BU$6,LEN($BQ116)&gt;0,$AQ116&gt;0),MATCH(INDEX($W$7:$W$16,$AQ116)&amp;"-"&amp;$AR116,$CC$7:$CC$126,0),""),"")</f>
        <v/>
      </c>
      <c r="BV116" s="93" t="str">
        <f t="array" ref="BV116">IFERROR(IF(AND(COUNTIF($BQ$7:$BQ116,"")+1=BV$6,LEN($BQ116)&gt;0,$AQ116&gt;0),MATCH(INDEX($W$7:$W$16,$AQ116)&amp;"-"&amp;$AR116,$CC$7:$CC$126,0),""),"")</f>
        <v/>
      </c>
      <c r="BW116" s="93" t="str">
        <f t="array" ref="BW116">IFERROR(IF(AND(COUNTIF($BQ$7:$BQ116,"")+1=BW$6,LEN($BQ116)&gt;0,$AQ116&gt;0),MATCH(INDEX($W$7:$W$16,$AQ116)&amp;"-"&amp;$AR116,$CC$7:$CC$126,0),""),"")</f>
        <v/>
      </c>
      <c r="BX116" s="93" t="str">
        <f t="array" ref="BX116">IFERROR(IF(AND(COUNTIF($BQ$7:$BQ116,"")+1=BX$6,LEN($BQ116)&gt;0,$AQ116&gt;0),MATCH(INDEX($W$7:$W$16,$AQ116)&amp;"-"&amp;$AR116,$CC$7:$CC$126,0),""),"")</f>
        <v/>
      </c>
      <c r="BY116" s="93" t="str">
        <f t="array" ref="BY116">IFERROR(IF(AND(COUNTIF($BQ$7:$BQ116,"")+1=BY$6,LEN($BQ116)&gt;0,$AQ116&gt;0),MATCH(INDEX($W$7:$W$16,$AQ116)&amp;"-"&amp;$AR116,$CC$7:$CC$126,0),""),"")</f>
        <v/>
      </c>
      <c r="BZ116" s="93" t="str">
        <f t="array" ref="BZ116">IFERROR(IF(AND(COUNTIF($BQ$7:$BQ116,"")+1=BZ$6,LEN($BQ116)&gt;0,$AQ116&gt;0),MATCH(INDEX($W$7:$W$16,$AQ116)&amp;"-"&amp;$AR116,$CC$7:$CC$126,0),""),"")</f>
        <v/>
      </c>
      <c r="CA116" s="93" t="str">
        <f t="array" ref="CA116">IFERROR(IF(AND(COUNTIF($BQ$7:$BQ116,"")+1=CA$6,LEN($BQ116)&gt;0,$AQ116&gt;0),MATCH(INDEX($W$7:$W$16,$AQ116)&amp;"-"&amp;$AR116,$CC$7:$CC$126,0),""),"")</f>
        <v/>
      </c>
      <c r="CB116" s="93" t="str">
        <f t="array" ref="CB116">IFERROR(IF(AND(COUNTIF($BQ$7:$BQ116,"")+1=CB$6,LEN($BQ116)&gt;0,$AQ116&gt;0),MATCH(INDEX($W$7:$W$16,$AQ116)&amp;"-"&amp;$AR116,$CC$7:$CC$126,0),""),"")</f>
        <v/>
      </c>
      <c r="CC116" s="93" t="str">
        <f t="shared" si="85"/>
        <v/>
      </c>
      <c r="CD116" s="93" t="str">
        <f t="array" ref="CD116">IFERROR(IF(AND(COUNTIF($CC$7:$CC116,"")+1=CD$6,LEN($CC116)&gt;0,$AU116&gt;0),MATCH(INDEX($X$7:$X$16,$AU116)&amp;"-"&amp;$AV116,$CO$7:$CO$126,0),""),"")</f>
        <v/>
      </c>
      <c r="CE116" s="93" t="str">
        <f t="array" ref="CE116">IFERROR(IF(AND(COUNTIF($CC$7:$CC116,"")+1=CE$6,LEN($CC116)&gt;0,$AU116&gt;0),MATCH(INDEX($X$7:$X$16,$AU116)&amp;"-"&amp;$AV116,$CO$7:$CO$126,0),""),"")</f>
        <v/>
      </c>
      <c r="CF116" s="93" t="str">
        <f t="array" ref="CF116">IFERROR(IF(AND(COUNTIF($CC$7:$CC116,"")+1=CF$6,LEN($CC116)&gt;0,$AU116&gt;0),MATCH(INDEX($X$7:$X$16,$AU116)&amp;"-"&amp;$AV116,$CO$7:$CO$126,0),""),"")</f>
        <v/>
      </c>
      <c r="CG116" s="93" t="str">
        <f t="array" ref="CG116">IFERROR(IF(AND(COUNTIF($CC$7:$CC116,"")+1=CG$6,LEN($CC116)&gt;0,$AU116&gt;0),MATCH(INDEX($X$7:$X$16,$AU116)&amp;"-"&amp;$AV116,$CO$7:$CO$126,0),""),"")</f>
        <v/>
      </c>
      <c r="CH116" s="93" t="str">
        <f t="array" ref="CH116">IFERROR(IF(AND(COUNTIF($CC$7:$CC116,"")+1=CH$6,LEN($CC116)&gt;0,$AU116&gt;0),MATCH(INDEX($X$7:$X$16,$AU116)&amp;"-"&amp;$AV116,$CO$7:$CO$126,0),""),"")</f>
        <v/>
      </c>
      <c r="CI116" s="93" t="str">
        <f t="array" ref="CI116">IFERROR(IF(AND(COUNTIF($CC$7:$CC116,"")+1=CI$6,LEN($CC116)&gt;0,$AU116&gt;0),MATCH(INDEX($X$7:$X$16,$AU116)&amp;"-"&amp;$AV116,$CO$7:$CO$126,0),""),"")</f>
        <v/>
      </c>
      <c r="CJ116" s="93" t="str">
        <f t="array" ref="CJ116">IFERROR(IF(AND(COUNTIF($CC$7:$CC116,"")+1=CJ$6,LEN($CC116)&gt;0,$AU116&gt;0),MATCH(INDEX($X$7:$X$16,$AU116)&amp;"-"&amp;$AV116,$CO$7:$CO$126,0),""),"")</f>
        <v/>
      </c>
      <c r="CK116" s="93" t="str">
        <f t="array" ref="CK116">IFERROR(IF(AND(COUNTIF($CC$7:$CC116,"")+1=CK$6,LEN($CC116)&gt;0,$AU116&gt;0),MATCH(INDEX($X$7:$X$16,$AU116)&amp;"-"&amp;$AV116,$CO$7:$CO$126,0),""),"")</f>
        <v/>
      </c>
      <c r="CL116" s="93" t="str">
        <f t="array" ref="CL116">IFERROR(IF(AND(COUNTIF($CC$7:$CC116,"")+1=CL$6,LEN($CC116)&gt;0,$AU116&gt;0),MATCH(INDEX($X$7:$X$16,$AU116)&amp;"-"&amp;$AV116,$CO$7:$CO$126,0),""),"")</f>
        <v/>
      </c>
      <c r="CM116" s="93" t="str">
        <f t="array" ref="CM116">IFERROR(IF(AND(COUNTIF($CC$7:$CC116,"")+1=CM$6,LEN($CC116)&gt;0,$AU116&gt;0),MATCH(INDEX($X$7:$X$16,$AU116)&amp;"-"&amp;$AV116,$CO$7:$CO$126,0),""),"")</f>
        <v/>
      </c>
      <c r="CN116" s="93" t="str">
        <f t="array" ref="CN116">IFERROR(IF(AND(COUNTIF($CC$7:$CC116,"")+1=CN$6,LEN($CC116)&gt;0,$AU116&gt;0),MATCH(INDEX($X$7:$X$16,$AU116)&amp;"-"&amp;$AV116,$CO$7:$CO$126,0),""),"")</f>
        <v/>
      </c>
      <c r="CO116" s="93" t="str">
        <f t="shared" si="86"/>
        <v/>
      </c>
      <c r="CP116" s="93" t="str">
        <f t="array" ref="CP116">IFERROR(IF(AND(COUNTIF($CO$7:$CO116,"")+1=CP$6,LEN($CO116)&gt;0,$AY116&gt;0),MATCH(INDEX($Y$7:$Y$16,$AY116)&amp;"-"&amp;$AZ116,$DA$7:$DA$126,0),""),"")</f>
        <v/>
      </c>
      <c r="CQ116" s="93" t="str">
        <f t="array" ref="CQ116">IFERROR(IF(AND(COUNTIF($CO$7:$CO116,"")+1=CQ$6,LEN($CO116)&gt;0,$AY116&gt;0),MATCH(INDEX($Y$7:$Y$16,$AY116)&amp;"-"&amp;$AZ116,$DA$7:$DA$126,0),""),"")</f>
        <v/>
      </c>
      <c r="CR116" s="93" t="str">
        <f t="array" ref="CR116">IFERROR(IF(AND(COUNTIF($CO$7:$CO116,"")+1=CR$6,LEN($CO116)&gt;0,$AY116&gt;0),MATCH(INDEX($Y$7:$Y$16,$AY116)&amp;"-"&amp;$AZ116,$DA$7:$DA$126,0),""),"")</f>
        <v/>
      </c>
      <c r="CS116" s="93" t="str">
        <f t="array" ref="CS116">IFERROR(IF(AND(COUNTIF($CO$7:$CO116,"")+1=CS$6,LEN($CO116)&gt;0,$AY116&gt;0),MATCH(INDEX($Y$7:$Y$16,$AY116)&amp;"-"&amp;$AZ116,$DA$7:$DA$126,0),""),"")</f>
        <v/>
      </c>
      <c r="CT116" s="93" t="str">
        <f t="array" ref="CT116">IFERROR(IF(AND(COUNTIF($CO$7:$CO116,"")+1=CT$6,LEN($CO116)&gt;0,$AY116&gt;0),MATCH(INDEX($Y$7:$Y$16,$AY116)&amp;"-"&amp;$AZ116,$DA$7:$DA$126,0),""),"")</f>
        <v/>
      </c>
      <c r="CU116" s="93" t="str">
        <f t="array" ref="CU116">IFERROR(IF(AND(COUNTIF($CO$7:$CO116,"")+1=CU$6,LEN($CO116)&gt;0,$AY116&gt;0),MATCH(INDEX($Y$7:$Y$16,$AY116)&amp;"-"&amp;$AZ116,$DA$7:$DA$126,0),""),"")</f>
        <v/>
      </c>
      <c r="CV116" s="93" t="str">
        <f t="array" ref="CV116">IFERROR(IF(AND(COUNTIF($CO$7:$CO116,"")+1=CV$6,LEN($CO116)&gt;0,$AY116&gt;0),MATCH(INDEX($Y$7:$Y$16,$AY116)&amp;"-"&amp;$AZ116,$DA$7:$DA$126,0),""),"")</f>
        <v/>
      </c>
      <c r="CW116" s="93" t="str">
        <f t="array" ref="CW116">IFERROR(IF(AND(COUNTIF($CO$7:$CO116,"")+1=CW$6,LEN($CO116)&gt;0,$AY116&gt;0),MATCH(INDEX($Y$7:$Y$16,$AY116)&amp;"-"&amp;$AZ116,$DA$7:$DA$126,0),""),"")</f>
        <v/>
      </c>
      <c r="CX116" s="93" t="str">
        <f t="array" ref="CX116">IFERROR(IF(AND(COUNTIF($CO$7:$CO116,"")+1=CX$6,LEN($CO116)&gt;0,$AY116&gt;0),MATCH(INDEX($Y$7:$Y$16,$AY116)&amp;"-"&amp;$AZ116,$DA$7:$DA$126,0),""),"")</f>
        <v/>
      </c>
      <c r="CY116" s="93" t="str">
        <f t="array" ref="CY116">IFERROR(IF(AND(COUNTIF($CO$7:$CO116,"")+1=CY$6,LEN($CO116)&gt;0,$AY116&gt;0),MATCH(INDEX($Y$7:$Y$16,$AY116)&amp;"-"&amp;$AZ116,$DA$7:$DA$126,0),""),"")</f>
        <v/>
      </c>
      <c r="CZ116" s="93" t="str">
        <f t="array" ref="CZ116">IFERROR(IF(AND(COUNTIF($CO$7:$CO116,"")+1=CZ$6,LEN($CO116)&gt;0,$AY116&gt;0),MATCH(INDEX($Y$7:$Y$16,$AY116)&amp;"-"&amp;$AZ116,$DA$7:$DA$126,0),""),"")</f>
        <v/>
      </c>
      <c r="DA116" s="93" t="str">
        <f t="shared" si="87"/>
        <v/>
      </c>
      <c r="DC116" s="93" t="str">
        <f t="array" ref="DC116">IFERROR(IF(LEN(BQ116)=0,"",SUM((BF$7:BO$126=$BD116)*(BF$6:BO$6))),"")</f>
        <v/>
      </c>
      <c r="DD116" s="93" t="str">
        <f t="array" ref="DD116">IFERROR(IF(LEN(CC116)=0,"",SUM((BR$7:CA$126=$BD116)*(BR$6:CA$6))),"")</f>
        <v/>
      </c>
      <c r="DE116" s="93" t="str">
        <f t="array" ref="DE116">IFERROR(IF(LEN(CO116)=0,"",SUM((CD$7:CM$126=$BD116)*(CD$6:CM$6))),"")</f>
        <v/>
      </c>
      <c r="DF116" s="93" t="str">
        <f t="array" ref="DF116">IFERROR(IF(LEN(DA116)=0,"",SUM((CP$7:CY$126=$BD116)*(CP$6:CY$6))),"")</f>
        <v/>
      </c>
    </row>
    <row r="117" spans="36:110" x14ac:dyDescent="0.25">
      <c r="AJ117" s="112">
        <v>111</v>
      </c>
      <c r="AK117" s="93" t="str">
        <f t="array" ref="AK117">IFERROR(IF(MAX(($AJ117&gt;=$AF$7:$AF$16)*($AJ117&lt;=$AG$7:$AG$16)*$AA$7:$AA$16)=0,"",INDEX($AB$7:$AB$16,MAX(($AJ117&gt;=$AF$7:$AF$16)*($AJ117&lt;=$AG$7:$AG$16)*$AA$7:$AA$16))),"")</f>
        <v/>
      </c>
      <c r="AL117" s="93" t="str">
        <f>IFERROR(IF(LEN(AK117)=0,"",COUNTIF(AK$7:AK117,AK117)),"")</f>
        <v/>
      </c>
      <c r="AM117" s="93" t="str">
        <f t="array" ref="AM117">IFERROR(IF(LEN(AK117)=0,"",LARGE((AK117=$R$7:$R$126)*($P$7:$P$126),COUNTIF(AK117:AK$126,AK117)-1)),"")</f>
        <v/>
      </c>
      <c r="AN117" s="93" t="str">
        <f>IFERROR(IF(LEN(AK117)=0,"",COUNTIF(AM$7:AM117,AM117)),"")</f>
        <v/>
      </c>
      <c r="AO117" s="93" t="str">
        <f t="array" ref="AO117">IFERROR(IF(MAX(($AJ117&gt;=$AF$19:$AF$28)*($AJ117&lt;=$AG$19:$AG$28)*$AA$19:$AA$28)=0,"",INDEX($AB$19:$AB$28,MAX(($AJ117&gt;=$AF$19:$AF$28)*($AJ117&lt;=$AG$19:$AG$28)*$AA$19:$AA$28))),"")</f>
        <v/>
      </c>
      <c r="AP117" s="93" t="str">
        <f>IFERROR(IF(LEN(AO117)=0,"",COUNTIF(AO$7:AO117,AO117)),"")</f>
        <v/>
      </c>
      <c r="AQ117" s="93" t="str">
        <f t="array" ref="AQ117">IFERROR(IF(LEN(AO117)=0,"",LARGE((AO117=$Q$7:$Q$126)*($P$7:$P$126),COUNTIF(AO117:AO$126,AO117)-1)),"")</f>
        <v/>
      </c>
      <c r="AR117" s="93" t="str">
        <f>IFERROR(IF(LEN(AO117)=0,"",COUNTIF(AQ$7:AQ117,AQ117)),"")</f>
        <v/>
      </c>
      <c r="AS117" s="93" t="str">
        <f t="array" ref="AS117">IFERROR(IF(MAX(($AJ117&gt;=$AF$31:$AF$40)*($AJ117&lt;=$AG$31:$AG$40)*$AA$31:$AA$40)=0,"",INDEX($AB$31:$AB$40,MAX(($AJ117&gt;=$AF$31:$AF$40)*($AJ117&lt;=$AG$31:$AG$40)*$AA$31:$AA$40))),"")</f>
        <v/>
      </c>
      <c r="AT117" s="93" t="str">
        <f>IFERROR(IF(LEN(AS117)=0,"",COUNTIF(AS$7:AS117,AS117)),"")</f>
        <v/>
      </c>
      <c r="AU117" s="93" t="str">
        <f t="shared" si="81"/>
        <v/>
      </c>
      <c r="AV117" s="93" t="str">
        <f>IFERROR(IF(LEN(AU117)=0,"",COUNTIF(AU$7:AU117,AU117)),"")</f>
        <v/>
      </c>
      <c r="AW117" s="93" t="str">
        <f t="array" ref="AW117">IFERROR(IF(MAX(($AJ117&gt;=$AF$43:$AF$52)*($AJ117&lt;=$AG$43:$AG$52)*$AA$43:$AA$52)=0,"",INDEX($AB$43:$AB$52,MAX(($AJ117&gt;=$AF$43:$AF$52)*($AJ117&lt;=$AG$43:$AG$52)*$AA$43:$AA$52))),"")</f>
        <v/>
      </c>
      <c r="AX117" s="93" t="str">
        <f>IFERROR(IF(LEN(AW117)=0,"",COUNTIF(AW$7:AW117,AW117)),"")</f>
        <v/>
      </c>
      <c r="AY117" s="93" t="str">
        <f t="shared" si="82"/>
        <v/>
      </c>
      <c r="AZ117" s="93" t="str">
        <f>IFERROR(IF(LEN(AY117)=0,"",COUNTIF(AY$7:AY117,AY117)),"")</f>
        <v/>
      </c>
      <c r="BA117" s="93" t="str">
        <f t="array" ref="BA117">IFERROR(IF(MAX(($AJ117&gt;=$AF$55:$AF$64)*($AJ117&lt;=$AG$55:$AG$64)*$AA$55:$AA$64)=0,"",INDEX($AB$55:$AB$64,MAX(($AJ117&gt;=$AF$55:$AF$64)*($AJ117&lt;=$AG$55:$AG$64)*$AA$55:$AA$64))),"")</f>
        <v/>
      </c>
      <c r="BB117" s="93" t="str">
        <f>IFERROR(IF(LEN(BA117)=0,"",COUNTIF(BA$7:BA117,BA117)),"")</f>
        <v/>
      </c>
      <c r="BD117" s="112">
        <v>111</v>
      </c>
      <c r="BE117" s="93" t="str">
        <f t="shared" si="83"/>
        <v/>
      </c>
      <c r="BF117" s="93" t="str">
        <f t="array" ref="BF117">IFERROR(IF(AND(COUNTIF($BE$7:$BE117,"")+1=BF$6,LEN($BE117)&gt;0,$AM117&gt;0),MATCH(INDEX($V$7:$V$16,$AM117)&amp;"-"&amp;$AN117,$BQ$7:$BQ$126,0),""),"")</f>
        <v/>
      </c>
      <c r="BG117" s="93" t="str">
        <f t="array" ref="BG117">IFERROR(IF(AND(COUNTIF($BE$7:$BE117,"")+1=BG$6,LEN($BE117)&gt;0,$AM117&gt;0),MATCH(INDEX($V$7:$V$16,$AM117)&amp;"-"&amp;$AN117,$BQ$7:$BQ$126,0),""),"")</f>
        <v/>
      </c>
      <c r="BH117" s="93" t="str">
        <f t="array" ref="BH117">IFERROR(IF(AND(COUNTIF($BE$7:$BE117,"")+1=BH$6,LEN($BE117)&gt;0,$AM117&gt;0),MATCH(INDEX($V$7:$V$16,$AM117)&amp;"-"&amp;$AN117,$BQ$7:$BQ$126,0),""),"")</f>
        <v/>
      </c>
      <c r="BI117" s="93" t="str">
        <f t="array" ref="BI117">IFERROR(IF(AND(COUNTIF($BE$7:$BE117,"")+1=BI$6,LEN($BE117)&gt;0,$AM117&gt;0),MATCH(INDEX($V$7:$V$16,$AM117)&amp;"-"&amp;$AN117,$BQ$7:$BQ$126,0),""),"")</f>
        <v/>
      </c>
      <c r="BJ117" s="93" t="str">
        <f t="array" ref="BJ117">IFERROR(IF(AND(COUNTIF($BE$7:$BE117,"")+1=BJ$6,LEN($BE117)&gt;0,$AM117&gt;0),MATCH(INDEX($V$7:$V$16,$AM117)&amp;"-"&amp;$AN117,$BQ$7:$BQ$126,0),""),"")</f>
        <v/>
      </c>
      <c r="BK117" s="93" t="str">
        <f t="array" ref="BK117">IFERROR(IF(AND(COUNTIF($BE$7:$BE117,"")+1=BK$6,LEN($BE117)&gt;0,$AM117&gt;0),MATCH(INDEX($V$7:$V$16,$AM117)&amp;"-"&amp;$AN117,$BQ$7:$BQ$126,0),""),"")</f>
        <v/>
      </c>
      <c r="BL117" s="93" t="str">
        <f t="array" ref="BL117">IFERROR(IF(AND(COUNTIF($BE$7:$BE117,"")+1=BL$6,LEN($BE117)&gt;0,$AM117&gt;0),MATCH(INDEX($V$7:$V$16,$AM117)&amp;"-"&amp;$AN117,$BQ$7:$BQ$126,0),""),"")</f>
        <v/>
      </c>
      <c r="BM117" s="93" t="str">
        <f t="array" ref="BM117">IFERROR(IF(AND(COUNTIF($BE$7:$BE117,"")+1=BM$6,LEN($BE117)&gt;0,$AM117&gt;0),MATCH(INDEX($V$7:$V$16,$AM117)&amp;"-"&amp;$AN117,$BQ$7:$BQ$126,0),""),"")</f>
        <v/>
      </c>
      <c r="BN117" s="93" t="str">
        <f t="array" ref="BN117">IFERROR(IF(AND(COUNTIF($BE$7:$BE117,"")+1=BN$6,LEN($BE117)&gt;0,$AM117&gt;0),MATCH(INDEX($V$7:$V$16,$AM117)&amp;"-"&amp;$AN117,$BQ$7:$BQ$126,0),""),"")</f>
        <v/>
      </c>
      <c r="BO117" s="93" t="str">
        <f t="array" ref="BO117">IFERROR(IF(AND(COUNTIF($BE$7:$BE117,"")+1=BO$6,LEN($BE117)&gt;0,$AM117&gt;0),MATCH(INDEX($V$7:$V$16,$AM117)&amp;"-"&amp;$AN117,$BQ$7:$BQ$126,0),""),"")</f>
        <v/>
      </c>
      <c r="BP117" s="93" t="str">
        <f t="array" ref="BP117">IFERROR(IF(AND(COUNTIF($BE$7:$BE117,"")+1=BP$6,LEN($BE117)&gt;0,$AM117&gt;0),MATCH(INDEX($V$7:$V$16,$AM117)&amp;"-"&amp;$AN117,$BQ$7:$BQ$126,0),""),"")</f>
        <v/>
      </c>
      <c r="BQ117" s="93" t="str">
        <f t="shared" si="84"/>
        <v/>
      </c>
      <c r="BR117" s="93" t="str">
        <f t="array" ref="BR117">IFERROR(IF(AND(COUNTIF($BQ$7:$BQ117,"")+1=BR$6,LEN($BQ117)&gt;0,$AQ117&gt;0),MATCH(INDEX($W$7:$W$16,$AQ117)&amp;"-"&amp;$AR117,$CC$7:$CC$126,0),""),"")</f>
        <v/>
      </c>
      <c r="BS117" s="93" t="str">
        <f t="array" ref="BS117">IFERROR(IF(AND(COUNTIF($BQ$7:$BQ117,"")+1=BS$6,LEN($BQ117)&gt;0,$AQ117&gt;0),MATCH(INDEX($W$7:$W$16,$AQ117)&amp;"-"&amp;$AR117,$CC$7:$CC$126,0),""),"")</f>
        <v/>
      </c>
      <c r="BT117" s="93" t="str">
        <f t="array" ref="BT117">IFERROR(IF(AND(COUNTIF($BQ$7:$BQ117,"")+1=BT$6,LEN($BQ117)&gt;0,$AQ117&gt;0),MATCH(INDEX($W$7:$W$16,$AQ117)&amp;"-"&amp;$AR117,$CC$7:$CC$126,0),""),"")</f>
        <v/>
      </c>
      <c r="BU117" s="93" t="str">
        <f t="array" ref="BU117">IFERROR(IF(AND(COUNTIF($BQ$7:$BQ117,"")+1=BU$6,LEN($BQ117)&gt;0,$AQ117&gt;0),MATCH(INDEX($W$7:$W$16,$AQ117)&amp;"-"&amp;$AR117,$CC$7:$CC$126,0),""),"")</f>
        <v/>
      </c>
      <c r="BV117" s="93" t="str">
        <f t="array" ref="BV117">IFERROR(IF(AND(COUNTIF($BQ$7:$BQ117,"")+1=BV$6,LEN($BQ117)&gt;0,$AQ117&gt;0),MATCH(INDEX($W$7:$W$16,$AQ117)&amp;"-"&amp;$AR117,$CC$7:$CC$126,0),""),"")</f>
        <v/>
      </c>
      <c r="BW117" s="93" t="str">
        <f t="array" ref="BW117">IFERROR(IF(AND(COUNTIF($BQ$7:$BQ117,"")+1=BW$6,LEN($BQ117)&gt;0,$AQ117&gt;0),MATCH(INDEX($W$7:$W$16,$AQ117)&amp;"-"&amp;$AR117,$CC$7:$CC$126,0),""),"")</f>
        <v/>
      </c>
      <c r="BX117" s="93" t="str">
        <f t="array" ref="BX117">IFERROR(IF(AND(COUNTIF($BQ$7:$BQ117,"")+1=BX$6,LEN($BQ117)&gt;0,$AQ117&gt;0),MATCH(INDEX($W$7:$W$16,$AQ117)&amp;"-"&amp;$AR117,$CC$7:$CC$126,0),""),"")</f>
        <v/>
      </c>
      <c r="BY117" s="93" t="str">
        <f t="array" ref="BY117">IFERROR(IF(AND(COUNTIF($BQ$7:$BQ117,"")+1=BY$6,LEN($BQ117)&gt;0,$AQ117&gt;0),MATCH(INDEX($W$7:$W$16,$AQ117)&amp;"-"&amp;$AR117,$CC$7:$CC$126,0),""),"")</f>
        <v/>
      </c>
      <c r="BZ117" s="93" t="str">
        <f t="array" ref="BZ117">IFERROR(IF(AND(COUNTIF($BQ$7:$BQ117,"")+1=BZ$6,LEN($BQ117)&gt;0,$AQ117&gt;0),MATCH(INDEX($W$7:$W$16,$AQ117)&amp;"-"&amp;$AR117,$CC$7:$CC$126,0),""),"")</f>
        <v/>
      </c>
      <c r="CA117" s="93" t="str">
        <f t="array" ref="CA117">IFERROR(IF(AND(COUNTIF($BQ$7:$BQ117,"")+1=CA$6,LEN($BQ117)&gt;0,$AQ117&gt;0),MATCH(INDEX($W$7:$W$16,$AQ117)&amp;"-"&amp;$AR117,$CC$7:$CC$126,0),""),"")</f>
        <v/>
      </c>
      <c r="CB117" s="93" t="str">
        <f t="array" ref="CB117">IFERROR(IF(AND(COUNTIF($BQ$7:$BQ117,"")+1=CB$6,LEN($BQ117)&gt;0,$AQ117&gt;0),MATCH(INDEX($W$7:$W$16,$AQ117)&amp;"-"&amp;$AR117,$CC$7:$CC$126,0),""),"")</f>
        <v/>
      </c>
      <c r="CC117" s="93" t="str">
        <f t="shared" si="85"/>
        <v/>
      </c>
      <c r="CD117" s="93" t="str">
        <f t="array" ref="CD117">IFERROR(IF(AND(COUNTIF($CC$7:$CC117,"")+1=CD$6,LEN($CC117)&gt;0,$AU117&gt;0),MATCH(INDEX($X$7:$X$16,$AU117)&amp;"-"&amp;$AV117,$CO$7:$CO$126,0),""),"")</f>
        <v/>
      </c>
      <c r="CE117" s="93" t="str">
        <f t="array" ref="CE117">IFERROR(IF(AND(COUNTIF($CC$7:$CC117,"")+1=CE$6,LEN($CC117)&gt;0,$AU117&gt;0),MATCH(INDEX($X$7:$X$16,$AU117)&amp;"-"&amp;$AV117,$CO$7:$CO$126,0),""),"")</f>
        <v/>
      </c>
      <c r="CF117" s="93" t="str">
        <f t="array" ref="CF117">IFERROR(IF(AND(COUNTIF($CC$7:$CC117,"")+1=CF$6,LEN($CC117)&gt;0,$AU117&gt;0),MATCH(INDEX($X$7:$X$16,$AU117)&amp;"-"&amp;$AV117,$CO$7:$CO$126,0),""),"")</f>
        <v/>
      </c>
      <c r="CG117" s="93" t="str">
        <f t="array" ref="CG117">IFERROR(IF(AND(COUNTIF($CC$7:$CC117,"")+1=CG$6,LEN($CC117)&gt;0,$AU117&gt;0),MATCH(INDEX($X$7:$X$16,$AU117)&amp;"-"&amp;$AV117,$CO$7:$CO$126,0),""),"")</f>
        <v/>
      </c>
      <c r="CH117" s="93" t="str">
        <f t="array" ref="CH117">IFERROR(IF(AND(COUNTIF($CC$7:$CC117,"")+1=CH$6,LEN($CC117)&gt;0,$AU117&gt;0),MATCH(INDEX($X$7:$X$16,$AU117)&amp;"-"&amp;$AV117,$CO$7:$CO$126,0),""),"")</f>
        <v/>
      </c>
      <c r="CI117" s="93" t="str">
        <f t="array" ref="CI117">IFERROR(IF(AND(COUNTIF($CC$7:$CC117,"")+1=CI$6,LEN($CC117)&gt;0,$AU117&gt;0),MATCH(INDEX($X$7:$X$16,$AU117)&amp;"-"&amp;$AV117,$CO$7:$CO$126,0),""),"")</f>
        <v/>
      </c>
      <c r="CJ117" s="93" t="str">
        <f t="array" ref="CJ117">IFERROR(IF(AND(COUNTIF($CC$7:$CC117,"")+1=CJ$6,LEN($CC117)&gt;0,$AU117&gt;0),MATCH(INDEX($X$7:$X$16,$AU117)&amp;"-"&amp;$AV117,$CO$7:$CO$126,0),""),"")</f>
        <v/>
      </c>
      <c r="CK117" s="93" t="str">
        <f t="array" ref="CK117">IFERROR(IF(AND(COUNTIF($CC$7:$CC117,"")+1=CK$6,LEN($CC117)&gt;0,$AU117&gt;0),MATCH(INDEX($X$7:$X$16,$AU117)&amp;"-"&amp;$AV117,$CO$7:$CO$126,0),""),"")</f>
        <v/>
      </c>
      <c r="CL117" s="93" t="str">
        <f t="array" ref="CL117">IFERROR(IF(AND(COUNTIF($CC$7:$CC117,"")+1=CL$6,LEN($CC117)&gt;0,$AU117&gt;0),MATCH(INDEX($X$7:$X$16,$AU117)&amp;"-"&amp;$AV117,$CO$7:$CO$126,0),""),"")</f>
        <v/>
      </c>
      <c r="CM117" s="93" t="str">
        <f t="array" ref="CM117">IFERROR(IF(AND(COUNTIF($CC$7:$CC117,"")+1=CM$6,LEN($CC117)&gt;0,$AU117&gt;0),MATCH(INDEX($X$7:$X$16,$AU117)&amp;"-"&amp;$AV117,$CO$7:$CO$126,0),""),"")</f>
        <v/>
      </c>
      <c r="CN117" s="93" t="str">
        <f t="array" ref="CN117">IFERROR(IF(AND(COUNTIF($CC$7:$CC117,"")+1=CN$6,LEN($CC117)&gt;0,$AU117&gt;0),MATCH(INDEX($X$7:$X$16,$AU117)&amp;"-"&amp;$AV117,$CO$7:$CO$126,0),""),"")</f>
        <v/>
      </c>
      <c r="CO117" s="93" t="str">
        <f t="shared" si="86"/>
        <v/>
      </c>
      <c r="CP117" s="93" t="str">
        <f t="array" ref="CP117">IFERROR(IF(AND(COUNTIF($CO$7:$CO117,"")+1=CP$6,LEN($CO117)&gt;0,$AY117&gt;0),MATCH(INDEX($Y$7:$Y$16,$AY117)&amp;"-"&amp;$AZ117,$DA$7:$DA$126,0),""),"")</f>
        <v/>
      </c>
      <c r="CQ117" s="93" t="str">
        <f t="array" ref="CQ117">IFERROR(IF(AND(COUNTIF($CO$7:$CO117,"")+1=CQ$6,LEN($CO117)&gt;0,$AY117&gt;0),MATCH(INDEX($Y$7:$Y$16,$AY117)&amp;"-"&amp;$AZ117,$DA$7:$DA$126,0),""),"")</f>
        <v/>
      </c>
      <c r="CR117" s="93" t="str">
        <f t="array" ref="CR117">IFERROR(IF(AND(COUNTIF($CO$7:$CO117,"")+1=CR$6,LEN($CO117)&gt;0,$AY117&gt;0),MATCH(INDEX($Y$7:$Y$16,$AY117)&amp;"-"&amp;$AZ117,$DA$7:$DA$126,0),""),"")</f>
        <v/>
      </c>
      <c r="CS117" s="93" t="str">
        <f t="array" ref="CS117">IFERROR(IF(AND(COUNTIF($CO$7:$CO117,"")+1=CS$6,LEN($CO117)&gt;0,$AY117&gt;0),MATCH(INDEX($Y$7:$Y$16,$AY117)&amp;"-"&amp;$AZ117,$DA$7:$DA$126,0),""),"")</f>
        <v/>
      </c>
      <c r="CT117" s="93" t="str">
        <f t="array" ref="CT117">IFERROR(IF(AND(COUNTIF($CO$7:$CO117,"")+1=CT$6,LEN($CO117)&gt;0,$AY117&gt;0),MATCH(INDEX($Y$7:$Y$16,$AY117)&amp;"-"&amp;$AZ117,$DA$7:$DA$126,0),""),"")</f>
        <v/>
      </c>
      <c r="CU117" s="93" t="str">
        <f t="array" ref="CU117">IFERROR(IF(AND(COUNTIF($CO$7:$CO117,"")+1=CU$6,LEN($CO117)&gt;0,$AY117&gt;0),MATCH(INDEX($Y$7:$Y$16,$AY117)&amp;"-"&amp;$AZ117,$DA$7:$DA$126,0),""),"")</f>
        <v/>
      </c>
      <c r="CV117" s="93" t="str">
        <f t="array" ref="CV117">IFERROR(IF(AND(COUNTIF($CO$7:$CO117,"")+1=CV$6,LEN($CO117)&gt;0,$AY117&gt;0),MATCH(INDEX($Y$7:$Y$16,$AY117)&amp;"-"&amp;$AZ117,$DA$7:$DA$126,0),""),"")</f>
        <v/>
      </c>
      <c r="CW117" s="93" t="str">
        <f t="array" ref="CW117">IFERROR(IF(AND(COUNTIF($CO$7:$CO117,"")+1=CW$6,LEN($CO117)&gt;0,$AY117&gt;0),MATCH(INDEX($Y$7:$Y$16,$AY117)&amp;"-"&amp;$AZ117,$DA$7:$DA$126,0),""),"")</f>
        <v/>
      </c>
      <c r="CX117" s="93" t="str">
        <f t="array" ref="CX117">IFERROR(IF(AND(COUNTIF($CO$7:$CO117,"")+1=CX$6,LEN($CO117)&gt;0,$AY117&gt;0),MATCH(INDEX($Y$7:$Y$16,$AY117)&amp;"-"&amp;$AZ117,$DA$7:$DA$126,0),""),"")</f>
        <v/>
      </c>
      <c r="CY117" s="93" t="str">
        <f t="array" ref="CY117">IFERROR(IF(AND(COUNTIF($CO$7:$CO117,"")+1=CY$6,LEN($CO117)&gt;0,$AY117&gt;0),MATCH(INDEX($Y$7:$Y$16,$AY117)&amp;"-"&amp;$AZ117,$DA$7:$DA$126,0),""),"")</f>
        <v/>
      </c>
      <c r="CZ117" s="93" t="str">
        <f t="array" ref="CZ117">IFERROR(IF(AND(COUNTIF($CO$7:$CO117,"")+1=CZ$6,LEN($CO117)&gt;0,$AY117&gt;0),MATCH(INDEX($Y$7:$Y$16,$AY117)&amp;"-"&amp;$AZ117,$DA$7:$DA$126,0),""),"")</f>
        <v/>
      </c>
      <c r="DA117" s="93" t="str">
        <f t="shared" si="87"/>
        <v/>
      </c>
      <c r="DC117" s="93" t="str">
        <f t="array" ref="DC117">IFERROR(IF(LEN(BQ117)=0,"",SUM((BF$7:BO$126=$BD117)*(BF$6:BO$6))),"")</f>
        <v/>
      </c>
      <c r="DD117" s="93" t="str">
        <f t="array" ref="DD117">IFERROR(IF(LEN(CC117)=0,"",SUM((BR$7:CA$126=$BD117)*(BR$6:CA$6))),"")</f>
        <v/>
      </c>
      <c r="DE117" s="93" t="str">
        <f t="array" ref="DE117">IFERROR(IF(LEN(CO117)=0,"",SUM((CD$7:CM$126=$BD117)*(CD$6:CM$6))),"")</f>
        <v/>
      </c>
      <c r="DF117" s="93" t="str">
        <f t="array" ref="DF117">IFERROR(IF(LEN(DA117)=0,"",SUM((CP$7:CY$126=$BD117)*(CP$6:CY$6))),"")</f>
        <v/>
      </c>
    </row>
    <row r="118" spans="36:110" x14ac:dyDescent="0.25">
      <c r="AJ118" s="112">
        <v>112</v>
      </c>
      <c r="AK118" s="93" t="str">
        <f t="array" ref="AK118">IFERROR(IF(MAX(($AJ118&gt;=$AF$7:$AF$16)*($AJ118&lt;=$AG$7:$AG$16)*$AA$7:$AA$16)=0,"",INDEX($AB$7:$AB$16,MAX(($AJ118&gt;=$AF$7:$AF$16)*($AJ118&lt;=$AG$7:$AG$16)*$AA$7:$AA$16))),"")</f>
        <v/>
      </c>
      <c r="AL118" s="93" t="str">
        <f>IFERROR(IF(LEN(AK118)=0,"",COUNTIF(AK$7:AK118,AK118)),"")</f>
        <v/>
      </c>
      <c r="AM118" s="93" t="str">
        <f t="array" ref="AM118">IFERROR(IF(LEN(AK118)=0,"",LARGE((AK118=$R$7:$R$126)*($P$7:$P$126),COUNTIF(AK118:AK$126,AK118)-1)),"")</f>
        <v/>
      </c>
      <c r="AN118" s="93" t="str">
        <f>IFERROR(IF(LEN(AK118)=0,"",COUNTIF(AM$7:AM118,AM118)),"")</f>
        <v/>
      </c>
      <c r="AO118" s="93" t="str">
        <f t="array" ref="AO118">IFERROR(IF(MAX(($AJ118&gt;=$AF$19:$AF$28)*($AJ118&lt;=$AG$19:$AG$28)*$AA$19:$AA$28)=0,"",INDEX($AB$19:$AB$28,MAX(($AJ118&gt;=$AF$19:$AF$28)*($AJ118&lt;=$AG$19:$AG$28)*$AA$19:$AA$28))),"")</f>
        <v/>
      </c>
      <c r="AP118" s="93" t="str">
        <f>IFERROR(IF(LEN(AO118)=0,"",COUNTIF(AO$7:AO118,AO118)),"")</f>
        <v/>
      </c>
      <c r="AQ118" s="93" t="str">
        <f t="array" ref="AQ118">IFERROR(IF(LEN(AO118)=0,"",LARGE((AO118=$Q$7:$Q$126)*($P$7:$P$126),COUNTIF(AO118:AO$126,AO118)-1)),"")</f>
        <v/>
      </c>
      <c r="AR118" s="93" t="str">
        <f>IFERROR(IF(LEN(AO118)=0,"",COUNTIF(AQ$7:AQ118,AQ118)),"")</f>
        <v/>
      </c>
      <c r="AS118" s="93" t="str">
        <f t="array" ref="AS118">IFERROR(IF(MAX(($AJ118&gt;=$AF$31:$AF$40)*($AJ118&lt;=$AG$31:$AG$40)*$AA$31:$AA$40)=0,"",INDEX($AB$31:$AB$40,MAX(($AJ118&gt;=$AF$31:$AF$40)*($AJ118&lt;=$AG$31:$AG$40)*$AA$31:$AA$40))),"")</f>
        <v/>
      </c>
      <c r="AT118" s="93" t="str">
        <f>IFERROR(IF(LEN(AS118)=0,"",COUNTIF(AS$7:AS118,AS118)),"")</f>
        <v/>
      </c>
      <c r="AU118" s="93" t="str">
        <f t="shared" si="81"/>
        <v/>
      </c>
      <c r="AV118" s="93" t="str">
        <f>IFERROR(IF(LEN(AU118)=0,"",COUNTIF(AU$7:AU118,AU118)),"")</f>
        <v/>
      </c>
      <c r="AW118" s="93" t="str">
        <f t="array" ref="AW118">IFERROR(IF(MAX(($AJ118&gt;=$AF$43:$AF$52)*($AJ118&lt;=$AG$43:$AG$52)*$AA$43:$AA$52)=0,"",INDEX($AB$43:$AB$52,MAX(($AJ118&gt;=$AF$43:$AF$52)*($AJ118&lt;=$AG$43:$AG$52)*$AA$43:$AA$52))),"")</f>
        <v/>
      </c>
      <c r="AX118" s="93" t="str">
        <f>IFERROR(IF(LEN(AW118)=0,"",COUNTIF(AW$7:AW118,AW118)),"")</f>
        <v/>
      </c>
      <c r="AY118" s="93" t="str">
        <f t="shared" si="82"/>
        <v/>
      </c>
      <c r="AZ118" s="93" t="str">
        <f>IFERROR(IF(LEN(AY118)=0,"",COUNTIF(AY$7:AY118,AY118)),"")</f>
        <v/>
      </c>
      <c r="BA118" s="93" t="str">
        <f t="array" ref="BA118">IFERROR(IF(MAX(($AJ118&gt;=$AF$55:$AF$64)*($AJ118&lt;=$AG$55:$AG$64)*$AA$55:$AA$64)=0,"",INDEX($AB$55:$AB$64,MAX(($AJ118&gt;=$AF$55:$AF$64)*($AJ118&lt;=$AG$55:$AG$64)*$AA$55:$AA$64))),"")</f>
        <v/>
      </c>
      <c r="BB118" s="93" t="str">
        <f>IFERROR(IF(LEN(BA118)=0,"",COUNTIF(BA$7:BA118,BA118)),"")</f>
        <v/>
      </c>
      <c r="BD118" s="112">
        <v>112</v>
      </c>
      <c r="BE118" s="93" t="str">
        <f t="shared" si="83"/>
        <v/>
      </c>
      <c r="BF118" s="93" t="str">
        <f t="array" ref="BF118">IFERROR(IF(AND(COUNTIF($BE$7:$BE118,"")+1=BF$6,LEN($BE118)&gt;0,$AM118&gt;0),MATCH(INDEX($V$7:$V$16,$AM118)&amp;"-"&amp;$AN118,$BQ$7:$BQ$126,0),""),"")</f>
        <v/>
      </c>
      <c r="BG118" s="93" t="str">
        <f t="array" ref="BG118">IFERROR(IF(AND(COUNTIF($BE$7:$BE118,"")+1=BG$6,LEN($BE118)&gt;0,$AM118&gt;0),MATCH(INDEX($V$7:$V$16,$AM118)&amp;"-"&amp;$AN118,$BQ$7:$BQ$126,0),""),"")</f>
        <v/>
      </c>
      <c r="BH118" s="93" t="str">
        <f t="array" ref="BH118">IFERROR(IF(AND(COUNTIF($BE$7:$BE118,"")+1=BH$6,LEN($BE118)&gt;0,$AM118&gt;0),MATCH(INDEX($V$7:$V$16,$AM118)&amp;"-"&amp;$AN118,$BQ$7:$BQ$126,0),""),"")</f>
        <v/>
      </c>
      <c r="BI118" s="93" t="str">
        <f t="array" ref="BI118">IFERROR(IF(AND(COUNTIF($BE$7:$BE118,"")+1=BI$6,LEN($BE118)&gt;0,$AM118&gt;0),MATCH(INDEX($V$7:$V$16,$AM118)&amp;"-"&amp;$AN118,$BQ$7:$BQ$126,0),""),"")</f>
        <v/>
      </c>
      <c r="BJ118" s="93" t="str">
        <f t="array" ref="BJ118">IFERROR(IF(AND(COUNTIF($BE$7:$BE118,"")+1=BJ$6,LEN($BE118)&gt;0,$AM118&gt;0),MATCH(INDEX($V$7:$V$16,$AM118)&amp;"-"&amp;$AN118,$BQ$7:$BQ$126,0),""),"")</f>
        <v/>
      </c>
      <c r="BK118" s="93" t="str">
        <f t="array" ref="BK118">IFERROR(IF(AND(COUNTIF($BE$7:$BE118,"")+1=BK$6,LEN($BE118)&gt;0,$AM118&gt;0),MATCH(INDEX($V$7:$V$16,$AM118)&amp;"-"&amp;$AN118,$BQ$7:$BQ$126,0),""),"")</f>
        <v/>
      </c>
      <c r="BL118" s="93" t="str">
        <f t="array" ref="BL118">IFERROR(IF(AND(COUNTIF($BE$7:$BE118,"")+1=BL$6,LEN($BE118)&gt;0,$AM118&gt;0),MATCH(INDEX($V$7:$V$16,$AM118)&amp;"-"&amp;$AN118,$BQ$7:$BQ$126,0),""),"")</f>
        <v/>
      </c>
      <c r="BM118" s="93" t="str">
        <f t="array" ref="BM118">IFERROR(IF(AND(COUNTIF($BE$7:$BE118,"")+1=BM$6,LEN($BE118)&gt;0,$AM118&gt;0),MATCH(INDEX($V$7:$V$16,$AM118)&amp;"-"&amp;$AN118,$BQ$7:$BQ$126,0),""),"")</f>
        <v/>
      </c>
      <c r="BN118" s="93" t="str">
        <f t="array" ref="BN118">IFERROR(IF(AND(COUNTIF($BE$7:$BE118,"")+1=BN$6,LEN($BE118)&gt;0,$AM118&gt;0),MATCH(INDEX($V$7:$V$16,$AM118)&amp;"-"&amp;$AN118,$BQ$7:$BQ$126,0),""),"")</f>
        <v/>
      </c>
      <c r="BO118" s="93" t="str">
        <f t="array" ref="BO118">IFERROR(IF(AND(COUNTIF($BE$7:$BE118,"")+1=BO$6,LEN($BE118)&gt;0,$AM118&gt;0),MATCH(INDEX($V$7:$V$16,$AM118)&amp;"-"&amp;$AN118,$BQ$7:$BQ$126,0),""),"")</f>
        <v/>
      </c>
      <c r="BP118" s="93" t="str">
        <f t="array" ref="BP118">IFERROR(IF(AND(COUNTIF($BE$7:$BE118,"")+1=BP$6,LEN($BE118)&gt;0,$AM118&gt;0),MATCH(INDEX($V$7:$V$16,$AM118)&amp;"-"&amp;$AN118,$BQ$7:$BQ$126,0),""),"")</f>
        <v/>
      </c>
      <c r="BQ118" s="93" t="str">
        <f t="shared" si="84"/>
        <v/>
      </c>
      <c r="BR118" s="93" t="str">
        <f t="array" ref="BR118">IFERROR(IF(AND(COUNTIF($BQ$7:$BQ118,"")+1=BR$6,LEN($BQ118)&gt;0,$AQ118&gt;0),MATCH(INDEX($W$7:$W$16,$AQ118)&amp;"-"&amp;$AR118,$CC$7:$CC$126,0),""),"")</f>
        <v/>
      </c>
      <c r="BS118" s="93" t="str">
        <f t="array" ref="BS118">IFERROR(IF(AND(COUNTIF($BQ$7:$BQ118,"")+1=BS$6,LEN($BQ118)&gt;0,$AQ118&gt;0),MATCH(INDEX($W$7:$W$16,$AQ118)&amp;"-"&amp;$AR118,$CC$7:$CC$126,0),""),"")</f>
        <v/>
      </c>
      <c r="BT118" s="93" t="str">
        <f t="array" ref="BT118">IFERROR(IF(AND(COUNTIF($BQ$7:$BQ118,"")+1=BT$6,LEN($BQ118)&gt;0,$AQ118&gt;0),MATCH(INDEX($W$7:$W$16,$AQ118)&amp;"-"&amp;$AR118,$CC$7:$CC$126,0),""),"")</f>
        <v/>
      </c>
      <c r="BU118" s="93" t="str">
        <f t="array" ref="BU118">IFERROR(IF(AND(COUNTIF($BQ$7:$BQ118,"")+1=BU$6,LEN($BQ118)&gt;0,$AQ118&gt;0),MATCH(INDEX($W$7:$W$16,$AQ118)&amp;"-"&amp;$AR118,$CC$7:$CC$126,0),""),"")</f>
        <v/>
      </c>
      <c r="BV118" s="93" t="str">
        <f t="array" ref="BV118">IFERROR(IF(AND(COUNTIF($BQ$7:$BQ118,"")+1=BV$6,LEN($BQ118)&gt;0,$AQ118&gt;0),MATCH(INDEX($W$7:$W$16,$AQ118)&amp;"-"&amp;$AR118,$CC$7:$CC$126,0),""),"")</f>
        <v/>
      </c>
      <c r="BW118" s="93" t="str">
        <f t="array" ref="BW118">IFERROR(IF(AND(COUNTIF($BQ$7:$BQ118,"")+1=BW$6,LEN($BQ118)&gt;0,$AQ118&gt;0),MATCH(INDEX($W$7:$W$16,$AQ118)&amp;"-"&amp;$AR118,$CC$7:$CC$126,0),""),"")</f>
        <v/>
      </c>
      <c r="BX118" s="93" t="str">
        <f t="array" ref="BX118">IFERROR(IF(AND(COUNTIF($BQ$7:$BQ118,"")+1=BX$6,LEN($BQ118)&gt;0,$AQ118&gt;0),MATCH(INDEX($W$7:$W$16,$AQ118)&amp;"-"&amp;$AR118,$CC$7:$CC$126,0),""),"")</f>
        <v/>
      </c>
      <c r="BY118" s="93" t="str">
        <f t="array" ref="BY118">IFERROR(IF(AND(COUNTIF($BQ$7:$BQ118,"")+1=BY$6,LEN($BQ118)&gt;0,$AQ118&gt;0),MATCH(INDEX($W$7:$W$16,$AQ118)&amp;"-"&amp;$AR118,$CC$7:$CC$126,0),""),"")</f>
        <v/>
      </c>
      <c r="BZ118" s="93" t="str">
        <f t="array" ref="BZ118">IFERROR(IF(AND(COUNTIF($BQ$7:$BQ118,"")+1=BZ$6,LEN($BQ118)&gt;0,$AQ118&gt;0),MATCH(INDEX($W$7:$W$16,$AQ118)&amp;"-"&amp;$AR118,$CC$7:$CC$126,0),""),"")</f>
        <v/>
      </c>
      <c r="CA118" s="93" t="str">
        <f t="array" ref="CA118">IFERROR(IF(AND(COUNTIF($BQ$7:$BQ118,"")+1=CA$6,LEN($BQ118)&gt;0,$AQ118&gt;0),MATCH(INDEX($W$7:$W$16,$AQ118)&amp;"-"&amp;$AR118,$CC$7:$CC$126,0),""),"")</f>
        <v/>
      </c>
      <c r="CB118" s="93" t="str">
        <f t="array" ref="CB118">IFERROR(IF(AND(COUNTIF($BQ$7:$BQ118,"")+1=CB$6,LEN($BQ118)&gt;0,$AQ118&gt;0),MATCH(INDEX($W$7:$W$16,$AQ118)&amp;"-"&amp;$AR118,$CC$7:$CC$126,0),""),"")</f>
        <v/>
      </c>
      <c r="CC118" s="93" t="str">
        <f t="shared" si="85"/>
        <v/>
      </c>
      <c r="CD118" s="93" t="str">
        <f t="array" ref="CD118">IFERROR(IF(AND(COUNTIF($CC$7:$CC118,"")+1=CD$6,LEN($CC118)&gt;0,$AU118&gt;0),MATCH(INDEX($X$7:$X$16,$AU118)&amp;"-"&amp;$AV118,$CO$7:$CO$126,0),""),"")</f>
        <v/>
      </c>
      <c r="CE118" s="93" t="str">
        <f t="array" ref="CE118">IFERROR(IF(AND(COUNTIF($CC$7:$CC118,"")+1=CE$6,LEN($CC118)&gt;0,$AU118&gt;0),MATCH(INDEX($X$7:$X$16,$AU118)&amp;"-"&amp;$AV118,$CO$7:$CO$126,0),""),"")</f>
        <v/>
      </c>
      <c r="CF118" s="93" t="str">
        <f t="array" ref="CF118">IFERROR(IF(AND(COUNTIF($CC$7:$CC118,"")+1=CF$6,LEN($CC118)&gt;0,$AU118&gt;0),MATCH(INDEX($X$7:$X$16,$AU118)&amp;"-"&amp;$AV118,$CO$7:$CO$126,0),""),"")</f>
        <v/>
      </c>
      <c r="CG118" s="93" t="str">
        <f t="array" ref="CG118">IFERROR(IF(AND(COUNTIF($CC$7:$CC118,"")+1=CG$6,LEN($CC118)&gt;0,$AU118&gt;0),MATCH(INDEX($X$7:$X$16,$AU118)&amp;"-"&amp;$AV118,$CO$7:$CO$126,0),""),"")</f>
        <v/>
      </c>
      <c r="CH118" s="93" t="str">
        <f t="array" ref="CH118">IFERROR(IF(AND(COUNTIF($CC$7:$CC118,"")+1=CH$6,LEN($CC118)&gt;0,$AU118&gt;0),MATCH(INDEX($X$7:$X$16,$AU118)&amp;"-"&amp;$AV118,$CO$7:$CO$126,0),""),"")</f>
        <v/>
      </c>
      <c r="CI118" s="93" t="str">
        <f t="array" ref="CI118">IFERROR(IF(AND(COUNTIF($CC$7:$CC118,"")+1=CI$6,LEN($CC118)&gt;0,$AU118&gt;0),MATCH(INDEX($X$7:$X$16,$AU118)&amp;"-"&amp;$AV118,$CO$7:$CO$126,0),""),"")</f>
        <v/>
      </c>
      <c r="CJ118" s="93" t="str">
        <f t="array" ref="CJ118">IFERROR(IF(AND(COUNTIF($CC$7:$CC118,"")+1=CJ$6,LEN($CC118)&gt;0,$AU118&gt;0),MATCH(INDEX($X$7:$X$16,$AU118)&amp;"-"&amp;$AV118,$CO$7:$CO$126,0),""),"")</f>
        <v/>
      </c>
      <c r="CK118" s="93" t="str">
        <f t="array" ref="CK118">IFERROR(IF(AND(COUNTIF($CC$7:$CC118,"")+1=CK$6,LEN($CC118)&gt;0,$AU118&gt;0),MATCH(INDEX($X$7:$X$16,$AU118)&amp;"-"&amp;$AV118,$CO$7:$CO$126,0),""),"")</f>
        <v/>
      </c>
      <c r="CL118" s="93" t="str">
        <f t="array" ref="CL118">IFERROR(IF(AND(COUNTIF($CC$7:$CC118,"")+1=CL$6,LEN($CC118)&gt;0,$AU118&gt;0),MATCH(INDEX($X$7:$X$16,$AU118)&amp;"-"&amp;$AV118,$CO$7:$CO$126,0),""),"")</f>
        <v/>
      </c>
      <c r="CM118" s="93" t="str">
        <f t="array" ref="CM118">IFERROR(IF(AND(COUNTIF($CC$7:$CC118,"")+1=CM$6,LEN($CC118)&gt;0,$AU118&gt;0),MATCH(INDEX($X$7:$X$16,$AU118)&amp;"-"&amp;$AV118,$CO$7:$CO$126,0),""),"")</f>
        <v/>
      </c>
      <c r="CN118" s="93" t="str">
        <f t="array" ref="CN118">IFERROR(IF(AND(COUNTIF($CC$7:$CC118,"")+1=CN$6,LEN($CC118)&gt;0,$AU118&gt;0),MATCH(INDEX($X$7:$X$16,$AU118)&amp;"-"&amp;$AV118,$CO$7:$CO$126,0),""),"")</f>
        <v/>
      </c>
      <c r="CO118" s="93" t="str">
        <f t="shared" si="86"/>
        <v/>
      </c>
      <c r="CP118" s="93" t="str">
        <f t="array" ref="CP118">IFERROR(IF(AND(COUNTIF($CO$7:$CO118,"")+1=CP$6,LEN($CO118)&gt;0,$AY118&gt;0),MATCH(INDEX($Y$7:$Y$16,$AY118)&amp;"-"&amp;$AZ118,$DA$7:$DA$126,0),""),"")</f>
        <v/>
      </c>
      <c r="CQ118" s="93" t="str">
        <f t="array" ref="CQ118">IFERROR(IF(AND(COUNTIF($CO$7:$CO118,"")+1=CQ$6,LEN($CO118)&gt;0,$AY118&gt;0),MATCH(INDEX($Y$7:$Y$16,$AY118)&amp;"-"&amp;$AZ118,$DA$7:$DA$126,0),""),"")</f>
        <v/>
      </c>
      <c r="CR118" s="93" t="str">
        <f t="array" ref="CR118">IFERROR(IF(AND(COUNTIF($CO$7:$CO118,"")+1=CR$6,LEN($CO118)&gt;0,$AY118&gt;0),MATCH(INDEX($Y$7:$Y$16,$AY118)&amp;"-"&amp;$AZ118,$DA$7:$DA$126,0),""),"")</f>
        <v/>
      </c>
      <c r="CS118" s="93" t="str">
        <f t="array" ref="CS118">IFERROR(IF(AND(COUNTIF($CO$7:$CO118,"")+1=CS$6,LEN($CO118)&gt;0,$AY118&gt;0),MATCH(INDEX($Y$7:$Y$16,$AY118)&amp;"-"&amp;$AZ118,$DA$7:$DA$126,0),""),"")</f>
        <v/>
      </c>
      <c r="CT118" s="93" t="str">
        <f t="array" ref="CT118">IFERROR(IF(AND(COUNTIF($CO$7:$CO118,"")+1=CT$6,LEN($CO118)&gt;0,$AY118&gt;0),MATCH(INDEX($Y$7:$Y$16,$AY118)&amp;"-"&amp;$AZ118,$DA$7:$DA$126,0),""),"")</f>
        <v/>
      </c>
      <c r="CU118" s="93" t="str">
        <f t="array" ref="CU118">IFERROR(IF(AND(COUNTIF($CO$7:$CO118,"")+1=CU$6,LEN($CO118)&gt;0,$AY118&gt;0),MATCH(INDEX($Y$7:$Y$16,$AY118)&amp;"-"&amp;$AZ118,$DA$7:$DA$126,0),""),"")</f>
        <v/>
      </c>
      <c r="CV118" s="93" t="str">
        <f t="array" ref="CV118">IFERROR(IF(AND(COUNTIF($CO$7:$CO118,"")+1=CV$6,LEN($CO118)&gt;0,$AY118&gt;0),MATCH(INDEX($Y$7:$Y$16,$AY118)&amp;"-"&amp;$AZ118,$DA$7:$DA$126,0),""),"")</f>
        <v/>
      </c>
      <c r="CW118" s="93" t="str">
        <f t="array" ref="CW118">IFERROR(IF(AND(COUNTIF($CO$7:$CO118,"")+1=CW$6,LEN($CO118)&gt;0,$AY118&gt;0),MATCH(INDEX($Y$7:$Y$16,$AY118)&amp;"-"&amp;$AZ118,$DA$7:$DA$126,0),""),"")</f>
        <v/>
      </c>
      <c r="CX118" s="93" t="str">
        <f t="array" ref="CX118">IFERROR(IF(AND(COUNTIF($CO$7:$CO118,"")+1=CX$6,LEN($CO118)&gt;0,$AY118&gt;0),MATCH(INDEX($Y$7:$Y$16,$AY118)&amp;"-"&amp;$AZ118,$DA$7:$DA$126,0),""),"")</f>
        <v/>
      </c>
      <c r="CY118" s="93" t="str">
        <f t="array" ref="CY118">IFERROR(IF(AND(COUNTIF($CO$7:$CO118,"")+1=CY$6,LEN($CO118)&gt;0,$AY118&gt;0),MATCH(INDEX($Y$7:$Y$16,$AY118)&amp;"-"&amp;$AZ118,$DA$7:$DA$126,0),""),"")</f>
        <v/>
      </c>
      <c r="CZ118" s="93" t="str">
        <f t="array" ref="CZ118">IFERROR(IF(AND(COUNTIF($CO$7:$CO118,"")+1=CZ$6,LEN($CO118)&gt;0,$AY118&gt;0),MATCH(INDEX($Y$7:$Y$16,$AY118)&amp;"-"&amp;$AZ118,$DA$7:$DA$126,0),""),"")</f>
        <v/>
      </c>
      <c r="DA118" s="93" t="str">
        <f t="shared" si="87"/>
        <v/>
      </c>
      <c r="DC118" s="93" t="str">
        <f t="array" ref="DC118">IFERROR(IF(LEN(BQ118)=0,"",SUM((BF$7:BO$126=$BD118)*(BF$6:BO$6))),"")</f>
        <v/>
      </c>
      <c r="DD118" s="93" t="str">
        <f t="array" ref="DD118">IFERROR(IF(LEN(CC118)=0,"",SUM((BR$7:CA$126=$BD118)*(BR$6:CA$6))),"")</f>
        <v/>
      </c>
      <c r="DE118" s="93" t="str">
        <f t="array" ref="DE118">IFERROR(IF(LEN(CO118)=0,"",SUM((CD$7:CM$126=$BD118)*(CD$6:CM$6))),"")</f>
        <v/>
      </c>
      <c r="DF118" s="93" t="str">
        <f t="array" ref="DF118">IFERROR(IF(LEN(DA118)=0,"",SUM((CP$7:CY$126=$BD118)*(CP$6:CY$6))),"")</f>
        <v/>
      </c>
    </row>
    <row r="119" spans="36:110" x14ac:dyDescent="0.25">
      <c r="AJ119" s="112">
        <v>113</v>
      </c>
      <c r="AK119" s="93" t="str">
        <f t="array" ref="AK119">IFERROR(IF(MAX(($AJ119&gt;=$AF$7:$AF$16)*($AJ119&lt;=$AG$7:$AG$16)*$AA$7:$AA$16)=0,"",INDEX($AB$7:$AB$16,MAX(($AJ119&gt;=$AF$7:$AF$16)*($AJ119&lt;=$AG$7:$AG$16)*$AA$7:$AA$16))),"")</f>
        <v/>
      </c>
      <c r="AL119" s="93" t="str">
        <f>IFERROR(IF(LEN(AK119)=0,"",COUNTIF(AK$7:AK119,AK119)),"")</f>
        <v/>
      </c>
      <c r="AM119" s="93" t="str">
        <f t="array" ref="AM119">IFERROR(IF(LEN(AK119)=0,"",LARGE((AK119=$R$7:$R$126)*($P$7:$P$126),COUNTIF(AK119:AK$126,AK119)-1)),"")</f>
        <v/>
      </c>
      <c r="AN119" s="93" t="str">
        <f>IFERROR(IF(LEN(AK119)=0,"",COUNTIF(AM$7:AM119,AM119)),"")</f>
        <v/>
      </c>
      <c r="AO119" s="93" t="str">
        <f t="array" ref="AO119">IFERROR(IF(MAX(($AJ119&gt;=$AF$19:$AF$28)*($AJ119&lt;=$AG$19:$AG$28)*$AA$19:$AA$28)=0,"",INDEX($AB$19:$AB$28,MAX(($AJ119&gt;=$AF$19:$AF$28)*($AJ119&lt;=$AG$19:$AG$28)*$AA$19:$AA$28))),"")</f>
        <v/>
      </c>
      <c r="AP119" s="93" t="str">
        <f>IFERROR(IF(LEN(AO119)=0,"",COUNTIF(AO$7:AO119,AO119)),"")</f>
        <v/>
      </c>
      <c r="AQ119" s="93" t="str">
        <f t="array" ref="AQ119">IFERROR(IF(LEN(AO119)=0,"",LARGE((AO119=$Q$7:$Q$126)*($P$7:$P$126),COUNTIF(AO119:AO$126,AO119)-1)),"")</f>
        <v/>
      </c>
      <c r="AR119" s="93" t="str">
        <f>IFERROR(IF(LEN(AO119)=0,"",COUNTIF(AQ$7:AQ119,AQ119)),"")</f>
        <v/>
      </c>
      <c r="AS119" s="93" t="str">
        <f t="array" ref="AS119">IFERROR(IF(MAX(($AJ119&gt;=$AF$31:$AF$40)*($AJ119&lt;=$AG$31:$AG$40)*$AA$31:$AA$40)=0,"",INDEX($AB$31:$AB$40,MAX(($AJ119&gt;=$AF$31:$AF$40)*($AJ119&lt;=$AG$31:$AG$40)*$AA$31:$AA$40))),"")</f>
        <v/>
      </c>
      <c r="AT119" s="93" t="str">
        <f>IFERROR(IF(LEN(AS119)=0,"",COUNTIF(AS$7:AS119,AS119)),"")</f>
        <v/>
      </c>
      <c r="AU119" s="93" t="str">
        <f t="shared" si="81"/>
        <v/>
      </c>
      <c r="AV119" s="93" t="str">
        <f>IFERROR(IF(LEN(AU119)=0,"",COUNTIF(AU$7:AU119,AU119)),"")</f>
        <v/>
      </c>
      <c r="AW119" s="93" t="str">
        <f t="array" ref="AW119">IFERROR(IF(MAX(($AJ119&gt;=$AF$43:$AF$52)*($AJ119&lt;=$AG$43:$AG$52)*$AA$43:$AA$52)=0,"",INDEX($AB$43:$AB$52,MAX(($AJ119&gt;=$AF$43:$AF$52)*($AJ119&lt;=$AG$43:$AG$52)*$AA$43:$AA$52))),"")</f>
        <v/>
      </c>
      <c r="AX119" s="93" t="str">
        <f>IFERROR(IF(LEN(AW119)=0,"",COUNTIF(AW$7:AW119,AW119)),"")</f>
        <v/>
      </c>
      <c r="AY119" s="93" t="str">
        <f t="shared" si="82"/>
        <v/>
      </c>
      <c r="AZ119" s="93" t="str">
        <f>IFERROR(IF(LEN(AY119)=0,"",COUNTIF(AY$7:AY119,AY119)),"")</f>
        <v/>
      </c>
      <c r="BA119" s="93" t="str">
        <f t="array" ref="BA119">IFERROR(IF(MAX(($AJ119&gt;=$AF$55:$AF$64)*($AJ119&lt;=$AG$55:$AG$64)*$AA$55:$AA$64)=0,"",INDEX($AB$55:$AB$64,MAX(($AJ119&gt;=$AF$55:$AF$64)*($AJ119&lt;=$AG$55:$AG$64)*$AA$55:$AA$64))),"")</f>
        <v/>
      </c>
      <c r="BB119" s="93" t="str">
        <f>IFERROR(IF(LEN(BA119)=0,"",COUNTIF(BA$7:BA119,BA119)),"")</f>
        <v/>
      </c>
      <c r="BD119" s="112">
        <v>113</v>
      </c>
      <c r="BE119" s="93" t="str">
        <f t="shared" si="83"/>
        <v/>
      </c>
      <c r="BF119" s="93" t="str">
        <f t="array" ref="BF119">IFERROR(IF(AND(COUNTIF($BE$7:$BE119,"")+1=BF$6,LEN($BE119)&gt;0,$AM119&gt;0),MATCH(INDEX($V$7:$V$16,$AM119)&amp;"-"&amp;$AN119,$BQ$7:$BQ$126,0),""),"")</f>
        <v/>
      </c>
      <c r="BG119" s="93" t="str">
        <f t="array" ref="BG119">IFERROR(IF(AND(COUNTIF($BE$7:$BE119,"")+1=BG$6,LEN($BE119)&gt;0,$AM119&gt;0),MATCH(INDEX($V$7:$V$16,$AM119)&amp;"-"&amp;$AN119,$BQ$7:$BQ$126,0),""),"")</f>
        <v/>
      </c>
      <c r="BH119" s="93" t="str">
        <f t="array" ref="BH119">IFERROR(IF(AND(COUNTIF($BE$7:$BE119,"")+1=BH$6,LEN($BE119)&gt;0,$AM119&gt;0),MATCH(INDEX($V$7:$V$16,$AM119)&amp;"-"&amp;$AN119,$BQ$7:$BQ$126,0),""),"")</f>
        <v/>
      </c>
      <c r="BI119" s="93" t="str">
        <f t="array" ref="BI119">IFERROR(IF(AND(COUNTIF($BE$7:$BE119,"")+1=BI$6,LEN($BE119)&gt;0,$AM119&gt;0),MATCH(INDEX($V$7:$V$16,$AM119)&amp;"-"&amp;$AN119,$BQ$7:$BQ$126,0),""),"")</f>
        <v/>
      </c>
      <c r="BJ119" s="93" t="str">
        <f t="array" ref="BJ119">IFERROR(IF(AND(COUNTIF($BE$7:$BE119,"")+1=BJ$6,LEN($BE119)&gt;0,$AM119&gt;0),MATCH(INDEX($V$7:$V$16,$AM119)&amp;"-"&amp;$AN119,$BQ$7:$BQ$126,0),""),"")</f>
        <v/>
      </c>
      <c r="BK119" s="93" t="str">
        <f t="array" ref="BK119">IFERROR(IF(AND(COUNTIF($BE$7:$BE119,"")+1=BK$6,LEN($BE119)&gt;0,$AM119&gt;0),MATCH(INDEX($V$7:$V$16,$AM119)&amp;"-"&amp;$AN119,$BQ$7:$BQ$126,0),""),"")</f>
        <v/>
      </c>
      <c r="BL119" s="93" t="str">
        <f t="array" ref="BL119">IFERROR(IF(AND(COUNTIF($BE$7:$BE119,"")+1=BL$6,LEN($BE119)&gt;0,$AM119&gt;0),MATCH(INDEX($V$7:$V$16,$AM119)&amp;"-"&amp;$AN119,$BQ$7:$BQ$126,0),""),"")</f>
        <v/>
      </c>
      <c r="BM119" s="93" t="str">
        <f t="array" ref="BM119">IFERROR(IF(AND(COUNTIF($BE$7:$BE119,"")+1=BM$6,LEN($BE119)&gt;0,$AM119&gt;0),MATCH(INDEX($V$7:$V$16,$AM119)&amp;"-"&amp;$AN119,$BQ$7:$BQ$126,0),""),"")</f>
        <v/>
      </c>
      <c r="BN119" s="93" t="str">
        <f t="array" ref="BN119">IFERROR(IF(AND(COUNTIF($BE$7:$BE119,"")+1=BN$6,LEN($BE119)&gt;0,$AM119&gt;0),MATCH(INDEX($V$7:$V$16,$AM119)&amp;"-"&amp;$AN119,$BQ$7:$BQ$126,0),""),"")</f>
        <v/>
      </c>
      <c r="BO119" s="93" t="str">
        <f t="array" ref="BO119">IFERROR(IF(AND(COUNTIF($BE$7:$BE119,"")+1=BO$6,LEN($BE119)&gt;0,$AM119&gt;0),MATCH(INDEX($V$7:$V$16,$AM119)&amp;"-"&amp;$AN119,$BQ$7:$BQ$126,0),""),"")</f>
        <v/>
      </c>
      <c r="BP119" s="93" t="str">
        <f t="array" ref="BP119">IFERROR(IF(AND(COUNTIF($BE$7:$BE119,"")+1=BP$6,LEN($BE119)&gt;0,$AM119&gt;0),MATCH(INDEX($V$7:$V$16,$AM119)&amp;"-"&amp;$AN119,$BQ$7:$BQ$126,0),""),"")</f>
        <v/>
      </c>
      <c r="BQ119" s="93" t="str">
        <f t="shared" si="84"/>
        <v/>
      </c>
      <c r="BR119" s="93" t="str">
        <f t="array" ref="BR119">IFERROR(IF(AND(COUNTIF($BQ$7:$BQ119,"")+1=BR$6,LEN($BQ119)&gt;0,$AQ119&gt;0),MATCH(INDEX($W$7:$W$16,$AQ119)&amp;"-"&amp;$AR119,$CC$7:$CC$126,0),""),"")</f>
        <v/>
      </c>
      <c r="BS119" s="93" t="str">
        <f t="array" ref="BS119">IFERROR(IF(AND(COUNTIF($BQ$7:$BQ119,"")+1=BS$6,LEN($BQ119)&gt;0,$AQ119&gt;0),MATCH(INDEX($W$7:$W$16,$AQ119)&amp;"-"&amp;$AR119,$CC$7:$CC$126,0),""),"")</f>
        <v/>
      </c>
      <c r="BT119" s="93" t="str">
        <f t="array" ref="BT119">IFERROR(IF(AND(COUNTIF($BQ$7:$BQ119,"")+1=BT$6,LEN($BQ119)&gt;0,$AQ119&gt;0),MATCH(INDEX($W$7:$W$16,$AQ119)&amp;"-"&amp;$AR119,$CC$7:$CC$126,0),""),"")</f>
        <v/>
      </c>
      <c r="BU119" s="93" t="str">
        <f t="array" ref="BU119">IFERROR(IF(AND(COUNTIF($BQ$7:$BQ119,"")+1=BU$6,LEN($BQ119)&gt;0,$AQ119&gt;0),MATCH(INDEX($W$7:$W$16,$AQ119)&amp;"-"&amp;$AR119,$CC$7:$CC$126,0),""),"")</f>
        <v/>
      </c>
      <c r="BV119" s="93" t="str">
        <f t="array" ref="BV119">IFERROR(IF(AND(COUNTIF($BQ$7:$BQ119,"")+1=BV$6,LEN($BQ119)&gt;0,$AQ119&gt;0),MATCH(INDEX($W$7:$W$16,$AQ119)&amp;"-"&amp;$AR119,$CC$7:$CC$126,0),""),"")</f>
        <v/>
      </c>
      <c r="BW119" s="93" t="str">
        <f t="array" ref="BW119">IFERROR(IF(AND(COUNTIF($BQ$7:$BQ119,"")+1=BW$6,LEN($BQ119)&gt;0,$AQ119&gt;0),MATCH(INDEX($W$7:$W$16,$AQ119)&amp;"-"&amp;$AR119,$CC$7:$CC$126,0),""),"")</f>
        <v/>
      </c>
      <c r="BX119" s="93" t="str">
        <f t="array" ref="BX119">IFERROR(IF(AND(COUNTIF($BQ$7:$BQ119,"")+1=BX$6,LEN($BQ119)&gt;0,$AQ119&gt;0),MATCH(INDEX($W$7:$W$16,$AQ119)&amp;"-"&amp;$AR119,$CC$7:$CC$126,0),""),"")</f>
        <v/>
      </c>
      <c r="BY119" s="93" t="str">
        <f t="array" ref="BY119">IFERROR(IF(AND(COUNTIF($BQ$7:$BQ119,"")+1=BY$6,LEN($BQ119)&gt;0,$AQ119&gt;0),MATCH(INDEX($W$7:$W$16,$AQ119)&amp;"-"&amp;$AR119,$CC$7:$CC$126,0),""),"")</f>
        <v/>
      </c>
      <c r="BZ119" s="93" t="str">
        <f t="array" ref="BZ119">IFERROR(IF(AND(COUNTIF($BQ$7:$BQ119,"")+1=BZ$6,LEN($BQ119)&gt;0,$AQ119&gt;0),MATCH(INDEX($W$7:$W$16,$AQ119)&amp;"-"&amp;$AR119,$CC$7:$CC$126,0),""),"")</f>
        <v/>
      </c>
      <c r="CA119" s="93" t="str">
        <f t="array" ref="CA119">IFERROR(IF(AND(COUNTIF($BQ$7:$BQ119,"")+1=CA$6,LEN($BQ119)&gt;0,$AQ119&gt;0),MATCH(INDEX($W$7:$W$16,$AQ119)&amp;"-"&amp;$AR119,$CC$7:$CC$126,0),""),"")</f>
        <v/>
      </c>
      <c r="CB119" s="93" t="str">
        <f t="array" ref="CB119">IFERROR(IF(AND(COUNTIF($BQ$7:$BQ119,"")+1=CB$6,LEN($BQ119)&gt;0,$AQ119&gt;0),MATCH(INDEX($W$7:$W$16,$AQ119)&amp;"-"&amp;$AR119,$CC$7:$CC$126,0),""),"")</f>
        <v/>
      </c>
      <c r="CC119" s="93" t="str">
        <f t="shared" si="85"/>
        <v/>
      </c>
      <c r="CD119" s="93" t="str">
        <f t="array" ref="CD119">IFERROR(IF(AND(COUNTIF($CC$7:$CC119,"")+1=CD$6,LEN($CC119)&gt;0,$AU119&gt;0),MATCH(INDEX($X$7:$X$16,$AU119)&amp;"-"&amp;$AV119,$CO$7:$CO$126,0),""),"")</f>
        <v/>
      </c>
      <c r="CE119" s="93" t="str">
        <f t="array" ref="CE119">IFERROR(IF(AND(COUNTIF($CC$7:$CC119,"")+1=CE$6,LEN($CC119)&gt;0,$AU119&gt;0),MATCH(INDEX($X$7:$X$16,$AU119)&amp;"-"&amp;$AV119,$CO$7:$CO$126,0),""),"")</f>
        <v/>
      </c>
      <c r="CF119" s="93" t="str">
        <f t="array" ref="CF119">IFERROR(IF(AND(COUNTIF($CC$7:$CC119,"")+1=CF$6,LEN($CC119)&gt;0,$AU119&gt;0),MATCH(INDEX($X$7:$X$16,$AU119)&amp;"-"&amp;$AV119,$CO$7:$CO$126,0),""),"")</f>
        <v/>
      </c>
      <c r="CG119" s="93" t="str">
        <f t="array" ref="CG119">IFERROR(IF(AND(COUNTIF($CC$7:$CC119,"")+1=CG$6,LEN($CC119)&gt;0,$AU119&gt;0),MATCH(INDEX($X$7:$X$16,$AU119)&amp;"-"&amp;$AV119,$CO$7:$CO$126,0),""),"")</f>
        <v/>
      </c>
      <c r="CH119" s="93" t="str">
        <f t="array" ref="CH119">IFERROR(IF(AND(COUNTIF($CC$7:$CC119,"")+1=CH$6,LEN($CC119)&gt;0,$AU119&gt;0),MATCH(INDEX($X$7:$X$16,$AU119)&amp;"-"&amp;$AV119,$CO$7:$CO$126,0),""),"")</f>
        <v/>
      </c>
      <c r="CI119" s="93" t="str">
        <f t="array" ref="CI119">IFERROR(IF(AND(COUNTIF($CC$7:$CC119,"")+1=CI$6,LEN($CC119)&gt;0,$AU119&gt;0),MATCH(INDEX($X$7:$X$16,$AU119)&amp;"-"&amp;$AV119,$CO$7:$CO$126,0),""),"")</f>
        <v/>
      </c>
      <c r="CJ119" s="93" t="str">
        <f t="array" ref="CJ119">IFERROR(IF(AND(COUNTIF($CC$7:$CC119,"")+1=CJ$6,LEN($CC119)&gt;0,$AU119&gt;0),MATCH(INDEX($X$7:$X$16,$AU119)&amp;"-"&amp;$AV119,$CO$7:$CO$126,0),""),"")</f>
        <v/>
      </c>
      <c r="CK119" s="93" t="str">
        <f t="array" ref="CK119">IFERROR(IF(AND(COUNTIF($CC$7:$CC119,"")+1=CK$6,LEN($CC119)&gt;0,$AU119&gt;0),MATCH(INDEX($X$7:$X$16,$AU119)&amp;"-"&amp;$AV119,$CO$7:$CO$126,0),""),"")</f>
        <v/>
      </c>
      <c r="CL119" s="93" t="str">
        <f t="array" ref="CL119">IFERROR(IF(AND(COUNTIF($CC$7:$CC119,"")+1=CL$6,LEN($CC119)&gt;0,$AU119&gt;0),MATCH(INDEX($X$7:$X$16,$AU119)&amp;"-"&amp;$AV119,$CO$7:$CO$126,0),""),"")</f>
        <v/>
      </c>
      <c r="CM119" s="93" t="str">
        <f t="array" ref="CM119">IFERROR(IF(AND(COUNTIF($CC$7:$CC119,"")+1=CM$6,LEN($CC119)&gt;0,$AU119&gt;0),MATCH(INDEX($X$7:$X$16,$AU119)&amp;"-"&amp;$AV119,$CO$7:$CO$126,0),""),"")</f>
        <v/>
      </c>
      <c r="CN119" s="93" t="str">
        <f t="array" ref="CN119">IFERROR(IF(AND(COUNTIF($CC$7:$CC119,"")+1=CN$6,LEN($CC119)&gt;0,$AU119&gt;0),MATCH(INDEX($X$7:$X$16,$AU119)&amp;"-"&amp;$AV119,$CO$7:$CO$126,0),""),"")</f>
        <v/>
      </c>
      <c r="CO119" s="93" t="str">
        <f t="shared" si="86"/>
        <v/>
      </c>
      <c r="CP119" s="93" t="str">
        <f t="array" ref="CP119">IFERROR(IF(AND(COUNTIF($CO$7:$CO119,"")+1=CP$6,LEN($CO119)&gt;0,$AY119&gt;0),MATCH(INDEX($Y$7:$Y$16,$AY119)&amp;"-"&amp;$AZ119,$DA$7:$DA$126,0),""),"")</f>
        <v/>
      </c>
      <c r="CQ119" s="93" t="str">
        <f t="array" ref="CQ119">IFERROR(IF(AND(COUNTIF($CO$7:$CO119,"")+1=CQ$6,LEN($CO119)&gt;0,$AY119&gt;0),MATCH(INDEX($Y$7:$Y$16,$AY119)&amp;"-"&amp;$AZ119,$DA$7:$DA$126,0),""),"")</f>
        <v/>
      </c>
      <c r="CR119" s="93" t="str">
        <f t="array" ref="CR119">IFERROR(IF(AND(COUNTIF($CO$7:$CO119,"")+1=CR$6,LEN($CO119)&gt;0,$AY119&gt;0),MATCH(INDEX($Y$7:$Y$16,$AY119)&amp;"-"&amp;$AZ119,$DA$7:$DA$126,0),""),"")</f>
        <v/>
      </c>
      <c r="CS119" s="93" t="str">
        <f t="array" ref="CS119">IFERROR(IF(AND(COUNTIF($CO$7:$CO119,"")+1=CS$6,LEN($CO119)&gt;0,$AY119&gt;0),MATCH(INDEX($Y$7:$Y$16,$AY119)&amp;"-"&amp;$AZ119,$DA$7:$DA$126,0),""),"")</f>
        <v/>
      </c>
      <c r="CT119" s="93" t="str">
        <f t="array" ref="CT119">IFERROR(IF(AND(COUNTIF($CO$7:$CO119,"")+1=CT$6,LEN($CO119)&gt;0,$AY119&gt;0),MATCH(INDEX($Y$7:$Y$16,$AY119)&amp;"-"&amp;$AZ119,$DA$7:$DA$126,0),""),"")</f>
        <v/>
      </c>
      <c r="CU119" s="93" t="str">
        <f t="array" ref="CU119">IFERROR(IF(AND(COUNTIF($CO$7:$CO119,"")+1=CU$6,LEN($CO119)&gt;0,$AY119&gt;0),MATCH(INDEX($Y$7:$Y$16,$AY119)&amp;"-"&amp;$AZ119,$DA$7:$DA$126,0),""),"")</f>
        <v/>
      </c>
      <c r="CV119" s="93" t="str">
        <f t="array" ref="CV119">IFERROR(IF(AND(COUNTIF($CO$7:$CO119,"")+1=CV$6,LEN($CO119)&gt;0,$AY119&gt;0),MATCH(INDEX($Y$7:$Y$16,$AY119)&amp;"-"&amp;$AZ119,$DA$7:$DA$126,0),""),"")</f>
        <v/>
      </c>
      <c r="CW119" s="93" t="str">
        <f t="array" ref="CW119">IFERROR(IF(AND(COUNTIF($CO$7:$CO119,"")+1=CW$6,LEN($CO119)&gt;0,$AY119&gt;0),MATCH(INDEX($Y$7:$Y$16,$AY119)&amp;"-"&amp;$AZ119,$DA$7:$DA$126,0),""),"")</f>
        <v/>
      </c>
      <c r="CX119" s="93" t="str">
        <f t="array" ref="CX119">IFERROR(IF(AND(COUNTIF($CO$7:$CO119,"")+1=CX$6,LEN($CO119)&gt;0,$AY119&gt;0),MATCH(INDEX($Y$7:$Y$16,$AY119)&amp;"-"&amp;$AZ119,$DA$7:$DA$126,0),""),"")</f>
        <v/>
      </c>
      <c r="CY119" s="93" t="str">
        <f t="array" ref="CY119">IFERROR(IF(AND(COUNTIF($CO$7:$CO119,"")+1=CY$6,LEN($CO119)&gt;0,$AY119&gt;0),MATCH(INDEX($Y$7:$Y$16,$AY119)&amp;"-"&amp;$AZ119,$DA$7:$DA$126,0),""),"")</f>
        <v/>
      </c>
      <c r="CZ119" s="93" t="str">
        <f t="array" ref="CZ119">IFERROR(IF(AND(COUNTIF($CO$7:$CO119,"")+1=CZ$6,LEN($CO119)&gt;0,$AY119&gt;0),MATCH(INDEX($Y$7:$Y$16,$AY119)&amp;"-"&amp;$AZ119,$DA$7:$DA$126,0),""),"")</f>
        <v/>
      </c>
      <c r="DA119" s="93" t="str">
        <f t="shared" si="87"/>
        <v/>
      </c>
      <c r="DC119" s="93" t="str">
        <f t="array" ref="DC119">IFERROR(IF(LEN(BQ119)=0,"",SUM((BF$7:BO$126=$BD119)*(BF$6:BO$6))),"")</f>
        <v/>
      </c>
      <c r="DD119" s="93" t="str">
        <f t="array" ref="DD119">IFERROR(IF(LEN(CC119)=0,"",SUM((BR$7:CA$126=$BD119)*(BR$6:CA$6))),"")</f>
        <v/>
      </c>
      <c r="DE119" s="93" t="str">
        <f t="array" ref="DE119">IFERROR(IF(LEN(CO119)=0,"",SUM((CD$7:CM$126=$BD119)*(CD$6:CM$6))),"")</f>
        <v/>
      </c>
      <c r="DF119" s="93" t="str">
        <f t="array" ref="DF119">IFERROR(IF(LEN(DA119)=0,"",SUM((CP$7:CY$126=$BD119)*(CP$6:CY$6))),"")</f>
        <v/>
      </c>
    </row>
    <row r="120" spans="36:110" x14ac:dyDescent="0.25">
      <c r="AJ120" s="112">
        <v>114</v>
      </c>
      <c r="AK120" s="93" t="str">
        <f t="array" ref="AK120">IFERROR(IF(MAX(($AJ120&gt;=$AF$7:$AF$16)*($AJ120&lt;=$AG$7:$AG$16)*$AA$7:$AA$16)=0,"",INDEX($AB$7:$AB$16,MAX(($AJ120&gt;=$AF$7:$AF$16)*($AJ120&lt;=$AG$7:$AG$16)*$AA$7:$AA$16))),"")</f>
        <v/>
      </c>
      <c r="AL120" s="93" t="str">
        <f>IFERROR(IF(LEN(AK120)=0,"",COUNTIF(AK$7:AK120,AK120)),"")</f>
        <v/>
      </c>
      <c r="AM120" s="93" t="str">
        <f t="array" ref="AM120">IFERROR(IF(LEN(AK120)=0,"",LARGE((AK120=$R$7:$R$126)*($P$7:$P$126),COUNTIF(AK120:AK$126,AK120)-1)),"")</f>
        <v/>
      </c>
      <c r="AN120" s="93" t="str">
        <f>IFERROR(IF(LEN(AK120)=0,"",COUNTIF(AM$7:AM120,AM120)),"")</f>
        <v/>
      </c>
      <c r="AO120" s="93" t="str">
        <f t="array" ref="AO120">IFERROR(IF(MAX(($AJ120&gt;=$AF$19:$AF$28)*($AJ120&lt;=$AG$19:$AG$28)*$AA$19:$AA$28)=0,"",INDEX($AB$19:$AB$28,MAX(($AJ120&gt;=$AF$19:$AF$28)*($AJ120&lt;=$AG$19:$AG$28)*$AA$19:$AA$28))),"")</f>
        <v/>
      </c>
      <c r="AP120" s="93" t="str">
        <f>IFERROR(IF(LEN(AO120)=0,"",COUNTIF(AO$7:AO120,AO120)),"")</f>
        <v/>
      </c>
      <c r="AQ120" s="93" t="str">
        <f t="array" ref="AQ120">IFERROR(IF(LEN(AO120)=0,"",LARGE((AO120=$Q$7:$Q$126)*($P$7:$P$126),COUNTIF(AO120:AO$126,AO120)-1)),"")</f>
        <v/>
      </c>
      <c r="AR120" s="93" t="str">
        <f>IFERROR(IF(LEN(AO120)=0,"",COUNTIF(AQ$7:AQ120,AQ120)),"")</f>
        <v/>
      </c>
      <c r="AS120" s="93" t="str">
        <f t="array" ref="AS120">IFERROR(IF(MAX(($AJ120&gt;=$AF$31:$AF$40)*($AJ120&lt;=$AG$31:$AG$40)*$AA$31:$AA$40)=0,"",INDEX($AB$31:$AB$40,MAX(($AJ120&gt;=$AF$31:$AF$40)*($AJ120&lt;=$AG$31:$AG$40)*$AA$31:$AA$40))),"")</f>
        <v/>
      </c>
      <c r="AT120" s="93" t="str">
        <f>IFERROR(IF(LEN(AS120)=0,"",COUNTIF(AS$7:AS120,AS120)),"")</f>
        <v/>
      </c>
      <c r="AU120" s="93" t="str">
        <f t="shared" si="81"/>
        <v/>
      </c>
      <c r="AV120" s="93" t="str">
        <f>IFERROR(IF(LEN(AU120)=0,"",COUNTIF(AU$7:AU120,AU120)),"")</f>
        <v/>
      </c>
      <c r="AW120" s="93" t="str">
        <f t="array" ref="AW120">IFERROR(IF(MAX(($AJ120&gt;=$AF$43:$AF$52)*($AJ120&lt;=$AG$43:$AG$52)*$AA$43:$AA$52)=0,"",INDEX($AB$43:$AB$52,MAX(($AJ120&gt;=$AF$43:$AF$52)*($AJ120&lt;=$AG$43:$AG$52)*$AA$43:$AA$52))),"")</f>
        <v/>
      </c>
      <c r="AX120" s="93" t="str">
        <f>IFERROR(IF(LEN(AW120)=0,"",COUNTIF(AW$7:AW120,AW120)),"")</f>
        <v/>
      </c>
      <c r="AY120" s="93" t="str">
        <f t="shared" si="82"/>
        <v/>
      </c>
      <c r="AZ120" s="93" t="str">
        <f>IFERROR(IF(LEN(AY120)=0,"",COUNTIF(AY$7:AY120,AY120)),"")</f>
        <v/>
      </c>
      <c r="BA120" s="93" t="str">
        <f t="array" ref="BA120">IFERROR(IF(MAX(($AJ120&gt;=$AF$55:$AF$64)*($AJ120&lt;=$AG$55:$AG$64)*$AA$55:$AA$64)=0,"",INDEX($AB$55:$AB$64,MAX(($AJ120&gt;=$AF$55:$AF$64)*($AJ120&lt;=$AG$55:$AG$64)*$AA$55:$AA$64))),"")</f>
        <v/>
      </c>
      <c r="BB120" s="93" t="str">
        <f>IFERROR(IF(LEN(BA120)=0,"",COUNTIF(BA$7:BA120,BA120)),"")</f>
        <v/>
      </c>
      <c r="BD120" s="112">
        <v>114</v>
      </c>
      <c r="BE120" s="93" t="str">
        <f t="shared" si="83"/>
        <v/>
      </c>
      <c r="BF120" s="93" t="str">
        <f t="array" ref="BF120">IFERROR(IF(AND(COUNTIF($BE$7:$BE120,"")+1=BF$6,LEN($BE120)&gt;0,$AM120&gt;0),MATCH(INDEX($V$7:$V$16,$AM120)&amp;"-"&amp;$AN120,$BQ$7:$BQ$126,0),""),"")</f>
        <v/>
      </c>
      <c r="BG120" s="93" t="str">
        <f t="array" ref="BG120">IFERROR(IF(AND(COUNTIF($BE$7:$BE120,"")+1=BG$6,LEN($BE120)&gt;0,$AM120&gt;0),MATCH(INDEX($V$7:$V$16,$AM120)&amp;"-"&amp;$AN120,$BQ$7:$BQ$126,0),""),"")</f>
        <v/>
      </c>
      <c r="BH120" s="93" t="str">
        <f t="array" ref="BH120">IFERROR(IF(AND(COUNTIF($BE$7:$BE120,"")+1=BH$6,LEN($BE120)&gt;0,$AM120&gt;0),MATCH(INDEX($V$7:$V$16,$AM120)&amp;"-"&amp;$AN120,$BQ$7:$BQ$126,0),""),"")</f>
        <v/>
      </c>
      <c r="BI120" s="93" t="str">
        <f t="array" ref="BI120">IFERROR(IF(AND(COUNTIF($BE$7:$BE120,"")+1=BI$6,LEN($BE120)&gt;0,$AM120&gt;0),MATCH(INDEX($V$7:$V$16,$AM120)&amp;"-"&amp;$AN120,$BQ$7:$BQ$126,0),""),"")</f>
        <v/>
      </c>
      <c r="BJ120" s="93" t="str">
        <f t="array" ref="BJ120">IFERROR(IF(AND(COUNTIF($BE$7:$BE120,"")+1=BJ$6,LEN($BE120)&gt;0,$AM120&gt;0),MATCH(INDEX($V$7:$V$16,$AM120)&amp;"-"&amp;$AN120,$BQ$7:$BQ$126,0),""),"")</f>
        <v/>
      </c>
      <c r="BK120" s="93" t="str">
        <f t="array" ref="BK120">IFERROR(IF(AND(COUNTIF($BE$7:$BE120,"")+1=BK$6,LEN($BE120)&gt;0,$AM120&gt;0),MATCH(INDEX($V$7:$V$16,$AM120)&amp;"-"&amp;$AN120,$BQ$7:$BQ$126,0),""),"")</f>
        <v/>
      </c>
      <c r="BL120" s="93" t="str">
        <f t="array" ref="BL120">IFERROR(IF(AND(COUNTIF($BE$7:$BE120,"")+1=BL$6,LEN($BE120)&gt;0,$AM120&gt;0),MATCH(INDEX($V$7:$V$16,$AM120)&amp;"-"&amp;$AN120,$BQ$7:$BQ$126,0),""),"")</f>
        <v/>
      </c>
      <c r="BM120" s="93" t="str">
        <f t="array" ref="BM120">IFERROR(IF(AND(COUNTIF($BE$7:$BE120,"")+1=BM$6,LEN($BE120)&gt;0,$AM120&gt;0),MATCH(INDEX($V$7:$V$16,$AM120)&amp;"-"&amp;$AN120,$BQ$7:$BQ$126,0),""),"")</f>
        <v/>
      </c>
      <c r="BN120" s="93" t="str">
        <f t="array" ref="BN120">IFERROR(IF(AND(COUNTIF($BE$7:$BE120,"")+1=BN$6,LEN($BE120)&gt;0,$AM120&gt;0),MATCH(INDEX($V$7:$V$16,$AM120)&amp;"-"&amp;$AN120,$BQ$7:$BQ$126,0),""),"")</f>
        <v/>
      </c>
      <c r="BO120" s="93" t="str">
        <f t="array" ref="BO120">IFERROR(IF(AND(COUNTIF($BE$7:$BE120,"")+1=BO$6,LEN($BE120)&gt;0,$AM120&gt;0),MATCH(INDEX($V$7:$V$16,$AM120)&amp;"-"&amp;$AN120,$BQ$7:$BQ$126,0),""),"")</f>
        <v/>
      </c>
      <c r="BP120" s="93" t="str">
        <f t="array" ref="BP120">IFERROR(IF(AND(COUNTIF($BE$7:$BE120,"")+1=BP$6,LEN($BE120)&gt;0,$AM120&gt;0),MATCH(INDEX($V$7:$V$16,$AM120)&amp;"-"&amp;$AN120,$BQ$7:$BQ$126,0),""),"")</f>
        <v/>
      </c>
      <c r="BQ120" s="93" t="str">
        <f t="shared" si="84"/>
        <v/>
      </c>
      <c r="BR120" s="93" t="str">
        <f t="array" ref="BR120">IFERROR(IF(AND(COUNTIF($BQ$7:$BQ120,"")+1=BR$6,LEN($BQ120)&gt;0,$AQ120&gt;0),MATCH(INDEX($W$7:$W$16,$AQ120)&amp;"-"&amp;$AR120,$CC$7:$CC$126,0),""),"")</f>
        <v/>
      </c>
      <c r="BS120" s="93" t="str">
        <f t="array" ref="BS120">IFERROR(IF(AND(COUNTIF($BQ$7:$BQ120,"")+1=BS$6,LEN($BQ120)&gt;0,$AQ120&gt;0),MATCH(INDEX($W$7:$W$16,$AQ120)&amp;"-"&amp;$AR120,$CC$7:$CC$126,0),""),"")</f>
        <v/>
      </c>
      <c r="BT120" s="93" t="str">
        <f t="array" ref="BT120">IFERROR(IF(AND(COUNTIF($BQ$7:$BQ120,"")+1=BT$6,LEN($BQ120)&gt;0,$AQ120&gt;0),MATCH(INDEX($W$7:$W$16,$AQ120)&amp;"-"&amp;$AR120,$CC$7:$CC$126,0),""),"")</f>
        <v/>
      </c>
      <c r="BU120" s="93" t="str">
        <f t="array" ref="BU120">IFERROR(IF(AND(COUNTIF($BQ$7:$BQ120,"")+1=BU$6,LEN($BQ120)&gt;0,$AQ120&gt;0),MATCH(INDEX($W$7:$W$16,$AQ120)&amp;"-"&amp;$AR120,$CC$7:$CC$126,0),""),"")</f>
        <v/>
      </c>
      <c r="BV120" s="93" t="str">
        <f t="array" ref="BV120">IFERROR(IF(AND(COUNTIF($BQ$7:$BQ120,"")+1=BV$6,LEN($BQ120)&gt;0,$AQ120&gt;0),MATCH(INDEX($W$7:$W$16,$AQ120)&amp;"-"&amp;$AR120,$CC$7:$CC$126,0),""),"")</f>
        <v/>
      </c>
      <c r="BW120" s="93" t="str">
        <f t="array" ref="BW120">IFERROR(IF(AND(COUNTIF($BQ$7:$BQ120,"")+1=BW$6,LEN($BQ120)&gt;0,$AQ120&gt;0),MATCH(INDEX($W$7:$W$16,$AQ120)&amp;"-"&amp;$AR120,$CC$7:$CC$126,0),""),"")</f>
        <v/>
      </c>
      <c r="BX120" s="93" t="str">
        <f t="array" ref="BX120">IFERROR(IF(AND(COUNTIF($BQ$7:$BQ120,"")+1=BX$6,LEN($BQ120)&gt;0,$AQ120&gt;0),MATCH(INDEX($W$7:$W$16,$AQ120)&amp;"-"&amp;$AR120,$CC$7:$CC$126,0),""),"")</f>
        <v/>
      </c>
      <c r="BY120" s="93" t="str">
        <f t="array" ref="BY120">IFERROR(IF(AND(COUNTIF($BQ$7:$BQ120,"")+1=BY$6,LEN($BQ120)&gt;0,$AQ120&gt;0),MATCH(INDEX($W$7:$W$16,$AQ120)&amp;"-"&amp;$AR120,$CC$7:$CC$126,0),""),"")</f>
        <v/>
      </c>
      <c r="BZ120" s="93" t="str">
        <f t="array" ref="BZ120">IFERROR(IF(AND(COUNTIF($BQ$7:$BQ120,"")+1=BZ$6,LEN($BQ120)&gt;0,$AQ120&gt;0),MATCH(INDEX($W$7:$W$16,$AQ120)&amp;"-"&amp;$AR120,$CC$7:$CC$126,0),""),"")</f>
        <v/>
      </c>
      <c r="CA120" s="93" t="str">
        <f t="array" ref="CA120">IFERROR(IF(AND(COUNTIF($BQ$7:$BQ120,"")+1=CA$6,LEN($BQ120)&gt;0,$AQ120&gt;0),MATCH(INDEX($W$7:$W$16,$AQ120)&amp;"-"&amp;$AR120,$CC$7:$CC$126,0),""),"")</f>
        <v/>
      </c>
      <c r="CB120" s="93" t="str">
        <f t="array" ref="CB120">IFERROR(IF(AND(COUNTIF($BQ$7:$BQ120,"")+1=CB$6,LEN($BQ120)&gt;0,$AQ120&gt;0),MATCH(INDEX($W$7:$W$16,$AQ120)&amp;"-"&amp;$AR120,$CC$7:$CC$126,0),""),"")</f>
        <v/>
      </c>
      <c r="CC120" s="93" t="str">
        <f t="shared" si="85"/>
        <v/>
      </c>
      <c r="CD120" s="93" t="str">
        <f t="array" ref="CD120">IFERROR(IF(AND(COUNTIF($CC$7:$CC120,"")+1=CD$6,LEN($CC120)&gt;0,$AU120&gt;0),MATCH(INDEX($X$7:$X$16,$AU120)&amp;"-"&amp;$AV120,$CO$7:$CO$126,0),""),"")</f>
        <v/>
      </c>
      <c r="CE120" s="93" t="str">
        <f t="array" ref="CE120">IFERROR(IF(AND(COUNTIF($CC$7:$CC120,"")+1=CE$6,LEN($CC120)&gt;0,$AU120&gt;0),MATCH(INDEX($X$7:$X$16,$AU120)&amp;"-"&amp;$AV120,$CO$7:$CO$126,0),""),"")</f>
        <v/>
      </c>
      <c r="CF120" s="93" t="str">
        <f t="array" ref="CF120">IFERROR(IF(AND(COUNTIF($CC$7:$CC120,"")+1=CF$6,LEN($CC120)&gt;0,$AU120&gt;0),MATCH(INDEX($X$7:$X$16,$AU120)&amp;"-"&amp;$AV120,$CO$7:$CO$126,0),""),"")</f>
        <v/>
      </c>
      <c r="CG120" s="93" t="str">
        <f t="array" ref="CG120">IFERROR(IF(AND(COUNTIF($CC$7:$CC120,"")+1=CG$6,LEN($CC120)&gt;0,$AU120&gt;0),MATCH(INDEX($X$7:$X$16,$AU120)&amp;"-"&amp;$AV120,$CO$7:$CO$126,0),""),"")</f>
        <v/>
      </c>
      <c r="CH120" s="93" t="str">
        <f t="array" ref="CH120">IFERROR(IF(AND(COUNTIF($CC$7:$CC120,"")+1=CH$6,LEN($CC120)&gt;0,$AU120&gt;0),MATCH(INDEX($X$7:$X$16,$AU120)&amp;"-"&amp;$AV120,$CO$7:$CO$126,0),""),"")</f>
        <v/>
      </c>
      <c r="CI120" s="93" t="str">
        <f t="array" ref="CI120">IFERROR(IF(AND(COUNTIF($CC$7:$CC120,"")+1=CI$6,LEN($CC120)&gt;0,$AU120&gt;0),MATCH(INDEX($X$7:$X$16,$AU120)&amp;"-"&amp;$AV120,$CO$7:$CO$126,0),""),"")</f>
        <v/>
      </c>
      <c r="CJ120" s="93" t="str">
        <f t="array" ref="CJ120">IFERROR(IF(AND(COUNTIF($CC$7:$CC120,"")+1=CJ$6,LEN($CC120)&gt;0,$AU120&gt;0),MATCH(INDEX($X$7:$X$16,$AU120)&amp;"-"&amp;$AV120,$CO$7:$CO$126,0),""),"")</f>
        <v/>
      </c>
      <c r="CK120" s="93" t="str">
        <f t="array" ref="CK120">IFERROR(IF(AND(COUNTIF($CC$7:$CC120,"")+1=CK$6,LEN($CC120)&gt;0,$AU120&gt;0),MATCH(INDEX($X$7:$X$16,$AU120)&amp;"-"&amp;$AV120,$CO$7:$CO$126,0),""),"")</f>
        <v/>
      </c>
      <c r="CL120" s="93" t="str">
        <f t="array" ref="CL120">IFERROR(IF(AND(COUNTIF($CC$7:$CC120,"")+1=CL$6,LEN($CC120)&gt;0,$AU120&gt;0),MATCH(INDEX($X$7:$X$16,$AU120)&amp;"-"&amp;$AV120,$CO$7:$CO$126,0),""),"")</f>
        <v/>
      </c>
      <c r="CM120" s="93" t="str">
        <f t="array" ref="CM120">IFERROR(IF(AND(COUNTIF($CC$7:$CC120,"")+1=CM$6,LEN($CC120)&gt;0,$AU120&gt;0),MATCH(INDEX($X$7:$X$16,$AU120)&amp;"-"&amp;$AV120,$CO$7:$CO$126,0),""),"")</f>
        <v/>
      </c>
      <c r="CN120" s="93" t="str">
        <f t="array" ref="CN120">IFERROR(IF(AND(COUNTIF($CC$7:$CC120,"")+1=CN$6,LEN($CC120)&gt;0,$AU120&gt;0),MATCH(INDEX($X$7:$X$16,$AU120)&amp;"-"&amp;$AV120,$CO$7:$CO$126,0),""),"")</f>
        <v/>
      </c>
      <c r="CO120" s="93" t="str">
        <f t="shared" si="86"/>
        <v/>
      </c>
      <c r="CP120" s="93" t="str">
        <f t="array" ref="CP120">IFERROR(IF(AND(COUNTIF($CO$7:$CO120,"")+1=CP$6,LEN($CO120)&gt;0,$AY120&gt;0),MATCH(INDEX($Y$7:$Y$16,$AY120)&amp;"-"&amp;$AZ120,$DA$7:$DA$126,0),""),"")</f>
        <v/>
      </c>
      <c r="CQ120" s="93" t="str">
        <f t="array" ref="CQ120">IFERROR(IF(AND(COUNTIF($CO$7:$CO120,"")+1=CQ$6,LEN($CO120)&gt;0,$AY120&gt;0),MATCH(INDEX($Y$7:$Y$16,$AY120)&amp;"-"&amp;$AZ120,$DA$7:$DA$126,0),""),"")</f>
        <v/>
      </c>
      <c r="CR120" s="93" t="str">
        <f t="array" ref="CR120">IFERROR(IF(AND(COUNTIF($CO$7:$CO120,"")+1=CR$6,LEN($CO120)&gt;0,$AY120&gt;0),MATCH(INDEX($Y$7:$Y$16,$AY120)&amp;"-"&amp;$AZ120,$DA$7:$DA$126,0),""),"")</f>
        <v/>
      </c>
      <c r="CS120" s="93" t="str">
        <f t="array" ref="CS120">IFERROR(IF(AND(COUNTIF($CO$7:$CO120,"")+1=CS$6,LEN($CO120)&gt;0,$AY120&gt;0),MATCH(INDEX($Y$7:$Y$16,$AY120)&amp;"-"&amp;$AZ120,$DA$7:$DA$126,0),""),"")</f>
        <v/>
      </c>
      <c r="CT120" s="93" t="str">
        <f t="array" ref="CT120">IFERROR(IF(AND(COUNTIF($CO$7:$CO120,"")+1=CT$6,LEN($CO120)&gt;0,$AY120&gt;0),MATCH(INDEX($Y$7:$Y$16,$AY120)&amp;"-"&amp;$AZ120,$DA$7:$DA$126,0),""),"")</f>
        <v/>
      </c>
      <c r="CU120" s="93" t="str">
        <f t="array" ref="CU120">IFERROR(IF(AND(COUNTIF($CO$7:$CO120,"")+1=CU$6,LEN($CO120)&gt;0,$AY120&gt;0),MATCH(INDEX($Y$7:$Y$16,$AY120)&amp;"-"&amp;$AZ120,$DA$7:$DA$126,0),""),"")</f>
        <v/>
      </c>
      <c r="CV120" s="93" t="str">
        <f t="array" ref="CV120">IFERROR(IF(AND(COUNTIF($CO$7:$CO120,"")+1=CV$6,LEN($CO120)&gt;0,$AY120&gt;0),MATCH(INDEX($Y$7:$Y$16,$AY120)&amp;"-"&amp;$AZ120,$DA$7:$DA$126,0),""),"")</f>
        <v/>
      </c>
      <c r="CW120" s="93" t="str">
        <f t="array" ref="CW120">IFERROR(IF(AND(COUNTIF($CO$7:$CO120,"")+1=CW$6,LEN($CO120)&gt;0,$AY120&gt;0),MATCH(INDEX($Y$7:$Y$16,$AY120)&amp;"-"&amp;$AZ120,$DA$7:$DA$126,0),""),"")</f>
        <v/>
      </c>
      <c r="CX120" s="93" t="str">
        <f t="array" ref="CX120">IFERROR(IF(AND(COUNTIF($CO$7:$CO120,"")+1=CX$6,LEN($CO120)&gt;0,$AY120&gt;0),MATCH(INDEX($Y$7:$Y$16,$AY120)&amp;"-"&amp;$AZ120,$DA$7:$DA$126,0),""),"")</f>
        <v/>
      </c>
      <c r="CY120" s="93" t="str">
        <f t="array" ref="CY120">IFERROR(IF(AND(COUNTIF($CO$7:$CO120,"")+1=CY$6,LEN($CO120)&gt;0,$AY120&gt;0),MATCH(INDEX($Y$7:$Y$16,$AY120)&amp;"-"&amp;$AZ120,$DA$7:$DA$126,0),""),"")</f>
        <v/>
      </c>
      <c r="CZ120" s="93" t="str">
        <f t="array" ref="CZ120">IFERROR(IF(AND(COUNTIF($CO$7:$CO120,"")+1=CZ$6,LEN($CO120)&gt;0,$AY120&gt;0),MATCH(INDEX($Y$7:$Y$16,$AY120)&amp;"-"&amp;$AZ120,$DA$7:$DA$126,0),""),"")</f>
        <v/>
      </c>
      <c r="DA120" s="93" t="str">
        <f t="shared" si="87"/>
        <v/>
      </c>
      <c r="DC120" s="93" t="str">
        <f t="array" ref="DC120">IFERROR(IF(LEN(BQ120)=0,"",SUM((BF$7:BO$126=$BD120)*(BF$6:BO$6))),"")</f>
        <v/>
      </c>
      <c r="DD120" s="93" t="str">
        <f t="array" ref="DD120">IFERROR(IF(LEN(CC120)=0,"",SUM((BR$7:CA$126=$BD120)*(BR$6:CA$6))),"")</f>
        <v/>
      </c>
      <c r="DE120" s="93" t="str">
        <f t="array" ref="DE120">IFERROR(IF(LEN(CO120)=0,"",SUM((CD$7:CM$126=$BD120)*(CD$6:CM$6))),"")</f>
        <v/>
      </c>
      <c r="DF120" s="93" t="str">
        <f t="array" ref="DF120">IFERROR(IF(LEN(DA120)=0,"",SUM((CP$7:CY$126=$BD120)*(CP$6:CY$6))),"")</f>
        <v/>
      </c>
    </row>
    <row r="121" spans="36:110" x14ac:dyDescent="0.25">
      <c r="AJ121" s="112">
        <v>115</v>
      </c>
      <c r="AK121" s="93" t="str">
        <f t="array" ref="AK121">IFERROR(IF(MAX(($AJ121&gt;=$AF$7:$AF$16)*($AJ121&lt;=$AG$7:$AG$16)*$AA$7:$AA$16)=0,"",INDEX($AB$7:$AB$16,MAX(($AJ121&gt;=$AF$7:$AF$16)*($AJ121&lt;=$AG$7:$AG$16)*$AA$7:$AA$16))),"")</f>
        <v/>
      </c>
      <c r="AL121" s="93" t="str">
        <f>IFERROR(IF(LEN(AK121)=0,"",COUNTIF(AK$7:AK121,AK121)),"")</f>
        <v/>
      </c>
      <c r="AM121" s="93" t="str">
        <f t="array" ref="AM121">IFERROR(IF(LEN(AK121)=0,"",LARGE((AK121=$R$7:$R$126)*($P$7:$P$126),COUNTIF(AK121:AK$126,AK121)-1)),"")</f>
        <v/>
      </c>
      <c r="AN121" s="93" t="str">
        <f>IFERROR(IF(LEN(AK121)=0,"",COUNTIF(AM$7:AM121,AM121)),"")</f>
        <v/>
      </c>
      <c r="AO121" s="93" t="str">
        <f t="array" ref="AO121">IFERROR(IF(MAX(($AJ121&gt;=$AF$19:$AF$28)*($AJ121&lt;=$AG$19:$AG$28)*$AA$19:$AA$28)=0,"",INDEX($AB$19:$AB$28,MAX(($AJ121&gt;=$AF$19:$AF$28)*($AJ121&lt;=$AG$19:$AG$28)*$AA$19:$AA$28))),"")</f>
        <v/>
      </c>
      <c r="AP121" s="93" t="str">
        <f>IFERROR(IF(LEN(AO121)=0,"",COUNTIF(AO$7:AO121,AO121)),"")</f>
        <v/>
      </c>
      <c r="AQ121" s="93" t="str">
        <f t="array" ref="AQ121">IFERROR(IF(LEN(AO121)=0,"",LARGE((AO121=$Q$7:$Q$126)*($P$7:$P$126),COUNTIF(AO121:AO$126,AO121)-1)),"")</f>
        <v/>
      </c>
      <c r="AR121" s="93" t="str">
        <f>IFERROR(IF(LEN(AO121)=0,"",COUNTIF(AQ$7:AQ121,AQ121)),"")</f>
        <v/>
      </c>
      <c r="AS121" s="93" t="str">
        <f t="array" ref="AS121">IFERROR(IF(MAX(($AJ121&gt;=$AF$31:$AF$40)*($AJ121&lt;=$AG$31:$AG$40)*$AA$31:$AA$40)=0,"",INDEX($AB$31:$AB$40,MAX(($AJ121&gt;=$AF$31:$AF$40)*($AJ121&lt;=$AG$31:$AG$40)*$AA$31:$AA$40))),"")</f>
        <v/>
      </c>
      <c r="AT121" s="93" t="str">
        <f>IFERROR(IF(LEN(AS121)=0,"",COUNTIF(AS$7:AS121,AS121)),"")</f>
        <v/>
      </c>
      <c r="AU121" s="93" t="str">
        <f t="shared" si="81"/>
        <v/>
      </c>
      <c r="AV121" s="93" t="str">
        <f>IFERROR(IF(LEN(AU121)=0,"",COUNTIF(AU$7:AU121,AU121)),"")</f>
        <v/>
      </c>
      <c r="AW121" s="93" t="str">
        <f t="array" ref="AW121">IFERROR(IF(MAX(($AJ121&gt;=$AF$43:$AF$52)*($AJ121&lt;=$AG$43:$AG$52)*$AA$43:$AA$52)=0,"",INDEX($AB$43:$AB$52,MAX(($AJ121&gt;=$AF$43:$AF$52)*($AJ121&lt;=$AG$43:$AG$52)*$AA$43:$AA$52))),"")</f>
        <v/>
      </c>
      <c r="AX121" s="93" t="str">
        <f>IFERROR(IF(LEN(AW121)=0,"",COUNTIF(AW$7:AW121,AW121)),"")</f>
        <v/>
      </c>
      <c r="AY121" s="93" t="str">
        <f t="shared" si="82"/>
        <v/>
      </c>
      <c r="AZ121" s="93" t="str">
        <f>IFERROR(IF(LEN(AY121)=0,"",COUNTIF(AY$7:AY121,AY121)),"")</f>
        <v/>
      </c>
      <c r="BA121" s="93" t="str">
        <f t="array" ref="BA121">IFERROR(IF(MAX(($AJ121&gt;=$AF$55:$AF$64)*($AJ121&lt;=$AG$55:$AG$64)*$AA$55:$AA$64)=0,"",INDEX($AB$55:$AB$64,MAX(($AJ121&gt;=$AF$55:$AF$64)*($AJ121&lt;=$AG$55:$AG$64)*$AA$55:$AA$64))),"")</f>
        <v/>
      </c>
      <c r="BB121" s="93" t="str">
        <f>IFERROR(IF(LEN(BA121)=0,"",COUNTIF(BA$7:BA121,BA121)),"")</f>
        <v/>
      </c>
      <c r="BD121" s="112">
        <v>115</v>
      </c>
      <c r="BE121" s="93" t="str">
        <f t="shared" si="83"/>
        <v/>
      </c>
      <c r="BF121" s="93" t="str">
        <f t="array" ref="BF121">IFERROR(IF(AND(COUNTIF($BE$7:$BE121,"")+1=BF$6,LEN($BE121)&gt;0,$AM121&gt;0),MATCH(INDEX($V$7:$V$16,$AM121)&amp;"-"&amp;$AN121,$BQ$7:$BQ$126,0),""),"")</f>
        <v/>
      </c>
      <c r="BG121" s="93" t="str">
        <f t="array" ref="BG121">IFERROR(IF(AND(COUNTIF($BE$7:$BE121,"")+1=BG$6,LEN($BE121)&gt;0,$AM121&gt;0),MATCH(INDEX($V$7:$V$16,$AM121)&amp;"-"&amp;$AN121,$BQ$7:$BQ$126,0),""),"")</f>
        <v/>
      </c>
      <c r="BH121" s="93" t="str">
        <f t="array" ref="BH121">IFERROR(IF(AND(COUNTIF($BE$7:$BE121,"")+1=BH$6,LEN($BE121)&gt;0,$AM121&gt;0),MATCH(INDEX($V$7:$V$16,$AM121)&amp;"-"&amp;$AN121,$BQ$7:$BQ$126,0),""),"")</f>
        <v/>
      </c>
      <c r="BI121" s="93" t="str">
        <f t="array" ref="BI121">IFERROR(IF(AND(COUNTIF($BE$7:$BE121,"")+1=BI$6,LEN($BE121)&gt;0,$AM121&gt;0),MATCH(INDEX($V$7:$V$16,$AM121)&amp;"-"&amp;$AN121,$BQ$7:$BQ$126,0),""),"")</f>
        <v/>
      </c>
      <c r="BJ121" s="93" t="str">
        <f t="array" ref="BJ121">IFERROR(IF(AND(COUNTIF($BE$7:$BE121,"")+1=BJ$6,LEN($BE121)&gt;0,$AM121&gt;0),MATCH(INDEX($V$7:$V$16,$AM121)&amp;"-"&amp;$AN121,$BQ$7:$BQ$126,0),""),"")</f>
        <v/>
      </c>
      <c r="BK121" s="93" t="str">
        <f t="array" ref="BK121">IFERROR(IF(AND(COUNTIF($BE$7:$BE121,"")+1=BK$6,LEN($BE121)&gt;0,$AM121&gt;0),MATCH(INDEX($V$7:$V$16,$AM121)&amp;"-"&amp;$AN121,$BQ$7:$BQ$126,0),""),"")</f>
        <v/>
      </c>
      <c r="BL121" s="93" t="str">
        <f t="array" ref="BL121">IFERROR(IF(AND(COUNTIF($BE$7:$BE121,"")+1=BL$6,LEN($BE121)&gt;0,$AM121&gt;0),MATCH(INDEX($V$7:$V$16,$AM121)&amp;"-"&amp;$AN121,$BQ$7:$BQ$126,0),""),"")</f>
        <v/>
      </c>
      <c r="BM121" s="93" t="str">
        <f t="array" ref="BM121">IFERROR(IF(AND(COUNTIF($BE$7:$BE121,"")+1=BM$6,LEN($BE121)&gt;0,$AM121&gt;0),MATCH(INDEX($V$7:$V$16,$AM121)&amp;"-"&amp;$AN121,$BQ$7:$BQ$126,0),""),"")</f>
        <v/>
      </c>
      <c r="BN121" s="93" t="str">
        <f t="array" ref="BN121">IFERROR(IF(AND(COUNTIF($BE$7:$BE121,"")+1=BN$6,LEN($BE121)&gt;0,$AM121&gt;0),MATCH(INDEX($V$7:$V$16,$AM121)&amp;"-"&amp;$AN121,$BQ$7:$BQ$126,0),""),"")</f>
        <v/>
      </c>
      <c r="BO121" s="93" t="str">
        <f t="array" ref="BO121">IFERROR(IF(AND(COUNTIF($BE$7:$BE121,"")+1=BO$6,LEN($BE121)&gt;0,$AM121&gt;0),MATCH(INDEX($V$7:$V$16,$AM121)&amp;"-"&amp;$AN121,$BQ$7:$BQ$126,0),""),"")</f>
        <v/>
      </c>
      <c r="BP121" s="93" t="str">
        <f t="array" ref="BP121">IFERROR(IF(AND(COUNTIF($BE$7:$BE121,"")+1=BP$6,LEN($BE121)&gt;0,$AM121&gt;0),MATCH(INDEX($V$7:$V$16,$AM121)&amp;"-"&amp;$AN121,$BQ$7:$BQ$126,0),""),"")</f>
        <v/>
      </c>
      <c r="BQ121" s="93" t="str">
        <f t="shared" si="84"/>
        <v/>
      </c>
      <c r="BR121" s="93" t="str">
        <f t="array" ref="BR121">IFERROR(IF(AND(COUNTIF($BQ$7:$BQ121,"")+1=BR$6,LEN($BQ121)&gt;0,$AQ121&gt;0),MATCH(INDEX($W$7:$W$16,$AQ121)&amp;"-"&amp;$AR121,$CC$7:$CC$126,0),""),"")</f>
        <v/>
      </c>
      <c r="BS121" s="93" t="str">
        <f t="array" ref="BS121">IFERROR(IF(AND(COUNTIF($BQ$7:$BQ121,"")+1=BS$6,LEN($BQ121)&gt;0,$AQ121&gt;0),MATCH(INDEX($W$7:$W$16,$AQ121)&amp;"-"&amp;$AR121,$CC$7:$CC$126,0),""),"")</f>
        <v/>
      </c>
      <c r="BT121" s="93" t="str">
        <f t="array" ref="BT121">IFERROR(IF(AND(COUNTIF($BQ$7:$BQ121,"")+1=BT$6,LEN($BQ121)&gt;0,$AQ121&gt;0),MATCH(INDEX($W$7:$W$16,$AQ121)&amp;"-"&amp;$AR121,$CC$7:$CC$126,0),""),"")</f>
        <v/>
      </c>
      <c r="BU121" s="93" t="str">
        <f t="array" ref="BU121">IFERROR(IF(AND(COUNTIF($BQ$7:$BQ121,"")+1=BU$6,LEN($BQ121)&gt;0,$AQ121&gt;0),MATCH(INDEX($W$7:$W$16,$AQ121)&amp;"-"&amp;$AR121,$CC$7:$CC$126,0),""),"")</f>
        <v/>
      </c>
      <c r="BV121" s="93" t="str">
        <f t="array" ref="BV121">IFERROR(IF(AND(COUNTIF($BQ$7:$BQ121,"")+1=BV$6,LEN($BQ121)&gt;0,$AQ121&gt;0),MATCH(INDEX($W$7:$W$16,$AQ121)&amp;"-"&amp;$AR121,$CC$7:$CC$126,0),""),"")</f>
        <v/>
      </c>
      <c r="BW121" s="93" t="str">
        <f t="array" ref="BW121">IFERROR(IF(AND(COUNTIF($BQ$7:$BQ121,"")+1=BW$6,LEN($BQ121)&gt;0,$AQ121&gt;0),MATCH(INDEX($W$7:$W$16,$AQ121)&amp;"-"&amp;$AR121,$CC$7:$CC$126,0),""),"")</f>
        <v/>
      </c>
      <c r="BX121" s="93" t="str">
        <f t="array" ref="BX121">IFERROR(IF(AND(COUNTIF($BQ$7:$BQ121,"")+1=BX$6,LEN($BQ121)&gt;0,$AQ121&gt;0),MATCH(INDEX($W$7:$W$16,$AQ121)&amp;"-"&amp;$AR121,$CC$7:$CC$126,0),""),"")</f>
        <v/>
      </c>
      <c r="BY121" s="93" t="str">
        <f t="array" ref="BY121">IFERROR(IF(AND(COUNTIF($BQ$7:$BQ121,"")+1=BY$6,LEN($BQ121)&gt;0,$AQ121&gt;0),MATCH(INDEX($W$7:$W$16,$AQ121)&amp;"-"&amp;$AR121,$CC$7:$CC$126,0),""),"")</f>
        <v/>
      </c>
      <c r="BZ121" s="93" t="str">
        <f t="array" ref="BZ121">IFERROR(IF(AND(COUNTIF($BQ$7:$BQ121,"")+1=BZ$6,LEN($BQ121)&gt;0,$AQ121&gt;0),MATCH(INDEX($W$7:$W$16,$AQ121)&amp;"-"&amp;$AR121,$CC$7:$CC$126,0),""),"")</f>
        <v/>
      </c>
      <c r="CA121" s="93" t="str">
        <f t="array" ref="CA121">IFERROR(IF(AND(COUNTIF($BQ$7:$BQ121,"")+1=CA$6,LEN($BQ121)&gt;0,$AQ121&gt;0),MATCH(INDEX($W$7:$W$16,$AQ121)&amp;"-"&amp;$AR121,$CC$7:$CC$126,0),""),"")</f>
        <v/>
      </c>
      <c r="CB121" s="93" t="str">
        <f t="array" ref="CB121">IFERROR(IF(AND(COUNTIF($BQ$7:$BQ121,"")+1=CB$6,LEN($BQ121)&gt;0,$AQ121&gt;0),MATCH(INDEX($W$7:$W$16,$AQ121)&amp;"-"&amp;$AR121,$CC$7:$CC$126,0),""),"")</f>
        <v/>
      </c>
      <c r="CC121" s="93" t="str">
        <f t="shared" si="85"/>
        <v/>
      </c>
      <c r="CD121" s="93" t="str">
        <f t="array" ref="CD121">IFERROR(IF(AND(COUNTIF($CC$7:$CC121,"")+1=CD$6,LEN($CC121)&gt;0,$AU121&gt;0),MATCH(INDEX($X$7:$X$16,$AU121)&amp;"-"&amp;$AV121,$CO$7:$CO$126,0),""),"")</f>
        <v/>
      </c>
      <c r="CE121" s="93" t="str">
        <f t="array" ref="CE121">IFERROR(IF(AND(COUNTIF($CC$7:$CC121,"")+1=CE$6,LEN($CC121)&gt;0,$AU121&gt;0),MATCH(INDEX($X$7:$X$16,$AU121)&amp;"-"&amp;$AV121,$CO$7:$CO$126,0),""),"")</f>
        <v/>
      </c>
      <c r="CF121" s="93" t="str">
        <f t="array" ref="CF121">IFERROR(IF(AND(COUNTIF($CC$7:$CC121,"")+1=CF$6,LEN($CC121)&gt;0,$AU121&gt;0),MATCH(INDEX($X$7:$X$16,$AU121)&amp;"-"&amp;$AV121,$CO$7:$CO$126,0),""),"")</f>
        <v/>
      </c>
      <c r="CG121" s="93" t="str">
        <f t="array" ref="CG121">IFERROR(IF(AND(COUNTIF($CC$7:$CC121,"")+1=CG$6,LEN($CC121)&gt;0,$AU121&gt;0),MATCH(INDEX($X$7:$X$16,$AU121)&amp;"-"&amp;$AV121,$CO$7:$CO$126,0),""),"")</f>
        <v/>
      </c>
      <c r="CH121" s="93" t="str">
        <f t="array" ref="CH121">IFERROR(IF(AND(COUNTIF($CC$7:$CC121,"")+1=CH$6,LEN($CC121)&gt;0,$AU121&gt;0),MATCH(INDEX($X$7:$X$16,$AU121)&amp;"-"&amp;$AV121,$CO$7:$CO$126,0),""),"")</f>
        <v/>
      </c>
      <c r="CI121" s="93" t="str">
        <f t="array" ref="CI121">IFERROR(IF(AND(COUNTIF($CC$7:$CC121,"")+1=CI$6,LEN($CC121)&gt;0,$AU121&gt;0),MATCH(INDEX($X$7:$X$16,$AU121)&amp;"-"&amp;$AV121,$CO$7:$CO$126,0),""),"")</f>
        <v/>
      </c>
      <c r="CJ121" s="93" t="str">
        <f t="array" ref="CJ121">IFERROR(IF(AND(COUNTIF($CC$7:$CC121,"")+1=CJ$6,LEN($CC121)&gt;0,$AU121&gt;0),MATCH(INDEX($X$7:$X$16,$AU121)&amp;"-"&amp;$AV121,$CO$7:$CO$126,0),""),"")</f>
        <v/>
      </c>
      <c r="CK121" s="93" t="str">
        <f t="array" ref="CK121">IFERROR(IF(AND(COUNTIF($CC$7:$CC121,"")+1=CK$6,LEN($CC121)&gt;0,$AU121&gt;0),MATCH(INDEX($X$7:$X$16,$AU121)&amp;"-"&amp;$AV121,$CO$7:$CO$126,0),""),"")</f>
        <v/>
      </c>
      <c r="CL121" s="93" t="str">
        <f t="array" ref="CL121">IFERROR(IF(AND(COUNTIF($CC$7:$CC121,"")+1=CL$6,LEN($CC121)&gt;0,$AU121&gt;0),MATCH(INDEX($X$7:$X$16,$AU121)&amp;"-"&amp;$AV121,$CO$7:$CO$126,0),""),"")</f>
        <v/>
      </c>
      <c r="CM121" s="93" t="str">
        <f t="array" ref="CM121">IFERROR(IF(AND(COUNTIF($CC$7:$CC121,"")+1=CM$6,LEN($CC121)&gt;0,$AU121&gt;0),MATCH(INDEX($X$7:$X$16,$AU121)&amp;"-"&amp;$AV121,$CO$7:$CO$126,0),""),"")</f>
        <v/>
      </c>
      <c r="CN121" s="93" t="str">
        <f t="array" ref="CN121">IFERROR(IF(AND(COUNTIF($CC$7:$CC121,"")+1=CN$6,LEN($CC121)&gt;0,$AU121&gt;0),MATCH(INDEX($X$7:$X$16,$AU121)&amp;"-"&amp;$AV121,$CO$7:$CO$126,0),""),"")</f>
        <v/>
      </c>
      <c r="CO121" s="93" t="str">
        <f t="shared" si="86"/>
        <v/>
      </c>
      <c r="CP121" s="93" t="str">
        <f t="array" ref="CP121">IFERROR(IF(AND(COUNTIF($CO$7:$CO121,"")+1=CP$6,LEN($CO121)&gt;0,$AY121&gt;0),MATCH(INDEX($Y$7:$Y$16,$AY121)&amp;"-"&amp;$AZ121,$DA$7:$DA$126,0),""),"")</f>
        <v/>
      </c>
      <c r="CQ121" s="93" t="str">
        <f t="array" ref="CQ121">IFERROR(IF(AND(COUNTIF($CO$7:$CO121,"")+1=CQ$6,LEN($CO121)&gt;0,$AY121&gt;0),MATCH(INDEX($Y$7:$Y$16,$AY121)&amp;"-"&amp;$AZ121,$DA$7:$DA$126,0),""),"")</f>
        <v/>
      </c>
      <c r="CR121" s="93" t="str">
        <f t="array" ref="CR121">IFERROR(IF(AND(COUNTIF($CO$7:$CO121,"")+1=CR$6,LEN($CO121)&gt;0,$AY121&gt;0),MATCH(INDEX($Y$7:$Y$16,$AY121)&amp;"-"&amp;$AZ121,$DA$7:$DA$126,0),""),"")</f>
        <v/>
      </c>
      <c r="CS121" s="93" t="str">
        <f t="array" ref="CS121">IFERROR(IF(AND(COUNTIF($CO$7:$CO121,"")+1=CS$6,LEN($CO121)&gt;0,$AY121&gt;0),MATCH(INDEX($Y$7:$Y$16,$AY121)&amp;"-"&amp;$AZ121,$DA$7:$DA$126,0),""),"")</f>
        <v/>
      </c>
      <c r="CT121" s="93" t="str">
        <f t="array" ref="CT121">IFERROR(IF(AND(COUNTIF($CO$7:$CO121,"")+1=CT$6,LEN($CO121)&gt;0,$AY121&gt;0),MATCH(INDEX($Y$7:$Y$16,$AY121)&amp;"-"&amp;$AZ121,$DA$7:$DA$126,0),""),"")</f>
        <v/>
      </c>
      <c r="CU121" s="93" t="str">
        <f t="array" ref="CU121">IFERROR(IF(AND(COUNTIF($CO$7:$CO121,"")+1=CU$6,LEN($CO121)&gt;0,$AY121&gt;0),MATCH(INDEX($Y$7:$Y$16,$AY121)&amp;"-"&amp;$AZ121,$DA$7:$DA$126,0),""),"")</f>
        <v/>
      </c>
      <c r="CV121" s="93" t="str">
        <f t="array" ref="CV121">IFERROR(IF(AND(COUNTIF($CO$7:$CO121,"")+1=CV$6,LEN($CO121)&gt;0,$AY121&gt;0),MATCH(INDEX($Y$7:$Y$16,$AY121)&amp;"-"&amp;$AZ121,$DA$7:$DA$126,0),""),"")</f>
        <v/>
      </c>
      <c r="CW121" s="93" t="str">
        <f t="array" ref="CW121">IFERROR(IF(AND(COUNTIF($CO$7:$CO121,"")+1=CW$6,LEN($CO121)&gt;0,$AY121&gt;0),MATCH(INDEX($Y$7:$Y$16,$AY121)&amp;"-"&amp;$AZ121,$DA$7:$DA$126,0),""),"")</f>
        <v/>
      </c>
      <c r="CX121" s="93" t="str">
        <f t="array" ref="CX121">IFERROR(IF(AND(COUNTIF($CO$7:$CO121,"")+1=CX$6,LEN($CO121)&gt;0,$AY121&gt;0),MATCH(INDEX($Y$7:$Y$16,$AY121)&amp;"-"&amp;$AZ121,$DA$7:$DA$126,0),""),"")</f>
        <v/>
      </c>
      <c r="CY121" s="93" t="str">
        <f t="array" ref="CY121">IFERROR(IF(AND(COUNTIF($CO$7:$CO121,"")+1=CY$6,LEN($CO121)&gt;0,$AY121&gt;0),MATCH(INDEX($Y$7:$Y$16,$AY121)&amp;"-"&amp;$AZ121,$DA$7:$DA$126,0),""),"")</f>
        <v/>
      </c>
      <c r="CZ121" s="93" t="str">
        <f t="array" ref="CZ121">IFERROR(IF(AND(COUNTIF($CO$7:$CO121,"")+1=CZ$6,LEN($CO121)&gt;0,$AY121&gt;0),MATCH(INDEX($Y$7:$Y$16,$AY121)&amp;"-"&amp;$AZ121,$DA$7:$DA$126,0),""),"")</f>
        <v/>
      </c>
      <c r="DA121" s="93" t="str">
        <f t="shared" si="87"/>
        <v/>
      </c>
      <c r="DC121" s="93" t="str">
        <f t="array" ref="DC121">IFERROR(IF(LEN(BQ121)=0,"",SUM((BF$7:BO$126=$BD121)*(BF$6:BO$6))),"")</f>
        <v/>
      </c>
      <c r="DD121" s="93" t="str">
        <f t="array" ref="DD121">IFERROR(IF(LEN(CC121)=0,"",SUM((BR$7:CA$126=$BD121)*(BR$6:CA$6))),"")</f>
        <v/>
      </c>
      <c r="DE121" s="93" t="str">
        <f t="array" ref="DE121">IFERROR(IF(LEN(CO121)=0,"",SUM((CD$7:CM$126=$BD121)*(CD$6:CM$6))),"")</f>
        <v/>
      </c>
      <c r="DF121" s="93" t="str">
        <f t="array" ref="DF121">IFERROR(IF(LEN(DA121)=0,"",SUM((CP$7:CY$126=$BD121)*(CP$6:CY$6))),"")</f>
        <v/>
      </c>
    </row>
    <row r="122" spans="36:110" x14ac:dyDescent="0.25">
      <c r="AJ122" s="112">
        <v>116</v>
      </c>
      <c r="AK122" s="93" t="str">
        <f t="array" ref="AK122">IFERROR(IF(MAX(($AJ122&gt;=$AF$7:$AF$16)*($AJ122&lt;=$AG$7:$AG$16)*$AA$7:$AA$16)=0,"",INDEX($AB$7:$AB$16,MAX(($AJ122&gt;=$AF$7:$AF$16)*($AJ122&lt;=$AG$7:$AG$16)*$AA$7:$AA$16))),"")</f>
        <v/>
      </c>
      <c r="AL122" s="93" t="str">
        <f>IFERROR(IF(LEN(AK122)=0,"",COUNTIF(AK$7:AK122,AK122)),"")</f>
        <v/>
      </c>
      <c r="AM122" s="93" t="str">
        <f t="array" ref="AM122">IFERROR(IF(LEN(AK122)=0,"",LARGE((AK122=$R$7:$R$126)*($P$7:$P$126),COUNTIF(AK122:AK$126,AK122)-1)),"")</f>
        <v/>
      </c>
      <c r="AN122" s="93" t="str">
        <f>IFERROR(IF(LEN(AK122)=0,"",COUNTIF(AM$7:AM122,AM122)),"")</f>
        <v/>
      </c>
      <c r="AO122" s="93" t="str">
        <f t="array" ref="AO122">IFERROR(IF(MAX(($AJ122&gt;=$AF$19:$AF$28)*($AJ122&lt;=$AG$19:$AG$28)*$AA$19:$AA$28)=0,"",INDEX($AB$19:$AB$28,MAX(($AJ122&gt;=$AF$19:$AF$28)*($AJ122&lt;=$AG$19:$AG$28)*$AA$19:$AA$28))),"")</f>
        <v/>
      </c>
      <c r="AP122" s="93" t="str">
        <f>IFERROR(IF(LEN(AO122)=0,"",COUNTIF(AO$7:AO122,AO122)),"")</f>
        <v/>
      </c>
      <c r="AQ122" s="93" t="str">
        <f t="array" ref="AQ122">IFERROR(IF(LEN(AO122)=0,"",LARGE((AO122=$Q$7:$Q$126)*($P$7:$P$126),COUNTIF(AO122:AO$126,AO122)-1)),"")</f>
        <v/>
      </c>
      <c r="AR122" s="93" t="str">
        <f>IFERROR(IF(LEN(AO122)=0,"",COUNTIF(AQ$7:AQ122,AQ122)),"")</f>
        <v/>
      </c>
      <c r="AS122" s="93" t="str">
        <f t="array" ref="AS122">IFERROR(IF(MAX(($AJ122&gt;=$AF$31:$AF$40)*($AJ122&lt;=$AG$31:$AG$40)*$AA$31:$AA$40)=0,"",INDEX($AB$31:$AB$40,MAX(($AJ122&gt;=$AF$31:$AF$40)*($AJ122&lt;=$AG$31:$AG$40)*$AA$31:$AA$40))),"")</f>
        <v/>
      </c>
      <c r="AT122" s="93" t="str">
        <f>IFERROR(IF(LEN(AS122)=0,"",COUNTIF(AS$7:AS122,AS122)),"")</f>
        <v/>
      </c>
      <c r="AU122" s="93" t="str">
        <f t="shared" si="81"/>
        <v/>
      </c>
      <c r="AV122" s="93" t="str">
        <f>IFERROR(IF(LEN(AU122)=0,"",COUNTIF(AU$7:AU122,AU122)),"")</f>
        <v/>
      </c>
      <c r="AW122" s="93" t="str">
        <f t="array" ref="AW122">IFERROR(IF(MAX(($AJ122&gt;=$AF$43:$AF$52)*($AJ122&lt;=$AG$43:$AG$52)*$AA$43:$AA$52)=0,"",INDEX($AB$43:$AB$52,MAX(($AJ122&gt;=$AF$43:$AF$52)*($AJ122&lt;=$AG$43:$AG$52)*$AA$43:$AA$52))),"")</f>
        <v/>
      </c>
      <c r="AX122" s="93" t="str">
        <f>IFERROR(IF(LEN(AW122)=0,"",COUNTIF(AW$7:AW122,AW122)),"")</f>
        <v/>
      </c>
      <c r="AY122" s="93" t="str">
        <f t="shared" si="82"/>
        <v/>
      </c>
      <c r="AZ122" s="93" t="str">
        <f>IFERROR(IF(LEN(AY122)=0,"",COUNTIF(AY$7:AY122,AY122)),"")</f>
        <v/>
      </c>
      <c r="BA122" s="93" t="str">
        <f t="array" ref="BA122">IFERROR(IF(MAX(($AJ122&gt;=$AF$55:$AF$64)*($AJ122&lt;=$AG$55:$AG$64)*$AA$55:$AA$64)=0,"",INDEX($AB$55:$AB$64,MAX(($AJ122&gt;=$AF$55:$AF$64)*($AJ122&lt;=$AG$55:$AG$64)*$AA$55:$AA$64))),"")</f>
        <v/>
      </c>
      <c r="BB122" s="93" t="str">
        <f>IFERROR(IF(LEN(BA122)=0,"",COUNTIF(BA$7:BA122,BA122)),"")</f>
        <v/>
      </c>
      <c r="BD122" s="112">
        <v>116</v>
      </c>
      <c r="BE122" s="93" t="str">
        <f t="shared" si="83"/>
        <v/>
      </c>
      <c r="BF122" s="93" t="str">
        <f t="array" ref="BF122">IFERROR(IF(AND(COUNTIF($BE$7:$BE122,"")+1=BF$6,LEN($BE122)&gt;0,$AM122&gt;0),MATCH(INDEX($V$7:$V$16,$AM122)&amp;"-"&amp;$AN122,$BQ$7:$BQ$126,0),""),"")</f>
        <v/>
      </c>
      <c r="BG122" s="93" t="str">
        <f t="array" ref="BG122">IFERROR(IF(AND(COUNTIF($BE$7:$BE122,"")+1=BG$6,LEN($BE122)&gt;0,$AM122&gt;0),MATCH(INDEX($V$7:$V$16,$AM122)&amp;"-"&amp;$AN122,$BQ$7:$BQ$126,0),""),"")</f>
        <v/>
      </c>
      <c r="BH122" s="93" t="str">
        <f t="array" ref="BH122">IFERROR(IF(AND(COUNTIF($BE$7:$BE122,"")+1=BH$6,LEN($BE122)&gt;0,$AM122&gt;0),MATCH(INDEX($V$7:$V$16,$AM122)&amp;"-"&amp;$AN122,$BQ$7:$BQ$126,0),""),"")</f>
        <v/>
      </c>
      <c r="BI122" s="93" t="str">
        <f t="array" ref="BI122">IFERROR(IF(AND(COUNTIF($BE$7:$BE122,"")+1=BI$6,LEN($BE122)&gt;0,$AM122&gt;0),MATCH(INDEX($V$7:$V$16,$AM122)&amp;"-"&amp;$AN122,$BQ$7:$BQ$126,0),""),"")</f>
        <v/>
      </c>
      <c r="BJ122" s="93" t="str">
        <f t="array" ref="BJ122">IFERROR(IF(AND(COUNTIF($BE$7:$BE122,"")+1=BJ$6,LEN($BE122)&gt;0,$AM122&gt;0),MATCH(INDEX($V$7:$V$16,$AM122)&amp;"-"&amp;$AN122,$BQ$7:$BQ$126,0),""),"")</f>
        <v/>
      </c>
      <c r="BK122" s="93" t="str">
        <f t="array" ref="BK122">IFERROR(IF(AND(COUNTIF($BE$7:$BE122,"")+1=BK$6,LEN($BE122)&gt;0,$AM122&gt;0),MATCH(INDEX($V$7:$V$16,$AM122)&amp;"-"&amp;$AN122,$BQ$7:$BQ$126,0),""),"")</f>
        <v/>
      </c>
      <c r="BL122" s="93" t="str">
        <f t="array" ref="BL122">IFERROR(IF(AND(COUNTIF($BE$7:$BE122,"")+1=BL$6,LEN($BE122)&gt;0,$AM122&gt;0),MATCH(INDEX($V$7:$V$16,$AM122)&amp;"-"&amp;$AN122,$BQ$7:$BQ$126,0),""),"")</f>
        <v/>
      </c>
      <c r="BM122" s="93" t="str">
        <f t="array" ref="BM122">IFERROR(IF(AND(COUNTIF($BE$7:$BE122,"")+1=BM$6,LEN($BE122)&gt;0,$AM122&gt;0),MATCH(INDEX($V$7:$V$16,$AM122)&amp;"-"&amp;$AN122,$BQ$7:$BQ$126,0),""),"")</f>
        <v/>
      </c>
      <c r="BN122" s="93" t="str">
        <f t="array" ref="BN122">IFERROR(IF(AND(COUNTIF($BE$7:$BE122,"")+1=BN$6,LEN($BE122)&gt;0,$AM122&gt;0),MATCH(INDEX($V$7:$V$16,$AM122)&amp;"-"&amp;$AN122,$BQ$7:$BQ$126,0),""),"")</f>
        <v/>
      </c>
      <c r="BO122" s="93" t="str">
        <f t="array" ref="BO122">IFERROR(IF(AND(COUNTIF($BE$7:$BE122,"")+1=BO$6,LEN($BE122)&gt;0,$AM122&gt;0),MATCH(INDEX($V$7:$V$16,$AM122)&amp;"-"&amp;$AN122,$BQ$7:$BQ$126,0),""),"")</f>
        <v/>
      </c>
      <c r="BP122" s="93" t="str">
        <f t="array" ref="BP122">IFERROR(IF(AND(COUNTIF($BE$7:$BE122,"")+1=BP$6,LEN($BE122)&gt;0,$AM122&gt;0),MATCH(INDEX($V$7:$V$16,$AM122)&amp;"-"&amp;$AN122,$BQ$7:$BQ$126,0),""),"")</f>
        <v/>
      </c>
      <c r="BQ122" s="93" t="str">
        <f t="shared" si="84"/>
        <v/>
      </c>
      <c r="BR122" s="93" t="str">
        <f t="array" ref="BR122">IFERROR(IF(AND(COUNTIF($BQ$7:$BQ122,"")+1=BR$6,LEN($BQ122)&gt;0,$AQ122&gt;0),MATCH(INDEX($W$7:$W$16,$AQ122)&amp;"-"&amp;$AR122,$CC$7:$CC$126,0),""),"")</f>
        <v/>
      </c>
      <c r="BS122" s="93" t="str">
        <f t="array" ref="BS122">IFERROR(IF(AND(COUNTIF($BQ$7:$BQ122,"")+1=BS$6,LEN($BQ122)&gt;0,$AQ122&gt;0),MATCH(INDEX($W$7:$W$16,$AQ122)&amp;"-"&amp;$AR122,$CC$7:$CC$126,0),""),"")</f>
        <v/>
      </c>
      <c r="BT122" s="93" t="str">
        <f t="array" ref="BT122">IFERROR(IF(AND(COUNTIF($BQ$7:$BQ122,"")+1=BT$6,LEN($BQ122)&gt;0,$AQ122&gt;0),MATCH(INDEX($W$7:$W$16,$AQ122)&amp;"-"&amp;$AR122,$CC$7:$CC$126,0),""),"")</f>
        <v/>
      </c>
      <c r="BU122" s="93" t="str">
        <f t="array" ref="BU122">IFERROR(IF(AND(COUNTIF($BQ$7:$BQ122,"")+1=BU$6,LEN($BQ122)&gt;0,$AQ122&gt;0),MATCH(INDEX($W$7:$W$16,$AQ122)&amp;"-"&amp;$AR122,$CC$7:$CC$126,0),""),"")</f>
        <v/>
      </c>
      <c r="BV122" s="93" t="str">
        <f t="array" ref="BV122">IFERROR(IF(AND(COUNTIF($BQ$7:$BQ122,"")+1=BV$6,LEN($BQ122)&gt;0,$AQ122&gt;0),MATCH(INDEX($W$7:$W$16,$AQ122)&amp;"-"&amp;$AR122,$CC$7:$CC$126,0),""),"")</f>
        <v/>
      </c>
      <c r="BW122" s="93" t="str">
        <f t="array" ref="BW122">IFERROR(IF(AND(COUNTIF($BQ$7:$BQ122,"")+1=BW$6,LEN($BQ122)&gt;0,$AQ122&gt;0),MATCH(INDEX($W$7:$W$16,$AQ122)&amp;"-"&amp;$AR122,$CC$7:$CC$126,0),""),"")</f>
        <v/>
      </c>
      <c r="BX122" s="93" t="str">
        <f t="array" ref="BX122">IFERROR(IF(AND(COUNTIF($BQ$7:$BQ122,"")+1=BX$6,LEN($BQ122)&gt;0,$AQ122&gt;0),MATCH(INDEX($W$7:$W$16,$AQ122)&amp;"-"&amp;$AR122,$CC$7:$CC$126,0),""),"")</f>
        <v/>
      </c>
      <c r="BY122" s="93" t="str">
        <f t="array" ref="BY122">IFERROR(IF(AND(COUNTIF($BQ$7:$BQ122,"")+1=BY$6,LEN($BQ122)&gt;0,$AQ122&gt;0),MATCH(INDEX($W$7:$W$16,$AQ122)&amp;"-"&amp;$AR122,$CC$7:$CC$126,0),""),"")</f>
        <v/>
      </c>
      <c r="BZ122" s="93" t="str">
        <f t="array" ref="BZ122">IFERROR(IF(AND(COUNTIF($BQ$7:$BQ122,"")+1=BZ$6,LEN($BQ122)&gt;0,$AQ122&gt;0),MATCH(INDEX($W$7:$W$16,$AQ122)&amp;"-"&amp;$AR122,$CC$7:$CC$126,0),""),"")</f>
        <v/>
      </c>
      <c r="CA122" s="93" t="str">
        <f t="array" ref="CA122">IFERROR(IF(AND(COUNTIF($BQ$7:$BQ122,"")+1=CA$6,LEN($BQ122)&gt;0,$AQ122&gt;0),MATCH(INDEX($W$7:$W$16,$AQ122)&amp;"-"&amp;$AR122,$CC$7:$CC$126,0),""),"")</f>
        <v/>
      </c>
      <c r="CB122" s="93" t="str">
        <f t="array" ref="CB122">IFERROR(IF(AND(COUNTIF($BQ$7:$BQ122,"")+1=CB$6,LEN($BQ122)&gt;0,$AQ122&gt;0),MATCH(INDEX($W$7:$W$16,$AQ122)&amp;"-"&amp;$AR122,$CC$7:$CC$126,0),""),"")</f>
        <v/>
      </c>
      <c r="CC122" s="93" t="str">
        <f t="shared" si="85"/>
        <v/>
      </c>
      <c r="CD122" s="93" t="str">
        <f t="array" ref="CD122">IFERROR(IF(AND(COUNTIF($CC$7:$CC122,"")+1=CD$6,LEN($CC122)&gt;0,$AU122&gt;0),MATCH(INDEX($X$7:$X$16,$AU122)&amp;"-"&amp;$AV122,$CO$7:$CO$126,0),""),"")</f>
        <v/>
      </c>
      <c r="CE122" s="93" t="str">
        <f t="array" ref="CE122">IFERROR(IF(AND(COUNTIF($CC$7:$CC122,"")+1=CE$6,LEN($CC122)&gt;0,$AU122&gt;0),MATCH(INDEX($X$7:$X$16,$AU122)&amp;"-"&amp;$AV122,$CO$7:$CO$126,0),""),"")</f>
        <v/>
      </c>
      <c r="CF122" s="93" t="str">
        <f t="array" ref="CF122">IFERROR(IF(AND(COUNTIF($CC$7:$CC122,"")+1=CF$6,LEN($CC122)&gt;0,$AU122&gt;0),MATCH(INDEX($X$7:$X$16,$AU122)&amp;"-"&amp;$AV122,$CO$7:$CO$126,0),""),"")</f>
        <v/>
      </c>
      <c r="CG122" s="93" t="str">
        <f t="array" ref="CG122">IFERROR(IF(AND(COUNTIF($CC$7:$CC122,"")+1=CG$6,LEN($CC122)&gt;0,$AU122&gt;0),MATCH(INDEX($X$7:$X$16,$AU122)&amp;"-"&amp;$AV122,$CO$7:$CO$126,0),""),"")</f>
        <v/>
      </c>
      <c r="CH122" s="93" t="str">
        <f t="array" ref="CH122">IFERROR(IF(AND(COUNTIF($CC$7:$CC122,"")+1=CH$6,LEN($CC122)&gt;0,$AU122&gt;0),MATCH(INDEX($X$7:$X$16,$AU122)&amp;"-"&amp;$AV122,$CO$7:$CO$126,0),""),"")</f>
        <v/>
      </c>
      <c r="CI122" s="93" t="str">
        <f t="array" ref="CI122">IFERROR(IF(AND(COUNTIF($CC$7:$CC122,"")+1=CI$6,LEN($CC122)&gt;0,$AU122&gt;0),MATCH(INDEX($X$7:$X$16,$AU122)&amp;"-"&amp;$AV122,$CO$7:$CO$126,0),""),"")</f>
        <v/>
      </c>
      <c r="CJ122" s="93" t="str">
        <f t="array" ref="CJ122">IFERROR(IF(AND(COUNTIF($CC$7:$CC122,"")+1=CJ$6,LEN($CC122)&gt;0,$AU122&gt;0),MATCH(INDEX($X$7:$X$16,$AU122)&amp;"-"&amp;$AV122,$CO$7:$CO$126,0),""),"")</f>
        <v/>
      </c>
      <c r="CK122" s="93" t="str">
        <f t="array" ref="CK122">IFERROR(IF(AND(COUNTIF($CC$7:$CC122,"")+1=CK$6,LEN($CC122)&gt;0,$AU122&gt;0),MATCH(INDEX($X$7:$X$16,$AU122)&amp;"-"&amp;$AV122,$CO$7:$CO$126,0),""),"")</f>
        <v/>
      </c>
      <c r="CL122" s="93" t="str">
        <f t="array" ref="CL122">IFERROR(IF(AND(COUNTIF($CC$7:$CC122,"")+1=CL$6,LEN($CC122)&gt;0,$AU122&gt;0),MATCH(INDEX($X$7:$X$16,$AU122)&amp;"-"&amp;$AV122,$CO$7:$CO$126,0),""),"")</f>
        <v/>
      </c>
      <c r="CM122" s="93" t="str">
        <f t="array" ref="CM122">IFERROR(IF(AND(COUNTIF($CC$7:$CC122,"")+1=CM$6,LEN($CC122)&gt;0,$AU122&gt;0),MATCH(INDEX($X$7:$X$16,$AU122)&amp;"-"&amp;$AV122,$CO$7:$CO$126,0),""),"")</f>
        <v/>
      </c>
      <c r="CN122" s="93" t="str">
        <f t="array" ref="CN122">IFERROR(IF(AND(COUNTIF($CC$7:$CC122,"")+1=CN$6,LEN($CC122)&gt;0,$AU122&gt;0),MATCH(INDEX($X$7:$X$16,$AU122)&amp;"-"&amp;$AV122,$CO$7:$CO$126,0),""),"")</f>
        <v/>
      </c>
      <c r="CO122" s="93" t="str">
        <f t="shared" si="86"/>
        <v/>
      </c>
      <c r="CP122" s="93" t="str">
        <f t="array" ref="CP122">IFERROR(IF(AND(COUNTIF($CO$7:$CO122,"")+1=CP$6,LEN($CO122)&gt;0,$AY122&gt;0),MATCH(INDEX($Y$7:$Y$16,$AY122)&amp;"-"&amp;$AZ122,$DA$7:$DA$126,0),""),"")</f>
        <v/>
      </c>
      <c r="CQ122" s="93" t="str">
        <f t="array" ref="CQ122">IFERROR(IF(AND(COUNTIF($CO$7:$CO122,"")+1=CQ$6,LEN($CO122)&gt;0,$AY122&gt;0),MATCH(INDEX($Y$7:$Y$16,$AY122)&amp;"-"&amp;$AZ122,$DA$7:$DA$126,0),""),"")</f>
        <v/>
      </c>
      <c r="CR122" s="93" t="str">
        <f t="array" ref="CR122">IFERROR(IF(AND(COUNTIF($CO$7:$CO122,"")+1=CR$6,LEN($CO122)&gt;0,$AY122&gt;0),MATCH(INDEX($Y$7:$Y$16,$AY122)&amp;"-"&amp;$AZ122,$DA$7:$DA$126,0),""),"")</f>
        <v/>
      </c>
      <c r="CS122" s="93" t="str">
        <f t="array" ref="CS122">IFERROR(IF(AND(COUNTIF($CO$7:$CO122,"")+1=CS$6,LEN($CO122)&gt;0,$AY122&gt;0),MATCH(INDEX($Y$7:$Y$16,$AY122)&amp;"-"&amp;$AZ122,$DA$7:$DA$126,0),""),"")</f>
        <v/>
      </c>
      <c r="CT122" s="93" t="str">
        <f t="array" ref="CT122">IFERROR(IF(AND(COUNTIF($CO$7:$CO122,"")+1=CT$6,LEN($CO122)&gt;0,$AY122&gt;0),MATCH(INDEX($Y$7:$Y$16,$AY122)&amp;"-"&amp;$AZ122,$DA$7:$DA$126,0),""),"")</f>
        <v/>
      </c>
      <c r="CU122" s="93" t="str">
        <f t="array" ref="CU122">IFERROR(IF(AND(COUNTIF($CO$7:$CO122,"")+1=CU$6,LEN($CO122)&gt;0,$AY122&gt;0),MATCH(INDEX($Y$7:$Y$16,$AY122)&amp;"-"&amp;$AZ122,$DA$7:$DA$126,0),""),"")</f>
        <v/>
      </c>
      <c r="CV122" s="93" t="str">
        <f t="array" ref="CV122">IFERROR(IF(AND(COUNTIF($CO$7:$CO122,"")+1=CV$6,LEN($CO122)&gt;0,$AY122&gt;0),MATCH(INDEX($Y$7:$Y$16,$AY122)&amp;"-"&amp;$AZ122,$DA$7:$DA$126,0),""),"")</f>
        <v/>
      </c>
      <c r="CW122" s="93" t="str">
        <f t="array" ref="CW122">IFERROR(IF(AND(COUNTIF($CO$7:$CO122,"")+1=CW$6,LEN($CO122)&gt;0,$AY122&gt;0),MATCH(INDEX($Y$7:$Y$16,$AY122)&amp;"-"&amp;$AZ122,$DA$7:$DA$126,0),""),"")</f>
        <v/>
      </c>
      <c r="CX122" s="93" t="str">
        <f t="array" ref="CX122">IFERROR(IF(AND(COUNTIF($CO$7:$CO122,"")+1=CX$6,LEN($CO122)&gt;0,$AY122&gt;0),MATCH(INDEX($Y$7:$Y$16,$AY122)&amp;"-"&amp;$AZ122,$DA$7:$DA$126,0),""),"")</f>
        <v/>
      </c>
      <c r="CY122" s="93" t="str">
        <f t="array" ref="CY122">IFERROR(IF(AND(COUNTIF($CO$7:$CO122,"")+1=CY$6,LEN($CO122)&gt;0,$AY122&gt;0),MATCH(INDEX($Y$7:$Y$16,$AY122)&amp;"-"&amp;$AZ122,$DA$7:$DA$126,0),""),"")</f>
        <v/>
      </c>
      <c r="CZ122" s="93" t="str">
        <f t="array" ref="CZ122">IFERROR(IF(AND(COUNTIF($CO$7:$CO122,"")+1=CZ$6,LEN($CO122)&gt;0,$AY122&gt;0),MATCH(INDEX($Y$7:$Y$16,$AY122)&amp;"-"&amp;$AZ122,$DA$7:$DA$126,0),""),"")</f>
        <v/>
      </c>
      <c r="DA122" s="93" t="str">
        <f t="shared" si="87"/>
        <v/>
      </c>
      <c r="DC122" s="93" t="str">
        <f t="array" ref="DC122">IFERROR(IF(LEN(BQ122)=0,"",SUM((BF$7:BO$126=$BD122)*(BF$6:BO$6))),"")</f>
        <v/>
      </c>
      <c r="DD122" s="93" t="str">
        <f t="array" ref="DD122">IFERROR(IF(LEN(CC122)=0,"",SUM((BR$7:CA$126=$BD122)*(BR$6:CA$6))),"")</f>
        <v/>
      </c>
      <c r="DE122" s="93" t="str">
        <f t="array" ref="DE122">IFERROR(IF(LEN(CO122)=0,"",SUM((CD$7:CM$126=$BD122)*(CD$6:CM$6))),"")</f>
        <v/>
      </c>
      <c r="DF122" s="93" t="str">
        <f t="array" ref="DF122">IFERROR(IF(LEN(DA122)=0,"",SUM((CP$7:CY$126=$BD122)*(CP$6:CY$6))),"")</f>
        <v/>
      </c>
    </row>
    <row r="123" spans="36:110" x14ac:dyDescent="0.25">
      <c r="AJ123" s="112">
        <v>117</v>
      </c>
      <c r="AK123" s="93" t="str">
        <f t="array" ref="AK123">IFERROR(IF(MAX(($AJ123&gt;=$AF$7:$AF$16)*($AJ123&lt;=$AG$7:$AG$16)*$AA$7:$AA$16)=0,"",INDEX($AB$7:$AB$16,MAX(($AJ123&gt;=$AF$7:$AF$16)*($AJ123&lt;=$AG$7:$AG$16)*$AA$7:$AA$16))),"")</f>
        <v/>
      </c>
      <c r="AL123" s="93" t="str">
        <f>IFERROR(IF(LEN(AK123)=0,"",COUNTIF(AK$7:AK123,AK123)),"")</f>
        <v/>
      </c>
      <c r="AM123" s="93" t="str">
        <f t="array" ref="AM123">IFERROR(IF(LEN(AK123)=0,"",LARGE((AK123=$R$7:$R$126)*($P$7:$P$126),COUNTIF(AK123:AK$126,AK123)-1)),"")</f>
        <v/>
      </c>
      <c r="AN123" s="93" t="str">
        <f>IFERROR(IF(LEN(AK123)=0,"",COUNTIF(AM$7:AM123,AM123)),"")</f>
        <v/>
      </c>
      <c r="AO123" s="93" t="str">
        <f t="array" ref="AO123">IFERROR(IF(MAX(($AJ123&gt;=$AF$19:$AF$28)*($AJ123&lt;=$AG$19:$AG$28)*$AA$19:$AA$28)=0,"",INDEX($AB$19:$AB$28,MAX(($AJ123&gt;=$AF$19:$AF$28)*($AJ123&lt;=$AG$19:$AG$28)*$AA$19:$AA$28))),"")</f>
        <v/>
      </c>
      <c r="AP123" s="93" t="str">
        <f>IFERROR(IF(LEN(AO123)=0,"",COUNTIF(AO$7:AO123,AO123)),"")</f>
        <v/>
      </c>
      <c r="AQ123" s="93" t="str">
        <f t="array" ref="AQ123">IFERROR(IF(LEN(AO123)=0,"",LARGE((AO123=$Q$7:$Q$126)*($P$7:$P$126),COUNTIF(AO123:AO$126,AO123)-1)),"")</f>
        <v/>
      </c>
      <c r="AR123" s="93" t="str">
        <f>IFERROR(IF(LEN(AO123)=0,"",COUNTIF(AQ$7:AQ123,AQ123)),"")</f>
        <v/>
      </c>
      <c r="AS123" s="93" t="str">
        <f t="array" ref="AS123">IFERROR(IF(MAX(($AJ123&gt;=$AF$31:$AF$40)*($AJ123&lt;=$AG$31:$AG$40)*$AA$31:$AA$40)=0,"",INDEX($AB$31:$AB$40,MAX(($AJ123&gt;=$AF$31:$AF$40)*($AJ123&lt;=$AG$31:$AG$40)*$AA$31:$AA$40))),"")</f>
        <v/>
      </c>
      <c r="AT123" s="93" t="str">
        <f>IFERROR(IF(LEN(AS123)=0,"",COUNTIF(AS$7:AS123,AS123)),"")</f>
        <v/>
      </c>
      <c r="AU123" s="93" t="str">
        <f t="shared" si="81"/>
        <v/>
      </c>
      <c r="AV123" s="93" t="str">
        <f>IFERROR(IF(LEN(AU123)=0,"",COUNTIF(AU$7:AU123,AU123)),"")</f>
        <v/>
      </c>
      <c r="AW123" s="93" t="str">
        <f t="array" ref="AW123">IFERROR(IF(MAX(($AJ123&gt;=$AF$43:$AF$52)*($AJ123&lt;=$AG$43:$AG$52)*$AA$43:$AA$52)=0,"",INDEX($AB$43:$AB$52,MAX(($AJ123&gt;=$AF$43:$AF$52)*($AJ123&lt;=$AG$43:$AG$52)*$AA$43:$AA$52))),"")</f>
        <v/>
      </c>
      <c r="AX123" s="93" t="str">
        <f>IFERROR(IF(LEN(AW123)=0,"",COUNTIF(AW$7:AW123,AW123)),"")</f>
        <v/>
      </c>
      <c r="AY123" s="93" t="str">
        <f t="shared" si="82"/>
        <v/>
      </c>
      <c r="AZ123" s="93" t="str">
        <f>IFERROR(IF(LEN(AY123)=0,"",COUNTIF(AY$7:AY123,AY123)),"")</f>
        <v/>
      </c>
      <c r="BA123" s="93" t="str">
        <f t="array" ref="BA123">IFERROR(IF(MAX(($AJ123&gt;=$AF$55:$AF$64)*($AJ123&lt;=$AG$55:$AG$64)*$AA$55:$AA$64)=0,"",INDEX($AB$55:$AB$64,MAX(($AJ123&gt;=$AF$55:$AF$64)*($AJ123&lt;=$AG$55:$AG$64)*$AA$55:$AA$64))),"")</f>
        <v/>
      </c>
      <c r="BB123" s="93" t="str">
        <f>IFERROR(IF(LEN(BA123)=0,"",COUNTIF(BA$7:BA123,BA123)),"")</f>
        <v/>
      </c>
      <c r="BD123" s="112">
        <v>117</v>
      </c>
      <c r="BE123" s="93" t="str">
        <f t="shared" si="83"/>
        <v/>
      </c>
      <c r="BF123" s="93" t="str">
        <f t="array" ref="BF123">IFERROR(IF(AND(COUNTIF($BE$7:$BE123,"")+1=BF$6,LEN($BE123)&gt;0,$AM123&gt;0),MATCH(INDEX($V$7:$V$16,$AM123)&amp;"-"&amp;$AN123,$BQ$7:$BQ$126,0),""),"")</f>
        <v/>
      </c>
      <c r="BG123" s="93" t="str">
        <f t="array" ref="BG123">IFERROR(IF(AND(COUNTIF($BE$7:$BE123,"")+1=BG$6,LEN($BE123)&gt;0,$AM123&gt;0),MATCH(INDEX($V$7:$V$16,$AM123)&amp;"-"&amp;$AN123,$BQ$7:$BQ$126,0),""),"")</f>
        <v/>
      </c>
      <c r="BH123" s="93" t="str">
        <f t="array" ref="BH123">IFERROR(IF(AND(COUNTIF($BE$7:$BE123,"")+1=BH$6,LEN($BE123)&gt;0,$AM123&gt;0),MATCH(INDEX($V$7:$V$16,$AM123)&amp;"-"&amp;$AN123,$BQ$7:$BQ$126,0),""),"")</f>
        <v/>
      </c>
      <c r="BI123" s="93" t="str">
        <f t="array" ref="BI123">IFERROR(IF(AND(COUNTIF($BE$7:$BE123,"")+1=BI$6,LEN($BE123)&gt;0,$AM123&gt;0),MATCH(INDEX($V$7:$V$16,$AM123)&amp;"-"&amp;$AN123,$BQ$7:$BQ$126,0),""),"")</f>
        <v/>
      </c>
      <c r="BJ123" s="93" t="str">
        <f t="array" ref="BJ123">IFERROR(IF(AND(COUNTIF($BE$7:$BE123,"")+1=BJ$6,LEN($BE123)&gt;0,$AM123&gt;0),MATCH(INDEX($V$7:$V$16,$AM123)&amp;"-"&amp;$AN123,$BQ$7:$BQ$126,0),""),"")</f>
        <v/>
      </c>
      <c r="BK123" s="93" t="str">
        <f t="array" ref="BK123">IFERROR(IF(AND(COUNTIF($BE$7:$BE123,"")+1=BK$6,LEN($BE123)&gt;0,$AM123&gt;0),MATCH(INDEX($V$7:$V$16,$AM123)&amp;"-"&amp;$AN123,$BQ$7:$BQ$126,0),""),"")</f>
        <v/>
      </c>
      <c r="BL123" s="93" t="str">
        <f t="array" ref="BL123">IFERROR(IF(AND(COUNTIF($BE$7:$BE123,"")+1=BL$6,LEN($BE123)&gt;0,$AM123&gt;0),MATCH(INDEX($V$7:$V$16,$AM123)&amp;"-"&amp;$AN123,$BQ$7:$BQ$126,0),""),"")</f>
        <v/>
      </c>
      <c r="BM123" s="93" t="str">
        <f t="array" ref="BM123">IFERROR(IF(AND(COUNTIF($BE$7:$BE123,"")+1=BM$6,LEN($BE123)&gt;0,$AM123&gt;0),MATCH(INDEX($V$7:$V$16,$AM123)&amp;"-"&amp;$AN123,$BQ$7:$BQ$126,0),""),"")</f>
        <v/>
      </c>
      <c r="BN123" s="93" t="str">
        <f t="array" ref="BN123">IFERROR(IF(AND(COUNTIF($BE$7:$BE123,"")+1=BN$6,LEN($BE123)&gt;0,$AM123&gt;0),MATCH(INDEX($V$7:$V$16,$AM123)&amp;"-"&amp;$AN123,$BQ$7:$BQ$126,0),""),"")</f>
        <v/>
      </c>
      <c r="BO123" s="93" t="str">
        <f t="array" ref="BO123">IFERROR(IF(AND(COUNTIF($BE$7:$BE123,"")+1=BO$6,LEN($BE123)&gt;0,$AM123&gt;0),MATCH(INDEX($V$7:$V$16,$AM123)&amp;"-"&amp;$AN123,$BQ$7:$BQ$126,0),""),"")</f>
        <v/>
      </c>
      <c r="BP123" s="93" t="str">
        <f t="array" ref="BP123">IFERROR(IF(AND(COUNTIF($BE$7:$BE123,"")+1=BP$6,LEN($BE123)&gt;0,$AM123&gt;0),MATCH(INDEX($V$7:$V$16,$AM123)&amp;"-"&amp;$AN123,$BQ$7:$BQ$126,0),""),"")</f>
        <v/>
      </c>
      <c r="BQ123" s="93" t="str">
        <f t="shared" si="84"/>
        <v/>
      </c>
      <c r="BR123" s="93" t="str">
        <f t="array" ref="BR123">IFERROR(IF(AND(COUNTIF($BQ$7:$BQ123,"")+1=BR$6,LEN($BQ123)&gt;0,$AQ123&gt;0),MATCH(INDEX($W$7:$W$16,$AQ123)&amp;"-"&amp;$AR123,$CC$7:$CC$126,0),""),"")</f>
        <v/>
      </c>
      <c r="BS123" s="93" t="str">
        <f t="array" ref="BS123">IFERROR(IF(AND(COUNTIF($BQ$7:$BQ123,"")+1=BS$6,LEN($BQ123)&gt;0,$AQ123&gt;0),MATCH(INDEX($W$7:$W$16,$AQ123)&amp;"-"&amp;$AR123,$CC$7:$CC$126,0),""),"")</f>
        <v/>
      </c>
      <c r="BT123" s="93" t="str">
        <f t="array" ref="BT123">IFERROR(IF(AND(COUNTIF($BQ$7:$BQ123,"")+1=BT$6,LEN($BQ123)&gt;0,$AQ123&gt;0),MATCH(INDEX($W$7:$W$16,$AQ123)&amp;"-"&amp;$AR123,$CC$7:$CC$126,0),""),"")</f>
        <v/>
      </c>
      <c r="BU123" s="93" t="str">
        <f t="array" ref="BU123">IFERROR(IF(AND(COUNTIF($BQ$7:$BQ123,"")+1=BU$6,LEN($BQ123)&gt;0,$AQ123&gt;0),MATCH(INDEX($W$7:$W$16,$AQ123)&amp;"-"&amp;$AR123,$CC$7:$CC$126,0),""),"")</f>
        <v/>
      </c>
      <c r="BV123" s="93" t="str">
        <f t="array" ref="BV123">IFERROR(IF(AND(COUNTIF($BQ$7:$BQ123,"")+1=BV$6,LEN($BQ123)&gt;0,$AQ123&gt;0),MATCH(INDEX($W$7:$W$16,$AQ123)&amp;"-"&amp;$AR123,$CC$7:$CC$126,0),""),"")</f>
        <v/>
      </c>
      <c r="BW123" s="93" t="str">
        <f t="array" ref="BW123">IFERROR(IF(AND(COUNTIF($BQ$7:$BQ123,"")+1=BW$6,LEN($BQ123)&gt;0,$AQ123&gt;0),MATCH(INDEX($W$7:$W$16,$AQ123)&amp;"-"&amp;$AR123,$CC$7:$CC$126,0),""),"")</f>
        <v/>
      </c>
      <c r="BX123" s="93" t="str">
        <f t="array" ref="BX123">IFERROR(IF(AND(COUNTIF($BQ$7:$BQ123,"")+1=BX$6,LEN($BQ123)&gt;0,$AQ123&gt;0),MATCH(INDEX($W$7:$W$16,$AQ123)&amp;"-"&amp;$AR123,$CC$7:$CC$126,0),""),"")</f>
        <v/>
      </c>
      <c r="BY123" s="93" t="str">
        <f t="array" ref="BY123">IFERROR(IF(AND(COUNTIF($BQ$7:$BQ123,"")+1=BY$6,LEN($BQ123)&gt;0,$AQ123&gt;0),MATCH(INDEX($W$7:$W$16,$AQ123)&amp;"-"&amp;$AR123,$CC$7:$CC$126,0),""),"")</f>
        <v/>
      </c>
      <c r="BZ123" s="93" t="str">
        <f t="array" ref="BZ123">IFERROR(IF(AND(COUNTIF($BQ$7:$BQ123,"")+1=BZ$6,LEN($BQ123)&gt;0,$AQ123&gt;0),MATCH(INDEX($W$7:$W$16,$AQ123)&amp;"-"&amp;$AR123,$CC$7:$CC$126,0),""),"")</f>
        <v/>
      </c>
      <c r="CA123" s="93" t="str">
        <f t="array" ref="CA123">IFERROR(IF(AND(COUNTIF($BQ$7:$BQ123,"")+1=CA$6,LEN($BQ123)&gt;0,$AQ123&gt;0),MATCH(INDEX($W$7:$W$16,$AQ123)&amp;"-"&amp;$AR123,$CC$7:$CC$126,0),""),"")</f>
        <v/>
      </c>
      <c r="CB123" s="93" t="str">
        <f t="array" ref="CB123">IFERROR(IF(AND(COUNTIF($BQ$7:$BQ123,"")+1=CB$6,LEN($BQ123)&gt;0,$AQ123&gt;0),MATCH(INDEX($W$7:$W$16,$AQ123)&amp;"-"&amp;$AR123,$CC$7:$CC$126,0),""),"")</f>
        <v/>
      </c>
      <c r="CC123" s="93" t="str">
        <f t="shared" si="85"/>
        <v/>
      </c>
      <c r="CD123" s="93" t="str">
        <f t="array" ref="CD123">IFERROR(IF(AND(COUNTIF($CC$7:$CC123,"")+1=CD$6,LEN($CC123)&gt;0,$AU123&gt;0),MATCH(INDEX($X$7:$X$16,$AU123)&amp;"-"&amp;$AV123,$CO$7:$CO$126,0),""),"")</f>
        <v/>
      </c>
      <c r="CE123" s="93" t="str">
        <f t="array" ref="CE123">IFERROR(IF(AND(COUNTIF($CC$7:$CC123,"")+1=CE$6,LEN($CC123)&gt;0,$AU123&gt;0),MATCH(INDEX($X$7:$X$16,$AU123)&amp;"-"&amp;$AV123,$CO$7:$CO$126,0),""),"")</f>
        <v/>
      </c>
      <c r="CF123" s="93" t="str">
        <f t="array" ref="CF123">IFERROR(IF(AND(COUNTIF($CC$7:$CC123,"")+1=CF$6,LEN($CC123)&gt;0,$AU123&gt;0),MATCH(INDEX($X$7:$X$16,$AU123)&amp;"-"&amp;$AV123,$CO$7:$CO$126,0),""),"")</f>
        <v/>
      </c>
      <c r="CG123" s="93" t="str">
        <f t="array" ref="CG123">IFERROR(IF(AND(COUNTIF($CC$7:$CC123,"")+1=CG$6,LEN($CC123)&gt;0,$AU123&gt;0),MATCH(INDEX($X$7:$X$16,$AU123)&amp;"-"&amp;$AV123,$CO$7:$CO$126,0),""),"")</f>
        <v/>
      </c>
      <c r="CH123" s="93" t="str">
        <f t="array" ref="CH123">IFERROR(IF(AND(COUNTIF($CC$7:$CC123,"")+1=CH$6,LEN($CC123)&gt;0,$AU123&gt;0),MATCH(INDEX($X$7:$X$16,$AU123)&amp;"-"&amp;$AV123,$CO$7:$CO$126,0),""),"")</f>
        <v/>
      </c>
      <c r="CI123" s="93" t="str">
        <f t="array" ref="CI123">IFERROR(IF(AND(COUNTIF($CC$7:$CC123,"")+1=CI$6,LEN($CC123)&gt;0,$AU123&gt;0),MATCH(INDEX($X$7:$X$16,$AU123)&amp;"-"&amp;$AV123,$CO$7:$CO$126,0),""),"")</f>
        <v/>
      </c>
      <c r="CJ123" s="93" t="str">
        <f t="array" ref="CJ123">IFERROR(IF(AND(COUNTIF($CC$7:$CC123,"")+1=CJ$6,LEN($CC123)&gt;0,$AU123&gt;0),MATCH(INDEX($X$7:$X$16,$AU123)&amp;"-"&amp;$AV123,$CO$7:$CO$126,0),""),"")</f>
        <v/>
      </c>
      <c r="CK123" s="93" t="str">
        <f t="array" ref="CK123">IFERROR(IF(AND(COUNTIF($CC$7:$CC123,"")+1=CK$6,LEN($CC123)&gt;0,$AU123&gt;0),MATCH(INDEX($X$7:$X$16,$AU123)&amp;"-"&amp;$AV123,$CO$7:$CO$126,0),""),"")</f>
        <v/>
      </c>
      <c r="CL123" s="93" t="str">
        <f t="array" ref="CL123">IFERROR(IF(AND(COUNTIF($CC$7:$CC123,"")+1=CL$6,LEN($CC123)&gt;0,$AU123&gt;0),MATCH(INDEX($X$7:$X$16,$AU123)&amp;"-"&amp;$AV123,$CO$7:$CO$126,0),""),"")</f>
        <v/>
      </c>
      <c r="CM123" s="93" t="str">
        <f t="array" ref="CM123">IFERROR(IF(AND(COUNTIF($CC$7:$CC123,"")+1=CM$6,LEN($CC123)&gt;0,$AU123&gt;0),MATCH(INDEX($X$7:$X$16,$AU123)&amp;"-"&amp;$AV123,$CO$7:$CO$126,0),""),"")</f>
        <v/>
      </c>
      <c r="CN123" s="93" t="str">
        <f t="array" ref="CN123">IFERROR(IF(AND(COUNTIF($CC$7:$CC123,"")+1=CN$6,LEN($CC123)&gt;0,$AU123&gt;0),MATCH(INDEX($X$7:$X$16,$AU123)&amp;"-"&amp;$AV123,$CO$7:$CO$126,0),""),"")</f>
        <v/>
      </c>
      <c r="CO123" s="93" t="str">
        <f t="shared" si="86"/>
        <v/>
      </c>
      <c r="CP123" s="93" t="str">
        <f t="array" ref="CP123">IFERROR(IF(AND(COUNTIF($CO$7:$CO123,"")+1=CP$6,LEN($CO123)&gt;0,$AY123&gt;0),MATCH(INDEX($Y$7:$Y$16,$AY123)&amp;"-"&amp;$AZ123,$DA$7:$DA$126,0),""),"")</f>
        <v/>
      </c>
      <c r="CQ123" s="93" t="str">
        <f t="array" ref="CQ123">IFERROR(IF(AND(COUNTIF($CO$7:$CO123,"")+1=CQ$6,LEN($CO123)&gt;0,$AY123&gt;0),MATCH(INDEX($Y$7:$Y$16,$AY123)&amp;"-"&amp;$AZ123,$DA$7:$DA$126,0),""),"")</f>
        <v/>
      </c>
      <c r="CR123" s="93" t="str">
        <f t="array" ref="CR123">IFERROR(IF(AND(COUNTIF($CO$7:$CO123,"")+1=CR$6,LEN($CO123)&gt;0,$AY123&gt;0),MATCH(INDEX($Y$7:$Y$16,$AY123)&amp;"-"&amp;$AZ123,$DA$7:$DA$126,0),""),"")</f>
        <v/>
      </c>
      <c r="CS123" s="93" t="str">
        <f t="array" ref="CS123">IFERROR(IF(AND(COUNTIF($CO$7:$CO123,"")+1=CS$6,LEN($CO123)&gt;0,$AY123&gt;0),MATCH(INDEX($Y$7:$Y$16,$AY123)&amp;"-"&amp;$AZ123,$DA$7:$DA$126,0),""),"")</f>
        <v/>
      </c>
      <c r="CT123" s="93" t="str">
        <f t="array" ref="CT123">IFERROR(IF(AND(COUNTIF($CO$7:$CO123,"")+1=CT$6,LEN($CO123)&gt;0,$AY123&gt;0),MATCH(INDEX($Y$7:$Y$16,$AY123)&amp;"-"&amp;$AZ123,$DA$7:$DA$126,0),""),"")</f>
        <v/>
      </c>
      <c r="CU123" s="93" t="str">
        <f t="array" ref="CU123">IFERROR(IF(AND(COUNTIF($CO$7:$CO123,"")+1=CU$6,LEN($CO123)&gt;0,$AY123&gt;0),MATCH(INDEX($Y$7:$Y$16,$AY123)&amp;"-"&amp;$AZ123,$DA$7:$DA$126,0),""),"")</f>
        <v/>
      </c>
      <c r="CV123" s="93" t="str">
        <f t="array" ref="CV123">IFERROR(IF(AND(COUNTIF($CO$7:$CO123,"")+1=CV$6,LEN($CO123)&gt;0,$AY123&gt;0),MATCH(INDEX($Y$7:$Y$16,$AY123)&amp;"-"&amp;$AZ123,$DA$7:$DA$126,0),""),"")</f>
        <v/>
      </c>
      <c r="CW123" s="93" t="str">
        <f t="array" ref="CW123">IFERROR(IF(AND(COUNTIF($CO$7:$CO123,"")+1=CW$6,LEN($CO123)&gt;0,$AY123&gt;0),MATCH(INDEX($Y$7:$Y$16,$AY123)&amp;"-"&amp;$AZ123,$DA$7:$DA$126,0),""),"")</f>
        <v/>
      </c>
      <c r="CX123" s="93" t="str">
        <f t="array" ref="CX123">IFERROR(IF(AND(COUNTIF($CO$7:$CO123,"")+1=CX$6,LEN($CO123)&gt;0,$AY123&gt;0),MATCH(INDEX($Y$7:$Y$16,$AY123)&amp;"-"&amp;$AZ123,$DA$7:$DA$126,0),""),"")</f>
        <v/>
      </c>
      <c r="CY123" s="93" t="str">
        <f t="array" ref="CY123">IFERROR(IF(AND(COUNTIF($CO$7:$CO123,"")+1=CY$6,LEN($CO123)&gt;0,$AY123&gt;0),MATCH(INDEX($Y$7:$Y$16,$AY123)&amp;"-"&amp;$AZ123,$DA$7:$DA$126,0),""),"")</f>
        <v/>
      </c>
      <c r="CZ123" s="93" t="str">
        <f t="array" ref="CZ123">IFERROR(IF(AND(COUNTIF($CO$7:$CO123,"")+1=CZ$6,LEN($CO123)&gt;0,$AY123&gt;0),MATCH(INDEX($Y$7:$Y$16,$AY123)&amp;"-"&amp;$AZ123,$DA$7:$DA$126,0),""),"")</f>
        <v/>
      </c>
      <c r="DA123" s="93" t="str">
        <f t="shared" si="87"/>
        <v/>
      </c>
      <c r="DC123" s="93" t="str">
        <f t="array" ref="DC123">IFERROR(IF(LEN(BQ123)=0,"",SUM((BF$7:BO$126=$BD123)*(BF$6:BO$6))),"")</f>
        <v/>
      </c>
      <c r="DD123" s="93" t="str">
        <f t="array" ref="DD123">IFERROR(IF(LEN(CC123)=0,"",SUM((BR$7:CA$126=$BD123)*(BR$6:CA$6))),"")</f>
        <v/>
      </c>
      <c r="DE123" s="93" t="str">
        <f t="array" ref="DE123">IFERROR(IF(LEN(CO123)=0,"",SUM((CD$7:CM$126=$BD123)*(CD$6:CM$6))),"")</f>
        <v/>
      </c>
      <c r="DF123" s="93" t="str">
        <f t="array" ref="DF123">IFERROR(IF(LEN(DA123)=0,"",SUM((CP$7:CY$126=$BD123)*(CP$6:CY$6))),"")</f>
        <v/>
      </c>
    </row>
    <row r="124" spans="36:110" x14ac:dyDescent="0.25">
      <c r="AJ124" s="112">
        <v>118</v>
      </c>
      <c r="AK124" s="93" t="str">
        <f t="array" ref="AK124">IFERROR(IF(MAX(($AJ124&gt;=$AF$7:$AF$16)*($AJ124&lt;=$AG$7:$AG$16)*$AA$7:$AA$16)=0,"",INDEX($AB$7:$AB$16,MAX(($AJ124&gt;=$AF$7:$AF$16)*($AJ124&lt;=$AG$7:$AG$16)*$AA$7:$AA$16))),"")</f>
        <v/>
      </c>
      <c r="AL124" s="93" t="str">
        <f>IFERROR(IF(LEN(AK124)=0,"",COUNTIF(AK$7:AK124,AK124)),"")</f>
        <v/>
      </c>
      <c r="AM124" s="93" t="str">
        <f t="array" ref="AM124">IFERROR(IF(LEN(AK124)=0,"",LARGE((AK124=$R$7:$R$126)*($P$7:$P$126),COUNTIF(AK124:AK$126,AK124)-1)),"")</f>
        <v/>
      </c>
      <c r="AN124" s="93" t="str">
        <f>IFERROR(IF(LEN(AK124)=0,"",COUNTIF(AM$7:AM124,AM124)),"")</f>
        <v/>
      </c>
      <c r="AO124" s="93" t="str">
        <f t="array" ref="AO124">IFERROR(IF(MAX(($AJ124&gt;=$AF$19:$AF$28)*($AJ124&lt;=$AG$19:$AG$28)*$AA$19:$AA$28)=0,"",INDEX($AB$19:$AB$28,MAX(($AJ124&gt;=$AF$19:$AF$28)*($AJ124&lt;=$AG$19:$AG$28)*$AA$19:$AA$28))),"")</f>
        <v/>
      </c>
      <c r="AP124" s="93" t="str">
        <f>IFERROR(IF(LEN(AO124)=0,"",COUNTIF(AO$7:AO124,AO124)),"")</f>
        <v/>
      </c>
      <c r="AQ124" s="93" t="str">
        <f t="array" ref="AQ124">IFERROR(IF(LEN(AO124)=0,"",LARGE((AO124=$Q$7:$Q$126)*($P$7:$P$126),COUNTIF(AO124:AO$126,AO124)-1)),"")</f>
        <v/>
      </c>
      <c r="AR124" s="93" t="str">
        <f>IFERROR(IF(LEN(AO124)=0,"",COUNTIF(AQ$7:AQ124,AQ124)),"")</f>
        <v/>
      </c>
      <c r="AS124" s="93" t="str">
        <f t="array" ref="AS124">IFERROR(IF(MAX(($AJ124&gt;=$AF$31:$AF$40)*($AJ124&lt;=$AG$31:$AG$40)*$AA$31:$AA$40)=0,"",INDEX($AB$31:$AB$40,MAX(($AJ124&gt;=$AF$31:$AF$40)*($AJ124&lt;=$AG$31:$AG$40)*$AA$31:$AA$40))),"")</f>
        <v/>
      </c>
      <c r="AT124" s="93" t="str">
        <f>IFERROR(IF(LEN(AS124)=0,"",COUNTIF(AS$7:AS124,AS124)),"")</f>
        <v/>
      </c>
      <c r="AU124" s="93" t="str">
        <f t="shared" si="81"/>
        <v/>
      </c>
      <c r="AV124" s="93" t="str">
        <f>IFERROR(IF(LEN(AU124)=0,"",COUNTIF(AU$7:AU124,AU124)),"")</f>
        <v/>
      </c>
      <c r="AW124" s="93" t="str">
        <f t="array" ref="AW124">IFERROR(IF(MAX(($AJ124&gt;=$AF$43:$AF$52)*($AJ124&lt;=$AG$43:$AG$52)*$AA$43:$AA$52)=0,"",INDEX($AB$43:$AB$52,MAX(($AJ124&gt;=$AF$43:$AF$52)*($AJ124&lt;=$AG$43:$AG$52)*$AA$43:$AA$52))),"")</f>
        <v/>
      </c>
      <c r="AX124" s="93" t="str">
        <f>IFERROR(IF(LEN(AW124)=0,"",COUNTIF(AW$7:AW124,AW124)),"")</f>
        <v/>
      </c>
      <c r="AY124" s="93" t="str">
        <f t="shared" si="82"/>
        <v/>
      </c>
      <c r="AZ124" s="93" t="str">
        <f>IFERROR(IF(LEN(AY124)=0,"",COUNTIF(AY$7:AY124,AY124)),"")</f>
        <v/>
      </c>
      <c r="BA124" s="93" t="str">
        <f t="array" ref="BA124">IFERROR(IF(MAX(($AJ124&gt;=$AF$55:$AF$64)*($AJ124&lt;=$AG$55:$AG$64)*$AA$55:$AA$64)=0,"",INDEX($AB$55:$AB$64,MAX(($AJ124&gt;=$AF$55:$AF$64)*($AJ124&lt;=$AG$55:$AG$64)*$AA$55:$AA$64))),"")</f>
        <v/>
      </c>
      <c r="BB124" s="93" t="str">
        <f>IFERROR(IF(LEN(BA124)=0,"",COUNTIF(BA$7:BA124,BA124)),"")</f>
        <v/>
      </c>
      <c r="BD124" s="112">
        <v>118</v>
      </c>
      <c r="BE124" s="93" t="str">
        <f t="shared" si="83"/>
        <v/>
      </c>
      <c r="BF124" s="93" t="str">
        <f t="array" ref="BF124">IFERROR(IF(AND(COUNTIF($BE$7:$BE124,"")+1=BF$6,LEN($BE124)&gt;0,$AM124&gt;0),MATCH(INDEX($V$7:$V$16,$AM124)&amp;"-"&amp;$AN124,$BQ$7:$BQ$126,0),""),"")</f>
        <v/>
      </c>
      <c r="BG124" s="93" t="str">
        <f t="array" ref="BG124">IFERROR(IF(AND(COUNTIF($BE$7:$BE124,"")+1=BG$6,LEN($BE124)&gt;0,$AM124&gt;0),MATCH(INDEX($V$7:$V$16,$AM124)&amp;"-"&amp;$AN124,$BQ$7:$BQ$126,0),""),"")</f>
        <v/>
      </c>
      <c r="BH124" s="93" t="str">
        <f t="array" ref="BH124">IFERROR(IF(AND(COUNTIF($BE$7:$BE124,"")+1=BH$6,LEN($BE124)&gt;0,$AM124&gt;0),MATCH(INDEX($V$7:$V$16,$AM124)&amp;"-"&amp;$AN124,$BQ$7:$BQ$126,0),""),"")</f>
        <v/>
      </c>
      <c r="BI124" s="93" t="str">
        <f t="array" ref="BI124">IFERROR(IF(AND(COUNTIF($BE$7:$BE124,"")+1=BI$6,LEN($BE124)&gt;0,$AM124&gt;0),MATCH(INDEX($V$7:$V$16,$AM124)&amp;"-"&amp;$AN124,$BQ$7:$BQ$126,0),""),"")</f>
        <v/>
      </c>
      <c r="BJ124" s="93" t="str">
        <f t="array" ref="BJ124">IFERROR(IF(AND(COUNTIF($BE$7:$BE124,"")+1=BJ$6,LEN($BE124)&gt;0,$AM124&gt;0),MATCH(INDEX($V$7:$V$16,$AM124)&amp;"-"&amp;$AN124,$BQ$7:$BQ$126,0),""),"")</f>
        <v/>
      </c>
      <c r="BK124" s="93" t="str">
        <f t="array" ref="BK124">IFERROR(IF(AND(COUNTIF($BE$7:$BE124,"")+1=BK$6,LEN($BE124)&gt;0,$AM124&gt;0),MATCH(INDEX($V$7:$V$16,$AM124)&amp;"-"&amp;$AN124,$BQ$7:$BQ$126,0),""),"")</f>
        <v/>
      </c>
      <c r="BL124" s="93" t="str">
        <f t="array" ref="BL124">IFERROR(IF(AND(COUNTIF($BE$7:$BE124,"")+1=BL$6,LEN($BE124)&gt;0,$AM124&gt;0),MATCH(INDEX($V$7:$V$16,$AM124)&amp;"-"&amp;$AN124,$BQ$7:$BQ$126,0),""),"")</f>
        <v/>
      </c>
      <c r="BM124" s="93" t="str">
        <f t="array" ref="BM124">IFERROR(IF(AND(COUNTIF($BE$7:$BE124,"")+1=BM$6,LEN($BE124)&gt;0,$AM124&gt;0),MATCH(INDEX($V$7:$V$16,$AM124)&amp;"-"&amp;$AN124,$BQ$7:$BQ$126,0),""),"")</f>
        <v/>
      </c>
      <c r="BN124" s="93" t="str">
        <f t="array" ref="BN124">IFERROR(IF(AND(COUNTIF($BE$7:$BE124,"")+1=BN$6,LEN($BE124)&gt;0,$AM124&gt;0),MATCH(INDEX($V$7:$V$16,$AM124)&amp;"-"&amp;$AN124,$BQ$7:$BQ$126,0),""),"")</f>
        <v/>
      </c>
      <c r="BO124" s="93" t="str">
        <f t="array" ref="BO124">IFERROR(IF(AND(COUNTIF($BE$7:$BE124,"")+1=BO$6,LEN($BE124)&gt;0,$AM124&gt;0),MATCH(INDEX($V$7:$V$16,$AM124)&amp;"-"&amp;$AN124,$BQ$7:$BQ$126,0),""),"")</f>
        <v/>
      </c>
      <c r="BP124" s="93" t="str">
        <f t="array" ref="BP124">IFERROR(IF(AND(COUNTIF($BE$7:$BE124,"")+1=BP$6,LEN($BE124)&gt;0,$AM124&gt;0),MATCH(INDEX($V$7:$V$16,$AM124)&amp;"-"&amp;$AN124,$BQ$7:$BQ$126,0),""),"")</f>
        <v/>
      </c>
      <c r="BQ124" s="93" t="str">
        <f t="shared" si="84"/>
        <v/>
      </c>
      <c r="BR124" s="93" t="str">
        <f t="array" ref="BR124">IFERROR(IF(AND(COUNTIF($BQ$7:$BQ124,"")+1=BR$6,LEN($BQ124)&gt;0,$AQ124&gt;0),MATCH(INDEX($W$7:$W$16,$AQ124)&amp;"-"&amp;$AR124,$CC$7:$CC$126,0),""),"")</f>
        <v/>
      </c>
      <c r="BS124" s="93" t="str">
        <f t="array" ref="BS124">IFERROR(IF(AND(COUNTIF($BQ$7:$BQ124,"")+1=BS$6,LEN($BQ124)&gt;0,$AQ124&gt;0),MATCH(INDEX($W$7:$W$16,$AQ124)&amp;"-"&amp;$AR124,$CC$7:$CC$126,0),""),"")</f>
        <v/>
      </c>
      <c r="BT124" s="93" t="str">
        <f t="array" ref="BT124">IFERROR(IF(AND(COUNTIF($BQ$7:$BQ124,"")+1=BT$6,LEN($BQ124)&gt;0,$AQ124&gt;0),MATCH(INDEX($W$7:$W$16,$AQ124)&amp;"-"&amp;$AR124,$CC$7:$CC$126,0),""),"")</f>
        <v/>
      </c>
      <c r="BU124" s="93" t="str">
        <f t="array" ref="BU124">IFERROR(IF(AND(COUNTIF($BQ$7:$BQ124,"")+1=BU$6,LEN($BQ124)&gt;0,$AQ124&gt;0),MATCH(INDEX($W$7:$W$16,$AQ124)&amp;"-"&amp;$AR124,$CC$7:$CC$126,0),""),"")</f>
        <v/>
      </c>
      <c r="BV124" s="93" t="str">
        <f t="array" ref="BV124">IFERROR(IF(AND(COUNTIF($BQ$7:$BQ124,"")+1=BV$6,LEN($BQ124)&gt;0,$AQ124&gt;0),MATCH(INDEX($W$7:$W$16,$AQ124)&amp;"-"&amp;$AR124,$CC$7:$CC$126,0),""),"")</f>
        <v/>
      </c>
      <c r="BW124" s="93" t="str">
        <f t="array" ref="BW124">IFERROR(IF(AND(COUNTIF($BQ$7:$BQ124,"")+1=BW$6,LEN($BQ124)&gt;0,$AQ124&gt;0),MATCH(INDEX($W$7:$W$16,$AQ124)&amp;"-"&amp;$AR124,$CC$7:$CC$126,0),""),"")</f>
        <v/>
      </c>
      <c r="BX124" s="93" t="str">
        <f t="array" ref="BX124">IFERROR(IF(AND(COUNTIF($BQ$7:$BQ124,"")+1=BX$6,LEN($BQ124)&gt;0,$AQ124&gt;0),MATCH(INDEX($W$7:$W$16,$AQ124)&amp;"-"&amp;$AR124,$CC$7:$CC$126,0),""),"")</f>
        <v/>
      </c>
      <c r="BY124" s="93" t="str">
        <f t="array" ref="BY124">IFERROR(IF(AND(COUNTIF($BQ$7:$BQ124,"")+1=BY$6,LEN($BQ124)&gt;0,$AQ124&gt;0),MATCH(INDEX($W$7:$W$16,$AQ124)&amp;"-"&amp;$AR124,$CC$7:$CC$126,0),""),"")</f>
        <v/>
      </c>
      <c r="BZ124" s="93" t="str">
        <f t="array" ref="BZ124">IFERROR(IF(AND(COUNTIF($BQ$7:$BQ124,"")+1=BZ$6,LEN($BQ124)&gt;0,$AQ124&gt;0),MATCH(INDEX($W$7:$W$16,$AQ124)&amp;"-"&amp;$AR124,$CC$7:$CC$126,0),""),"")</f>
        <v/>
      </c>
      <c r="CA124" s="93" t="str">
        <f t="array" ref="CA124">IFERROR(IF(AND(COUNTIF($BQ$7:$BQ124,"")+1=CA$6,LEN($BQ124)&gt;0,$AQ124&gt;0),MATCH(INDEX($W$7:$W$16,$AQ124)&amp;"-"&amp;$AR124,$CC$7:$CC$126,0),""),"")</f>
        <v/>
      </c>
      <c r="CB124" s="93" t="str">
        <f t="array" ref="CB124">IFERROR(IF(AND(COUNTIF($BQ$7:$BQ124,"")+1=CB$6,LEN($BQ124)&gt;0,$AQ124&gt;0),MATCH(INDEX($W$7:$W$16,$AQ124)&amp;"-"&amp;$AR124,$CC$7:$CC$126,0),""),"")</f>
        <v/>
      </c>
      <c r="CC124" s="93" t="str">
        <f t="shared" si="85"/>
        <v/>
      </c>
      <c r="CD124" s="93" t="str">
        <f t="array" ref="CD124">IFERROR(IF(AND(COUNTIF($CC$7:$CC124,"")+1=CD$6,LEN($CC124)&gt;0,$AU124&gt;0),MATCH(INDEX($X$7:$X$16,$AU124)&amp;"-"&amp;$AV124,$CO$7:$CO$126,0),""),"")</f>
        <v/>
      </c>
      <c r="CE124" s="93" t="str">
        <f t="array" ref="CE124">IFERROR(IF(AND(COUNTIF($CC$7:$CC124,"")+1=CE$6,LEN($CC124)&gt;0,$AU124&gt;0),MATCH(INDEX($X$7:$X$16,$AU124)&amp;"-"&amp;$AV124,$CO$7:$CO$126,0),""),"")</f>
        <v/>
      </c>
      <c r="CF124" s="93" t="str">
        <f t="array" ref="CF124">IFERROR(IF(AND(COUNTIF($CC$7:$CC124,"")+1=CF$6,LEN($CC124)&gt;0,$AU124&gt;0),MATCH(INDEX($X$7:$X$16,$AU124)&amp;"-"&amp;$AV124,$CO$7:$CO$126,0),""),"")</f>
        <v/>
      </c>
      <c r="CG124" s="93" t="str">
        <f t="array" ref="CG124">IFERROR(IF(AND(COUNTIF($CC$7:$CC124,"")+1=CG$6,LEN($CC124)&gt;0,$AU124&gt;0),MATCH(INDEX($X$7:$X$16,$AU124)&amp;"-"&amp;$AV124,$CO$7:$CO$126,0),""),"")</f>
        <v/>
      </c>
      <c r="CH124" s="93" t="str">
        <f t="array" ref="CH124">IFERROR(IF(AND(COUNTIF($CC$7:$CC124,"")+1=CH$6,LEN($CC124)&gt;0,$AU124&gt;0),MATCH(INDEX($X$7:$X$16,$AU124)&amp;"-"&amp;$AV124,$CO$7:$CO$126,0),""),"")</f>
        <v/>
      </c>
      <c r="CI124" s="93" t="str">
        <f t="array" ref="CI124">IFERROR(IF(AND(COUNTIF($CC$7:$CC124,"")+1=CI$6,LEN($CC124)&gt;0,$AU124&gt;0),MATCH(INDEX($X$7:$X$16,$AU124)&amp;"-"&amp;$AV124,$CO$7:$CO$126,0),""),"")</f>
        <v/>
      </c>
      <c r="CJ124" s="93" t="str">
        <f t="array" ref="CJ124">IFERROR(IF(AND(COUNTIF($CC$7:$CC124,"")+1=CJ$6,LEN($CC124)&gt;0,$AU124&gt;0),MATCH(INDEX($X$7:$X$16,$AU124)&amp;"-"&amp;$AV124,$CO$7:$CO$126,0),""),"")</f>
        <v/>
      </c>
      <c r="CK124" s="93" t="str">
        <f t="array" ref="CK124">IFERROR(IF(AND(COUNTIF($CC$7:$CC124,"")+1=CK$6,LEN($CC124)&gt;0,$AU124&gt;0),MATCH(INDEX($X$7:$X$16,$AU124)&amp;"-"&amp;$AV124,$CO$7:$CO$126,0),""),"")</f>
        <v/>
      </c>
      <c r="CL124" s="93" t="str">
        <f t="array" ref="CL124">IFERROR(IF(AND(COUNTIF($CC$7:$CC124,"")+1=CL$6,LEN($CC124)&gt;0,$AU124&gt;0),MATCH(INDEX($X$7:$X$16,$AU124)&amp;"-"&amp;$AV124,$CO$7:$CO$126,0),""),"")</f>
        <v/>
      </c>
      <c r="CM124" s="93" t="str">
        <f t="array" ref="CM124">IFERROR(IF(AND(COUNTIF($CC$7:$CC124,"")+1=CM$6,LEN($CC124)&gt;0,$AU124&gt;0),MATCH(INDEX($X$7:$X$16,$AU124)&amp;"-"&amp;$AV124,$CO$7:$CO$126,0),""),"")</f>
        <v/>
      </c>
      <c r="CN124" s="93" t="str">
        <f t="array" ref="CN124">IFERROR(IF(AND(COUNTIF($CC$7:$CC124,"")+1=CN$6,LEN($CC124)&gt;0,$AU124&gt;0),MATCH(INDEX($X$7:$X$16,$AU124)&amp;"-"&amp;$AV124,$CO$7:$CO$126,0),""),"")</f>
        <v/>
      </c>
      <c r="CO124" s="93" t="str">
        <f t="shared" si="86"/>
        <v/>
      </c>
      <c r="CP124" s="93" t="str">
        <f t="array" ref="CP124">IFERROR(IF(AND(COUNTIF($CO$7:$CO124,"")+1=CP$6,LEN($CO124)&gt;0,$AY124&gt;0),MATCH(INDEX($Y$7:$Y$16,$AY124)&amp;"-"&amp;$AZ124,$DA$7:$DA$126,0),""),"")</f>
        <v/>
      </c>
      <c r="CQ124" s="93" t="str">
        <f t="array" ref="CQ124">IFERROR(IF(AND(COUNTIF($CO$7:$CO124,"")+1=CQ$6,LEN($CO124)&gt;0,$AY124&gt;0),MATCH(INDEX($Y$7:$Y$16,$AY124)&amp;"-"&amp;$AZ124,$DA$7:$DA$126,0),""),"")</f>
        <v/>
      </c>
      <c r="CR124" s="93" t="str">
        <f t="array" ref="CR124">IFERROR(IF(AND(COUNTIF($CO$7:$CO124,"")+1=CR$6,LEN($CO124)&gt;0,$AY124&gt;0),MATCH(INDEX($Y$7:$Y$16,$AY124)&amp;"-"&amp;$AZ124,$DA$7:$DA$126,0),""),"")</f>
        <v/>
      </c>
      <c r="CS124" s="93" t="str">
        <f t="array" ref="CS124">IFERROR(IF(AND(COUNTIF($CO$7:$CO124,"")+1=CS$6,LEN($CO124)&gt;0,$AY124&gt;0),MATCH(INDEX($Y$7:$Y$16,$AY124)&amp;"-"&amp;$AZ124,$DA$7:$DA$126,0),""),"")</f>
        <v/>
      </c>
      <c r="CT124" s="93" t="str">
        <f t="array" ref="CT124">IFERROR(IF(AND(COUNTIF($CO$7:$CO124,"")+1=CT$6,LEN($CO124)&gt;0,$AY124&gt;0),MATCH(INDEX($Y$7:$Y$16,$AY124)&amp;"-"&amp;$AZ124,$DA$7:$DA$126,0),""),"")</f>
        <v/>
      </c>
      <c r="CU124" s="93" t="str">
        <f t="array" ref="CU124">IFERROR(IF(AND(COUNTIF($CO$7:$CO124,"")+1=CU$6,LEN($CO124)&gt;0,$AY124&gt;0),MATCH(INDEX($Y$7:$Y$16,$AY124)&amp;"-"&amp;$AZ124,$DA$7:$DA$126,0),""),"")</f>
        <v/>
      </c>
      <c r="CV124" s="93" t="str">
        <f t="array" ref="CV124">IFERROR(IF(AND(COUNTIF($CO$7:$CO124,"")+1=CV$6,LEN($CO124)&gt;0,$AY124&gt;0),MATCH(INDEX($Y$7:$Y$16,$AY124)&amp;"-"&amp;$AZ124,$DA$7:$DA$126,0),""),"")</f>
        <v/>
      </c>
      <c r="CW124" s="93" t="str">
        <f t="array" ref="CW124">IFERROR(IF(AND(COUNTIF($CO$7:$CO124,"")+1=CW$6,LEN($CO124)&gt;0,$AY124&gt;0),MATCH(INDEX($Y$7:$Y$16,$AY124)&amp;"-"&amp;$AZ124,$DA$7:$DA$126,0),""),"")</f>
        <v/>
      </c>
      <c r="CX124" s="93" t="str">
        <f t="array" ref="CX124">IFERROR(IF(AND(COUNTIF($CO$7:$CO124,"")+1=CX$6,LEN($CO124)&gt;0,$AY124&gt;0),MATCH(INDEX($Y$7:$Y$16,$AY124)&amp;"-"&amp;$AZ124,$DA$7:$DA$126,0),""),"")</f>
        <v/>
      </c>
      <c r="CY124" s="93" t="str">
        <f t="array" ref="CY124">IFERROR(IF(AND(COUNTIF($CO$7:$CO124,"")+1=CY$6,LEN($CO124)&gt;0,$AY124&gt;0),MATCH(INDEX($Y$7:$Y$16,$AY124)&amp;"-"&amp;$AZ124,$DA$7:$DA$126,0),""),"")</f>
        <v/>
      </c>
      <c r="CZ124" s="93" t="str">
        <f t="array" ref="CZ124">IFERROR(IF(AND(COUNTIF($CO$7:$CO124,"")+1=CZ$6,LEN($CO124)&gt;0,$AY124&gt;0),MATCH(INDEX($Y$7:$Y$16,$AY124)&amp;"-"&amp;$AZ124,$DA$7:$DA$126,0),""),"")</f>
        <v/>
      </c>
      <c r="DA124" s="93" t="str">
        <f t="shared" si="87"/>
        <v/>
      </c>
      <c r="DC124" s="93" t="str">
        <f t="array" ref="DC124">IFERROR(IF(LEN(BQ124)=0,"",SUM((BF$7:BO$126=$BD124)*(BF$6:BO$6))),"")</f>
        <v/>
      </c>
      <c r="DD124" s="93" t="str">
        <f t="array" ref="DD124">IFERROR(IF(LEN(CC124)=0,"",SUM((BR$7:CA$126=$BD124)*(BR$6:CA$6))),"")</f>
        <v/>
      </c>
      <c r="DE124" s="93" t="str">
        <f t="array" ref="DE124">IFERROR(IF(LEN(CO124)=0,"",SUM((CD$7:CM$126=$BD124)*(CD$6:CM$6))),"")</f>
        <v/>
      </c>
      <c r="DF124" s="93" t="str">
        <f t="array" ref="DF124">IFERROR(IF(LEN(DA124)=0,"",SUM((CP$7:CY$126=$BD124)*(CP$6:CY$6))),"")</f>
        <v/>
      </c>
    </row>
    <row r="125" spans="36:110" x14ac:dyDescent="0.25">
      <c r="AJ125" s="112">
        <v>119</v>
      </c>
      <c r="AK125" s="93" t="str">
        <f t="array" ref="AK125">IFERROR(IF(MAX(($AJ125&gt;=$AF$7:$AF$16)*($AJ125&lt;=$AG$7:$AG$16)*$AA$7:$AA$16)=0,"",INDEX($AB$7:$AB$16,MAX(($AJ125&gt;=$AF$7:$AF$16)*($AJ125&lt;=$AG$7:$AG$16)*$AA$7:$AA$16))),"")</f>
        <v/>
      </c>
      <c r="AL125" s="93" t="str">
        <f>IFERROR(IF(LEN(AK125)=0,"",COUNTIF(AK$7:AK125,AK125)),"")</f>
        <v/>
      </c>
      <c r="AM125" s="93" t="str">
        <f t="array" ref="AM125">IFERROR(IF(LEN(AK125)=0,"",LARGE((AK125=$R$7:$R$126)*($P$7:$P$126),COUNTIF(AK125:AK$126,AK125)-1)),"")</f>
        <v/>
      </c>
      <c r="AN125" s="93" t="str">
        <f>IFERROR(IF(LEN(AK125)=0,"",COUNTIF(AM$7:AM125,AM125)),"")</f>
        <v/>
      </c>
      <c r="AO125" s="93" t="str">
        <f t="array" ref="AO125">IFERROR(IF(MAX(($AJ125&gt;=$AF$19:$AF$28)*($AJ125&lt;=$AG$19:$AG$28)*$AA$19:$AA$28)=0,"",INDEX($AB$19:$AB$28,MAX(($AJ125&gt;=$AF$19:$AF$28)*($AJ125&lt;=$AG$19:$AG$28)*$AA$19:$AA$28))),"")</f>
        <v/>
      </c>
      <c r="AP125" s="93" t="str">
        <f>IFERROR(IF(LEN(AO125)=0,"",COUNTIF(AO$7:AO125,AO125)),"")</f>
        <v/>
      </c>
      <c r="AQ125" s="93" t="str">
        <f t="array" ref="AQ125">IFERROR(IF(LEN(AO125)=0,"",LARGE((AO125=$Q$7:$Q$126)*($P$7:$P$126),COUNTIF(AO125:AO$126,AO125)-1)),"")</f>
        <v/>
      </c>
      <c r="AR125" s="93" t="str">
        <f>IFERROR(IF(LEN(AO125)=0,"",COUNTIF(AQ$7:AQ125,AQ125)),"")</f>
        <v/>
      </c>
      <c r="AS125" s="93" t="str">
        <f t="array" ref="AS125">IFERROR(IF(MAX(($AJ125&gt;=$AF$31:$AF$40)*($AJ125&lt;=$AG$31:$AG$40)*$AA$31:$AA$40)=0,"",INDEX($AB$31:$AB$40,MAX(($AJ125&gt;=$AF$31:$AF$40)*($AJ125&lt;=$AG$31:$AG$40)*$AA$31:$AA$40))),"")</f>
        <v/>
      </c>
      <c r="AT125" s="93" t="str">
        <f>IFERROR(IF(LEN(AS125)=0,"",COUNTIF(AS$7:AS125,AS125)),"")</f>
        <v/>
      </c>
      <c r="AU125" s="93" t="str">
        <f t="shared" si="81"/>
        <v/>
      </c>
      <c r="AV125" s="93" t="str">
        <f>IFERROR(IF(LEN(AU125)=0,"",COUNTIF(AU$7:AU125,AU125)),"")</f>
        <v/>
      </c>
      <c r="AW125" s="93" t="str">
        <f t="array" ref="AW125">IFERROR(IF(MAX(($AJ125&gt;=$AF$43:$AF$52)*($AJ125&lt;=$AG$43:$AG$52)*$AA$43:$AA$52)=0,"",INDEX($AB$43:$AB$52,MAX(($AJ125&gt;=$AF$43:$AF$52)*($AJ125&lt;=$AG$43:$AG$52)*$AA$43:$AA$52))),"")</f>
        <v/>
      </c>
      <c r="AX125" s="93" t="str">
        <f>IFERROR(IF(LEN(AW125)=0,"",COUNTIF(AW$7:AW125,AW125)),"")</f>
        <v/>
      </c>
      <c r="AY125" s="93" t="str">
        <f t="shared" si="82"/>
        <v/>
      </c>
      <c r="AZ125" s="93" t="str">
        <f>IFERROR(IF(LEN(AY125)=0,"",COUNTIF(AY$7:AY125,AY125)),"")</f>
        <v/>
      </c>
      <c r="BA125" s="93" t="str">
        <f t="array" ref="BA125">IFERROR(IF(MAX(($AJ125&gt;=$AF$55:$AF$64)*($AJ125&lt;=$AG$55:$AG$64)*$AA$55:$AA$64)=0,"",INDEX($AB$55:$AB$64,MAX(($AJ125&gt;=$AF$55:$AF$64)*($AJ125&lt;=$AG$55:$AG$64)*$AA$55:$AA$64))),"")</f>
        <v/>
      </c>
      <c r="BB125" s="93" t="str">
        <f>IFERROR(IF(LEN(BA125)=0,"",COUNTIF(BA$7:BA125,BA125)),"")</f>
        <v/>
      </c>
      <c r="BD125" s="112">
        <v>119</v>
      </c>
      <c r="BE125" s="93" t="str">
        <f t="shared" si="83"/>
        <v/>
      </c>
      <c r="BF125" s="93" t="str">
        <f t="array" ref="BF125">IFERROR(IF(AND(COUNTIF($BE$7:$BE125,"")+1=BF$6,LEN($BE125)&gt;0,$AM125&gt;0),MATCH(INDEX($V$7:$V$16,$AM125)&amp;"-"&amp;$AN125,$BQ$7:$BQ$126,0),""),"")</f>
        <v/>
      </c>
      <c r="BG125" s="93" t="str">
        <f t="array" ref="BG125">IFERROR(IF(AND(COUNTIF($BE$7:$BE125,"")+1=BG$6,LEN($BE125)&gt;0,$AM125&gt;0),MATCH(INDEX($V$7:$V$16,$AM125)&amp;"-"&amp;$AN125,$BQ$7:$BQ$126,0),""),"")</f>
        <v/>
      </c>
      <c r="BH125" s="93" t="str">
        <f t="array" ref="BH125">IFERROR(IF(AND(COUNTIF($BE$7:$BE125,"")+1=BH$6,LEN($BE125)&gt;0,$AM125&gt;0),MATCH(INDEX($V$7:$V$16,$AM125)&amp;"-"&amp;$AN125,$BQ$7:$BQ$126,0),""),"")</f>
        <v/>
      </c>
      <c r="BI125" s="93" t="str">
        <f t="array" ref="BI125">IFERROR(IF(AND(COUNTIF($BE$7:$BE125,"")+1=BI$6,LEN($BE125)&gt;0,$AM125&gt;0),MATCH(INDEX($V$7:$V$16,$AM125)&amp;"-"&amp;$AN125,$BQ$7:$BQ$126,0),""),"")</f>
        <v/>
      </c>
      <c r="BJ125" s="93" t="str">
        <f t="array" ref="BJ125">IFERROR(IF(AND(COUNTIF($BE$7:$BE125,"")+1=BJ$6,LEN($BE125)&gt;0,$AM125&gt;0),MATCH(INDEX($V$7:$V$16,$AM125)&amp;"-"&amp;$AN125,$BQ$7:$BQ$126,0),""),"")</f>
        <v/>
      </c>
      <c r="BK125" s="93" t="str">
        <f t="array" ref="BK125">IFERROR(IF(AND(COUNTIF($BE$7:$BE125,"")+1=BK$6,LEN($BE125)&gt;0,$AM125&gt;0),MATCH(INDEX($V$7:$V$16,$AM125)&amp;"-"&amp;$AN125,$BQ$7:$BQ$126,0),""),"")</f>
        <v/>
      </c>
      <c r="BL125" s="93" t="str">
        <f t="array" ref="BL125">IFERROR(IF(AND(COUNTIF($BE$7:$BE125,"")+1=BL$6,LEN($BE125)&gt;0,$AM125&gt;0),MATCH(INDEX($V$7:$V$16,$AM125)&amp;"-"&amp;$AN125,$BQ$7:$BQ$126,0),""),"")</f>
        <v/>
      </c>
      <c r="BM125" s="93" t="str">
        <f t="array" ref="BM125">IFERROR(IF(AND(COUNTIF($BE$7:$BE125,"")+1=BM$6,LEN($BE125)&gt;0,$AM125&gt;0),MATCH(INDEX($V$7:$V$16,$AM125)&amp;"-"&amp;$AN125,$BQ$7:$BQ$126,0),""),"")</f>
        <v/>
      </c>
      <c r="BN125" s="93" t="str">
        <f t="array" ref="BN125">IFERROR(IF(AND(COUNTIF($BE$7:$BE125,"")+1=BN$6,LEN($BE125)&gt;0,$AM125&gt;0),MATCH(INDEX($V$7:$V$16,$AM125)&amp;"-"&amp;$AN125,$BQ$7:$BQ$126,0),""),"")</f>
        <v/>
      </c>
      <c r="BO125" s="93" t="str">
        <f t="array" ref="BO125">IFERROR(IF(AND(COUNTIF($BE$7:$BE125,"")+1=BO$6,LEN($BE125)&gt;0,$AM125&gt;0),MATCH(INDEX($V$7:$V$16,$AM125)&amp;"-"&amp;$AN125,$BQ$7:$BQ$126,0),""),"")</f>
        <v/>
      </c>
      <c r="BP125" s="93" t="str">
        <f t="array" ref="BP125">IFERROR(IF(AND(COUNTIF($BE$7:$BE125,"")+1=BP$6,LEN($BE125)&gt;0,$AM125&gt;0),MATCH(INDEX($V$7:$V$16,$AM125)&amp;"-"&amp;$AN125,$BQ$7:$BQ$126,0),""),"")</f>
        <v/>
      </c>
      <c r="BQ125" s="93" t="str">
        <f t="shared" si="84"/>
        <v/>
      </c>
      <c r="BR125" s="93" t="str">
        <f t="array" ref="BR125">IFERROR(IF(AND(COUNTIF($BQ$7:$BQ125,"")+1=BR$6,LEN($BQ125)&gt;0,$AQ125&gt;0),MATCH(INDEX($W$7:$W$16,$AQ125)&amp;"-"&amp;$AR125,$CC$7:$CC$126,0),""),"")</f>
        <v/>
      </c>
      <c r="BS125" s="93" t="str">
        <f t="array" ref="BS125">IFERROR(IF(AND(COUNTIF($BQ$7:$BQ125,"")+1=BS$6,LEN($BQ125)&gt;0,$AQ125&gt;0),MATCH(INDEX($W$7:$W$16,$AQ125)&amp;"-"&amp;$AR125,$CC$7:$CC$126,0),""),"")</f>
        <v/>
      </c>
      <c r="BT125" s="93" t="str">
        <f t="array" ref="BT125">IFERROR(IF(AND(COUNTIF($BQ$7:$BQ125,"")+1=BT$6,LEN($BQ125)&gt;0,$AQ125&gt;0),MATCH(INDEX($W$7:$W$16,$AQ125)&amp;"-"&amp;$AR125,$CC$7:$CC$126,0),""),"")</f>
        <v/>
      </c>
      <c r="BU125" s="93" t="str">
        <f t="array" ref="BU125">IFERROR(IF(AND(COUNTIF($BQ$7:$BQ125,"")+1=BU$6,LEN($BQ125)&gt;0,$AQ125&gt;0),MATCH(INDEX($W$7:$W$16,$AQ125)&amp;"-"&amp;$AR125,$CC$7:$CC$126,0),""),"")</f>
        <v/>
      </c>
      <c r="BV125" s="93" t="str">
        <f t="array" ref="BV125">IFERROR(IF(AND(COUNTIF($BQ$7:$BQ125,"")+1=BV$6,LEN($BQ125)&gt;0,$AQ125&gt;0),MATCH(INDEX($W$7:$W$16,$AQ125)&amp;"-"&amp;$AR125,$CC$7:$CC$126,0),""),"")</f>
        <v/>
      </c>
      <c r="BW125" s="93" t="str">
        <f t="array" ref="BW125">IFERROR(IF(AND(COUNTIF($BQ$7:$BQ125,"")+1=BW$6,LEN($BQ125)&gt;0,$AQ125&gt;0),MATCH(INDEX($W$7:$W$16,$AQ125)&amp;"-"&amp;$AR125,$CC$7:$CC$126,0),""),"")</f>
        <v/>
      </c>
      <c r="BX125" s="93" t="str">
        <f t="array" ref="BX125">IFERROR(IF(AND(COUNTIF($BQ$7:$BQ125,"")+1=BX$6,LEN($BQ125)&gt;0,$AQ125&gt;0),MATCH(INDEX($W$7:$W$16,$AQ125)&amp;"-"&amp;$AR125,$CC$7:$CC$126,0),""),"")</f>
        <v/>
      </c>
      <c r="BY125" s="93" t="str">
        <f t="array" ref="BY125">IFERROR(IF(AND(COUNTIF($BQ$7:$BQ125,"")+1=BY$6,LEN($BQ125)&gt;0,$AQ125&gt;0),MATCH(INDEX($W$7:$W$16,$AQ125)&amp;"-"&amp;$AR125,$CC$7:$CC$126,0),""),"")</f>
        <v/>
      </c>
      <c r="BZ125" s="93" t="str">
        <f t="array" ref="BZ125">IFERROR(IF(AND(COUNTIF($BQ$7:$BQ125,"")+1=BZ$6,LEN($BQ125)&gt;0,$AQ125&gt;0),MATCH(INDEX($W$7:$W$16,$AQ125)&amp;"-"&amp;$AR125,$CC$7:$CC$126,0),""),"")</f>
        <v/>
      </c>
      <c r="CA125" s="93" t="str">
        <f t="array" ref="CA125">IFERROR(IF(AND(COUNTIF($BQ$7:$BQ125,"")+1=CA$6,LEN($BQ125)&gt;0,$AQ125&gt;0),MATCH(INDEX($W$7:$W$16,$AQ125)&amp;"-"&amp;$AR125,$CC$7:$CC$126,0),""),"")</f>
        <v/>
      </c>
      <c r="CB125" s="93" t="str">
        <f t="array" ref="CB125">IFERROR(IF(AND(COUNTIF($BQ$7:$BQ125,"")+1=CB$6,LEN($BQ125)&gt;0,$AQ125&gt;0),MATCH(INDEX($W$7:$W$16,$AQ125)&amp;"-"&amp;$AR125,$CC$7:$CC$126,0),""),"")</f>
        <v/>
      </c>
      <c r="CC125" s="93" t="str">
        <f t="shared" si="85"/>
        <v/>
      </c>
      <c r="CD125" s="93" t="str">
        <f t="array" ref="CD125">IFERROR(IF(AND(COUNTIF($CC$7:$CC125,"")+1=CD$6,LEN($CC125)&gt;0,$AU125&gt;0),MATCH(INDEX($X$7:$X$16,$AU125)&amp;"-"&amp;$AV125,$CO$7:$CO$126,0),""),"")</f>
        <v/>
      </c>
      <c r="CE125" s="93" t="str">
        <f t="array" ref="CE125">IFERROR(IF(AND(COUNTIF($CC$7:$CC125,"")+1=CE$6,LEN($CC125)&gt;0,$AU125&gt;0),MATCH(INDEX($X$7:$X$16,$AU125)&amp;"-"&amp;$AV125,$CO$7:$CO$126,0),""),"")</f>
        <v/>
      </c>
      <c r="CF125" s="93" t="str">
        <f t="array" ref="CF125">IFERROR(IF(AND(COUNTIF($CC$7:$CC125,"")+1=CF$6,LEN($CC125)&gt;0,$AU125&gt;0),MATCH(INDEX($X$7:$X$16,$AU125)&amp;"-"&amp;$AV125,$CO$7:$CO$126,0),""),"")</f>
        <v/>
      </c>
      <c r="CG125" s="93" t="str">
        <f t="array" ref="CG125">IFERROR(IF(AND(COUNTIF($CC$7:$CC125,"")+1=CG$6,LEN($CC125)&gt;0,$AU125&gt;0),MATCH(INDEX($X$7:$X$16,$AU125)&amp;"-"&amp;$AV125,$CO$7:$CO$126,0),""),"")</f>
        <v/>
      </c>
      <c r="CH125" s="93" t="str">
        <f t="array" ref="CH125">IFERROR(IF(AND(COUNTIF($CC$7:$CC125,"")+1=CH$6,LEN($CC125)&gt;0,$AU125&gt;0),MATCH(INDEX($X$7:$X$16,$AU125)&amp;"-"&amp;$AV125,$CO$7:$CO$126,0),""),"")</f>
        <v/>
      </c>
      <c r="CI125" s="93" t="str">
        <f t="array" ref="CI125">IFERROR(IF(AND(COUNTIF($CC$7:$CC125,"")+1=CI$6,LEN($CC125)&gt;0,$AU125&gt;0),MATCH(INDEX($X$7:$X$16,$AU125)&amp;"-"&amp;$AV125,$CO$7:$CO$126,0),""),"")</f>
        <v/>
      </c>
      <c r="CJ125" s="93" t="str">
        <f t="array" ref="CJ125">IFERROR(IF(AND(COUNTIF($CC$7:$CC125,"")+1=CJ$6,LEN($CC125)&gt;0,$AU125&gt;0),MATCH(INDEX($X$7:$X$16,$AU125)&amp;"-"&amp;$AV125,$CO$7:$CO$126,0),""),"")</f>
        <v/>
      </c>
      <c r="CK125" s="93" t="str">
        <f t="array" ref="CK125">IFERROR(IF(AND(COUNTIF($CC$7:$CC125,"")+1=CK$6,LEN($CC125)&gt;0,$AU125&gt;0),MATCH(INDEX($X$7:$X$16,$AU125)&amp;"-"&amp;$AV125,$CO$7:$CO$126,0),""),"")</f>
        <v/>
      </c>
      <c r="CL125" s="93" t="str">
        <f t="array" ref="CL125">IFERROR(IF(AND(COUNTIF($CC$7:$CC125,"")+1=CL$6,LEN($CC125)&gt;0,$AU125&gt;0),MATCH(INDEX($X$7:$X$16,$AU125)&amp;"-"&amp;$AV125,$CO$7:$CO$126,0),""),"")</f>
        <v/>
      </c>
      <c r="CM125" s="93" t="str">
        <f t="array" ref="CM125">IFERROR(IF(AND(COUNTIF($CC$7:$CC125,"")+1=CM$6,LEN($CC125)&gt;0,$AU125&gt;0),MATCH(INDEX($X$7:$X$16,$AU125)&amp;"-"&amp;$AV125,$CO$7:$CO$126,0),""),"")</f>
        <v/>
      </c>
      <c r="CN125" s="93" t="str">
        <f t="array" ref="CN125">IFERROR(IF(AND(COUNTIF($CC$7:$CC125,"")+1=CN$6,LEN($CC125)&gt;0,$AU125&gt;0),MATCH(INDEX($X$7:$X$16,$AU125)&amp;"-"&amp;$AV125,$CO$7:$CO$126,0),""),"")</f>
        <v/>
      </c>
      <c r="CO125" s="93" t="str">
        <f t="shared" si="86"/>
        <v/>
      </c>
      <c r="CP125" s="93" t="str">
        <f t="array" ref="CP125">IFERROR(IF(AND(COUNTIF($CO$7:$CO125,"")+1=CP$6,LEN($CO125)&gt;0,$AY125&gt;0),MATCH(INDEX($Y$7:$Y$16,$AY125)&amp;"-"&amp;$AZ125,$DA$7:$DA$126,0),""),"")</f>
        <v/>
      </c>
      <c r="CQ125" s="93" t="str">
        <f t="array" ref="CQ125">IFERROR(IF(AND(COUNTIF($CO$7:$CO125,"")+1=CQ$6,LEN($CO125)&gt;0,$AY125&gt;0),MATCH(INDEX($Y$7:$Y$16,$AY125)&amp;"-"&amp;$AZ125,$DA$7:$DA$126,0),""),"")</f>
        <v/>
      </c>
      <c r="CR125" s="93" t="str">
        <f t="array" ref="CR125">IFERROR(IF(AND(COUNTIF($CO$7:$CO125,"")+1=CR$6,LEN($CO125)&gt;0,$AY125&gt;0),MATCH(INDEX($Y$7:$Y$16,$AY125)&amp;"-"&amp;$AZ125,$DA$7:$DA$126,0),""),"")</f>
        <v/>
      </c>
      <c r="CS125" s="93" t="str">
        <f t="array" ref="CS125">IFERROR(IF(AND(COUNTIF($CO$7:$CO125,"")+1=CS$6,LEN($CO125)&gt;0,$AY125&gt;0),MATCH(INDEX($Y$7:$Y$16,$AY125)&amp;"-"&amp;$AZ125,$DA$7:$DA$126,0),""),"")</f>
        <v/>
      </c>
      <c r="CT125" s="93" t="str">
        <f t="array" ref="CT125">IFERROR(IF(AND(COUNTIF($CO$7:$CO125,"")+1=CT$6,LEN($CO125)&gt;0,$AY125&gt;0),MATCH(INDEX($Y$7:$Y$16,$AY125)&amp;"-"&amp;$AZ125,$DA$7:$DA$126,0),""),"")</f>
        <v/>
      </c>
      <c r="CU125" s="93" t="str">
        <f t="array" ref="CU125">IFERROR(IF(AND(COUNTIF($CO$7:$CO125,"")+1=CU$6,LEN($CO125)&gt;0,$AY125&gt;0),MATCH(INDEX($Y$7:$Y$16,$AY125)&amp;"-"&amp;$AZ125,$DA$7:$DA$126,0),""),"")</f>
        <v/>
      </c>
      <c r="CV125" s="93" t="str">
        <f t="array" ref="CV125">IFERROR(IF(AND(COUNTIF($CO$7:$CO125,"")+1=CV$6,LEN($CO125)&gt;0,$AY125&gt;0),MATCH(INDEX($Y$7:$Y$16,$AY125)&amp;"-"&amp;$AZ125,$DA$7:$DA$126,0),""),"")</f>
        <v/>
      </c>
      <c r="CW125" s="93" t="str">
        <f t="array" ref="CW125">IFERROR(IF(AND(COUNTIF($CO$7:$CO125,"")+1=CW$6,LEN($CO125)&gt;0,$AY125&gt;0),MATCH(INDEX($Y$7:$Y$16,$AY125)&amp;"-"&amp;$AZ125,$DA$7:$DA$126,0),""),"")</f>
        <v/>
      </c>
      <c r="CX125" s="93" t="str">
        <f t="array" ref="CX125">IFERROR(IF(AND(COUNTIF($CO$7:$CO125,"")+1=CX$6,LEN($CO125)&gt;0,$AY125&gt;0),MATCH(INDEX($Y$7:$Y$16,$AY125)&amp;"-"&amp;$AZ125,$DA$7:$DA$126,0),""),"")</f>
        <v/>
      </c>
      <c r="CY125" s="93" t="str">
        <f t="array" ref="CY125">IFERROR(IF(AND(COUNTIF($CO$7:$CO125,"")+1=CY$6,LEN($CO125)&gt;0,$AY125&gt;0),MATCH(INDEX($Y$7:$Y$16,$AY125)&amp;"-"&amp;$AZ125,$DA$7:$DA$126,0),""),"")</f>
        <v/>
      </c>
      <c r="CZ125" s="93" t="str">
        <f t="array" ref="CZ125">IFERROR(IF(AND(COUNTIF($CO$7:$CO125,"")+1=CZ$6,LEN($CO125)&gt;0,$AY125&gt;0),MATCH(INDEX($Y$7:$Y$16,$AY125)&amp;"-"&amp;$AZ125,$DA$7:$DA$126,0),""),"")</f>
        <v/>
      </c>
      <c r="DA125" s="93" t="str">
        <f t="shared" si="87"/>
        <v/>
      </c>
      <c r="DC125" s="93" t="str">
        <f t="array" ref="DC125">IFERROR(IF(LEN(BQ125)=0,"",SUM((BF$7:BO$126=$BD125)*(BF$6:BO$6))),"")</f>
        <v/>
      </c>
      <c r="DD125" s="93" t="str">
        <f t="array" ref="DD125">IFERROR(IF(LEN(CC125)=0,"",SUM((BR$7:CA$126=$BD125)*(BR$6:CA$6))),"")</f>
        <v/>
      </c>
      <c r="DE125" s="93" t="str">
        <f t="array" ref="DE125">IFERROR(IF(LEN(CO125)=0,"",SUM((CD$7:CM$126=$BD125)*(CD$6:CM$6))),"")</f>
        <v/>
      </c>
      <c r="DF125" s="93" t="str">
        <f t="array" ref="DF125">IFERROR(IF(LEN(DA125)=0,"",SUM((CP$7:CY$126=$BD125)*(CP$6:CY$6))),"")</f>
        <v/>
      </c>
    </row>
    <row r="126" spans="36:110" x14ac:dyDescent="0.25">
      <c r="AJ126" s="112">
        <v>120</v>
      </c>
      <c r="AK126" s="93" t="str">
        <f t="array" ref="AK126">IFERROR(IF(MAX(($AJ126&gt;=$AF$7:$AF$16)*($AJ126&lt;=$AG$7:$AG$16)*$AA$7:$AA$16)=0,"",INDEX($AB$7:$AB$16,MAX(($AJ126&gt;=$AF$7:$AF$16)*($AJ126&lt;=$AG$7:$AG$16)*$AA$7:$AA$16))),"")</f>
        <v/>
      </c>
      <c r="AL126" s="93" t="str">
        <f>IFERROR(IF(LEN(AK126)=0,"",COUNTIF(AK$7:AK126,AK126)),"")</f>
        <v/>
      </c>
      <c r="AM126" s="93" t="str">
        <f t="array" ref="AM126">IFERROR(IF(LEN(AK126)=0,"",LARGE((AK126=$R$7:$R$126)*($P$7:$P$126),COUNTIF(AK126:AK$126,AK126)-1)),"")</f>
        <v/>
      </c>
      <c r="AN126" s="93" t="str">
        <f>IFERROR(IF(LEN(AK126)=0,"",COUNTIF(AM$7:AM126,AM126)),"")</f>
        <v/>
      </c>
      <c r="AO126" s="93" t="str">
        <f t="array" ref="AO126">IFERROR(IF(MAX(($AJ126&gt;=$AF$19:$AF$28)*($AJ126&lt;=$AG$19:$AG$28)*$AA$19:$AA$28)=0,"",INDEX($AB$19:$AB$28,MAX(($AJ126&gt;=$AF$19:$AF$28)*($AJ126&lt;=$AG$19:$AG$28)*$AA$19:$AA$28))),"")</f>
        <v/>
      </c>
      <c r="AP126" s="93" t="str">
        <f>IFERROR(IF(LEN(AO126)=0,"",COUNTIF(AO$7:AO126,AO126)),"")</f>
        <v/>
      </c>
      <c r="AQ126" s="93" t="str">
        <f t="array" ref="AQ126">IFERROR(IF(LEN(AO126)=0,"",LARGE((AO126=$Q$7:$Q$126)*($P$7:$P$126),COUNTIF(AO126:AO$126,AO126)-1)),"")</f>
        <v/>
      </c>
      <c r="AR126" s="93" t="str">
        <f>IFERROR(IF(LEN(AO126)=0,"",COUNTIF(AQ$7:AQ126,AQ126)),"")</f>
        <v/>
      </c>
      <c r="AS126" s="93" t="str">
        <f t="array" ref="AS126">IFERROR(IF(MAX(($AJ126&gt;=$AF$31:$AF$40)*($AJ126&lt;=$AG$31:$AG$40)*$AA$31:$AA$40)=0,"",INDEX($AB$31:$AB$40,MAX(($AJ126&gt;=$AF$31:$AF$40)*($AJ126&lt;=$AG$31:$AG$40)*$AA$31:$AA$40))),"")</f>
        <v/>
      </c>
      <c r="AT126" s="93" t="str">
        <f>IFERROR(IF(LEN(AS126)=0,"",COUNTIF(AS$7:AS126,AS126)),"")</f>
        <v/>
      </c>
      <c r="AU126" s="93" t="str">
        <f t="shared" si="81"/>
        <v/>
      </c>
      <c r="AV126" s="93" t="str">
        <f>IFERROR(IF(LEN(AU126)=0,"",COUNTIF(AU$7:AU126,AU126)),"")</f>
        <v/>
      </c>
      <c r="AW126" s="93" t="str">
        <f t="array" ref="AW126">IFERROR(IF(MAX(($AJ126&gt;=$AF$43:$AF$52)*($AJ126&lt;=$AG$43:$AG$52)*$AA$43:$AA$52)=0,"",INDEX($AB$43:$AB$52,MAX(($AJ126&gt;=$AF$43:$AF$52)*($AJ126&lt;=$AG$43:$AG$52)*$AA$43:$AA$52))),"")</f>
        <v/>
      </c>
      <c r="AX126" s="93" t="str">
        <f>IFERROR(IF(LEN(AW126)=0,"",COUNTIF(AW$7:AW126,AW126)),"")</f>
        <v/>
      </c>
      <c r="AY126" s="93" t="str">
        <f t="shared" si="82"/>
        <v/>
      </c>
      <c r="AZ126" s="93" t="str">
        <f>IFERROR(IF(LEN(AY126)=0,"",COUNTIF(AY$7:AY126,AY126)),"")</f>
        <v/>
      </c>
      <c r="BA126" s="93" t="str">
        <f t="array" ref="BA126">IFERROR(IF(MAX(($AJ126&gt;=$AF$55:$AF$64)*($AJ126&lt;=$AG$55:$AG$64)*$AA$55:$AA$64)=0,"",INDEX($AB$55:$AB$64,MAX(($AJ126&gt;=$AF$55:$AF$64)*($AJ126&lt;=$AG$55:$AG$64)*$AA$55:$AA$64))),"")</f>
        <v/>
      </c>
      <c r="BB126" s="93" t="str">
        <f>IFERROR(IF(LEN(BA126)=0,"",COUNTIF(BA$7:BA126,BA126)),"")</f>
        <v/>
      </c>
      <c r="BD126" s="112">
        <v>120</v>
      </c>
      <c r="BE126" s="93" t="str">
        <f t="shared" si="83"/>
        <v/>
      </c>
      <c r="BF126" s="93" t="str">
        <f t="array" ref="BF126">IFERROR(IF(AND(COUNTIF($BE$7:$BE126,"")+1=BF$6,LEN($BE126)&gt;0,$AM126&gt;0),MATCH(INDEX($V$7:$V$16,$AM126)&amp;"-"&amp;$AN126,$BQ$7:$BQ$126,0),""),"")</f>
        <v/>
      </c>
      <c r="BG126" s="93" t="str">
        <f t="array" ref="BG126">IFERROR(IF(AND(COUNTIF($BE$7:$BE126,"")+1=BG$6,LEN($BE126)&gt;0,$AM126&gt;0),MATCH(INDEX($V$7:$V$16,$AM126)&amp;"-"&amp;$AN126,$BQ$7:$BQ$126,0),""),"")</f>
        <v/>
      </c>
      <c r="BH126" s="93" t="str">
        <f t="array" ref="BH126">IFERROR(IF(AND(COUNTIF($BE$7:$BE126,"")+1=BH$6,LEN($BE126)&gt;0,$AM126&gt;0),MATCH(INDEX($V$7:$V$16,$AM126)&amp;"-"&amp;$AN126,$BQ$7:$BQ$126,0),""),"")</f>
        <v/>
      </c>
      <c r="BI126" s="93" t="str">
        <f t="array" ref="BI126">IFERROR(IF(AND(COUNTIF($BE$7:$BE126,"")+1=BI$6,LEN($BE126)&gt;0,$AM126&gt;0),MATCH(INDEX($V$7:$V$16,$AM126)&amp;"-"&amp;$AN126,$BQ$7:$BQ$126,0),""),"")</f>
        <v/>
      </c>
      <c r="BJ126" s="93" t="str">
        <f t="array" ref="BJ126">IFERROR(IF(AND(COUNTIF($BE$7:$BE126,"")+1=BJ$6,LEN($BE126)&gt;0,$AM126&gt;0),MATCH(INDEX($V$7:$V$16,$AM126)&amp;"-"&amp;$AN126,$BQ$7:$BQ$126,0),""),"")</f>
        <v/>
      </c>
      <c r="BK126" s="93" t="str">
        <f t="array" ref="BK126">IFERROR(IF(AND(COUNTIF($BE$7:$BE126,"")+1=BK$6,LEN($BE126)&gt;0,$AM126&gt;0),MATCH(INDEX($V$7:$V$16,$AM126)&amp;"-"&amp;$AN126,$BQ$7:$BQ$126,0),""),"")</f>
        <v/>
      </c>
      <c r="BL126" s="93" t="str">
        <f t="array" ref="BL126">IFERROR(IF(AND(COUNTIF($BE$7:$BE126,"")+1=BL$6,LEN($BE126)&gt;0,$AM126&gt;0),MATCH(INDEX($V$7:$V$16,$AM126)&amp;"-"&amp;$AN126,$BQ$7:$BQ$126,0),""),"")</f>
        <v/>
      </c>
      <c r="BM126" s="93" t="str">
        <f t="array" ref="BM126">IFERROR(IF(AND(COUNTIF($BE$7:$BE126,"")+1=BM$6,LEN($BE126)&gt;0,$AM126&gt;0),MATCH(INDEX($V$7:$V$16,$AM126)&amp;"-"&amp;$AN126,$BQ$7:$BQ$126,0),""),"")</f>
        <v/>
      </c>
      <c r="BN126" s="93" t="str">
        <f t="array" ref="BN126">IFERROR(IF(AND(COUNTIF($BE$7:$BE126,"")+1=BN$6,LEN($BE126)&gt;0,$AM126&gt;0),MATCH(INDEX($V$7:$V$16,$AM126)&amp;"-"&amp;$AN126,$BQ$7:$BQ$126,0),""),"")</f>
        <v/>
      </c>
      <c r="BO126" s="93" t="str">
        <f t="array" ref="BO126">IFERROR(IF(AND(COUNTIF($BE$7:$BE126,"")+1=BO$6,LEN($BE126)&gt;0,$AM126&gt;0),MATCH(INDEX($V$7:$V$16,$AM126)&amp;"-"&amp;$AN126,$BQ$7:$BQ$126,0),""),"")</f>
        <v/>
      </c>
      <c r="BP126" s="93" t="str">
        <f t="array" ref="BP126">IFERROR(IF(AND(COUNTIF($BE$7:$BE126,"")+1=BP$6,LEN($BE126)&gt;0,$AM126&gt;0),MATCH(INDEX($V$7:$V$16,$AM126)&amp;"-"&amp;$AN126,$BQ$7:$BQ$126,0),""),"")</f>
        <v/>
      </c>
      <c r="BQ126" s="93" t="str">
        <f t="shared" si="84"/>
        <v/>
      </c>
      <c r="BR126" s="93" t="str">
        <f t="array" ref="BR126">IFERROR(IF(AND(COUNTIF($BQ$7:$BQ126,"")+1=BR$6,LEN($BQ126)&gt;0,$AQ126&gt;0),MATCH(INDEX($W$7:$W$16,$AQ126)&amp;"-"&amp;$AR126,$CC$7:$CC$126,0),""),"")</f>
        <v/>
      </c>
      <c r="BS126" s="93" t="str">
        <f t="array" ref="BS126">IFERROR(IF(AND(COUNTIF($BQ$7:$BQ126,"")+1=BS$6,LEN($BQ126)&gt;0,$AQ126&gt;0),MATCH(INDEX($W$7:$W$16,$AQ126)&amp;"-"&amp;$AR126,$CC$7:$CC$126,0),""),"")</f>
        <v/>
      </c>
      <c r="BT126" s="93" t="str">
        <f t="array" ref="BT126">IFERROR(IF(AND(COUNTIF($BQ$7:$BQ126,"")+1=BT$6,LEN($BQ126)&gt;0,$AQ126&gt;0),MATCH(INDEX($W$7:$W$16,$AQ126)&amp;"-"&amp;$AR126,$CC$7:$CC$126,0),""),"")</f>
        <v/>
      </c>
      <c r="BU126" s="93" t="str">
        <f t="array" ref="BU126">IFERROR(IF(AND(COUNTIF($BQ$7:$BQ126,"")+1=BU$6,LEN($BQ126)&gt;0,$AQ126&gt;0),MATCH(INDEX($W$7:$W$16,$AQ126)&amp;"-"&amp;$AR126,$CC$7:$CC$126,0),""),"")</f>
        <v/>
      </c>
      <c r="BV126" s="93" t="str">
        <f t="array" ref="BV126">IFERROR(IF(AND(COUNTIF($BQ$7:$BQ126,"")+1=BV$6,LEN($BQ126)&gt;0,$AQ126&gt;0),MATCH(INDEX($W$7:$W$16,$AQ126)&amp;"-"&amp;$AR126,$CC$7:$CC$126,0),""),"")</f>
        <v/>
      </c>
      <c r="BW126" s="93" t="str">
        <f t="array" ref="BW126">IFERROR(IF(AND(COUNTIF($BQ$7:$BQ126,"")+1=BW$6,LEN($BQ126)&gt;0,$AQ126&gt;0),MATCH(INDEX($W$7:$W$16,$AQ126)&amp;"-"&amp;$AR126,$CC$7:$CC$126,0),""),"")</f>
        <v/>
      </c>
      <c r="BX126" s="93" t="str">
        <f t="array" ref="BX126">IFERROR(IF(AND(COUNTIF($BQ$7:$BQ126,"")+1=BX$6,LEN($BQ126)&gt;0,$AQ126&gt;0),MATCH(INDEX($W$7:$W$16,$AQ126)&amp;"-"&amp;$AR126,$CC$7:$CC$126,0),""),"")</f>
        <v/>
      </c>
      <c r="BY126" s="93" t="str">
        <f t="array" ref="BY126">IFERROR(IF(AND(COUNTIF($BQ$7:$BQ126,"")+1=BY$6,LEN($BQ126)&gt;0,$AQ126&gt;0),MATCH(INDEX($W$7:$W$16,$AQ126)&amp;"-"&amp;$AR126,$CC$7:$CC$126,0),""),"")</f>
        <v/>
      </c>
      <c r="BZ126" s="93" t="str">
        <f t="array" ref="BZ126">IFERROR(IF(AND(COUNTIF($BQ$7:$BQ126,"")+1=BZ$6,LEN($BQ126)&gt;0,$AQ126&gt;0),MATCH(INDEX($W$7:$W$16,$AQ126)&amp;"-"&amp;$AR126,$CC$7:$CC$126,0),""),"")</f>
        <v/>
      </c>
      <c r="CA126" s="93" t="str">
        <f t="array" ref="CA126">IFERROR(IF(AND(COUNTIF($BQ$7:$BQ126,"")+1=CA$6,LEN($BQ126)&gt;0,$AQ126&gt;0),MATCH(INDEX($W$7:$W$16,$AQ126)&amp;"-"&amp;$AR126,$CC$7:$CC$126,0),""),"")</f>
        <v/>
      </c>
      <c r="CB126" s="93" t="str">
        <f t="array" ref="CB126">IFERROR(IF(AND(COUNTIF($BQ$7:$BQ126,"")+1=CB$6,LEN($BQ126)&gt;0,$AQ126&gt;0),MATCH(INDEX($W$7:$W$16,$AQ126)&amp;"-"&amp;$AR126,$CC$7:$CC$126,0),""),"")</f>
        <v/>
      </c>
      <c r="CC126" s="93" t="str">
        <f t="shared" si="85"/>
        <v/>
      </c>
      <c r="CD126" s="93" t="str">
        <f t="array" ref="CD126">IFERROR(IF(AND(COUNTIF($CC$7:$CC126,"")+1=CD$6,LEN($CC126)&gt;0,$AU126&gt;0),MATCH(INDEX($X$7:$X$16,$AU126)&amp;"-"&amp;$AV126,$CO$7:$CO$126,0),""),"")</f>
        <v/>
      </c>
      <c r="CE126" s="93" t="str">
        <f t="array" ref="CE126">IFERROR(IF(AND(COUNTIF($CC$7:$CC126,"")+1=CE$6,LEN($CC126)&gt;0,$AU126&gt;0),MATCH(INDEX($X$7:$X$16,$AU126)&amp;"-"&amp;$AV126,$CO$7:$CO$126,0),""),"")</f>
        <v/>
      </c>
      <c r="CF126" s="93" t="str">
        <f t="array" ref="CF126">IFERROR(IF(AND(COUNTIF($CC$7:$CC126,"")+1=CF$6,LEN($CC126)&gt;0,$AU126&gt;0),MATCH(INDEX($X$7:$X$16,$AU126)&amp;"-"&amp;$AV126,$CO$7:$CO$126,0),""),"")</f>
        <v/>
      </c>
      <c r="CG126" s="93" t="str">
        <f t="array" ref="CG126">IFERROR(IF(AND(COUNTIF($CC$7:$CC126,"")+1=CG$6,LEN($CC126)&gt;0,$AU126&gt;0),MATCH(INDEX($X$7:$X$16,$AU126)&amp;"-"&amp;$AV126,$CO$7:$CO$126,0),""),"")</f>
        <v/>
      </c>
      <c r="CH126" s="93" t="str">
        <f t="array" ref="CH126">IFERROR(IF(AND(COUNTIF($CC$7:$CC126,"")+1=CH$6,LEN($CC126)&gt;0,$AU126&gt;0),MATCH(INDEX($X$7:$X$16,$AU126)&amp;"-"&amp;$AV126,$CO$7:$CO$126,0),""),"")</f>
        <v/>
      </c>
      <c r="CI126" s="93" t="str">
        <f t="array" ref="CI126">IFERROR(IF(AND(COUNTIF($CC$7:$CC126,"")+1=CI$6,LEN($CC126)&gt;0,$AU126&gt;0),MATCH(INDEX($X$7:$X$16,$AU126)&amp;"-"&amp;$AV126,$CO$7:$CO$126,0),""),"")</f>
        <v/>
      </c>
      <c r="CJ126" s="93" t="str">
        <f t="array" ref="CJ126">IFERROR(IF(AND(COUNTIF($CC$7:$CC126,"")+1=CJ$6,LEN($CC126)&gt;0,$AU126&gt;0),MATCH(INDEX($X$7:$X$16,$AU126)&amp;"-"&amp;$AV126,$CO$7:$CO$126,0),""),"")</f>
        <v/>
      </c>
      <c r="CK126" s="93" t="str">
        <f t="array" ref="CK126">IFERROR(IF(AND(COUNTIF($CC$7:$CC126,"")+1=CK$6,LEN($CC126)&gt;0,$AU126&gt;0),MATCH(INDEX($X$7:$X$16,$AU126)&amp;"-"&amp;$AV126,$CO$7:$CO$126,0),""),"")</f>
        <v/>
      </c>
      <c r="CL126" s="93" t="str">
        <f t="array" ref="CL126">IFERROR(IF(AND(COUNTIF($CC$7:$CC126,"")+1=CL$6,LEN($CC126)&gt;0,$AU126&gt;0),MATCH(INDEX($X$7:$X$16,$AU126)&amp;"-"&amp;$AV126,$CO$7:$CO$126,0),""),"")</f>
        <v/>
      </c>
      <c r="CM126" s="93" t="str">
        <f t="array" ref="CM126">IFERROR(IF(AND(COUNTIF($CC$7:$CC126,"")+1=CM$6,LEN($CC126)&gt;0,$AU126&gt;0),MATCH(INDEX($X$7:$X$16,$AU126)&amp;"-"&amp;$AV126,$CO$7:$CO$126,0),""),"")</f>
        <v/>
      </c>
      <c r="CN126" s="93" t="str">
        <f t="array" ref="CN126">IFERROR(IF(AND(COUNTIF($CC$7:$CC126,"")+1=CN$6,LEN($CC126)&gt;0,$AU126&gt;0),MATCH(INDEX($X$7:$X$16,$AU126)&amp;"-"&amp;$AV126,$CO$7:$CO$126,0),""),"")</f>
        <v/>
      </c>
      <c r="CO126" s="93" t="str">
        <f t="shared" si="86"/>
        <v/>
      </c>
      <c r="CP126" s="93" t="str">
        <f t="array" ref="CP126">IFERROR(IF(AND(COUNTIF($CO$7:$CO126,"")+1=CP$6,LEN($CO126)&gt;0,$AY126&gt;0),MATCH(INDEX($Y$7:$Y$16,$AY126)&amp;"-"&amp;$AZ126,$DA$7:$DA$126,0),""),"")</f>
        <v/>
      </c>
      <c r="CQ126" s="93" t="str">
        <f t="array" ref="CQ126">IFERROR(IF(AND(COUNTIF($CO$7:$CO126,"")+1=CQ$6,LEN($CO126)&gt;0,$AY126&gt;0),MATCH(INDEX($Y$7:$Y$16,$AY126)&amp;"-"&amp;$AZ126,$DA$7:$DA$126,0),""),"")</f>
        <v/>
      </c>
      <c r="CR126" s="93" t="str">
        <f t="array" ref="CR126">IFERROR(IF(AND(COUNTIF($CO$7:$CO126,"")+1=CR$6,LEN($CO126)&gt;0,$AY126&gt;0),MATCH(INDEX($Y$7:$Y$16,$AY126)&amp;"-"&amp;$AZ126,$DA$7:$DA$126,0),""),"")</f>
        <v/>
      </c>
      <c r="CS126" s="93" t="str">
        <f t="array" ref="CS126">IFERROR(IF(AND(COUNTIF($CO$7:$CO126,"")+1=CS$6,LEN($CO126)&gt;0,$AY126&gt;0),MATCH(INDEX($Y$7:$Y$16,$AY126)&amp;"-"&amp;$AZ126,$DA$7:$DA$126,0),""),"")</f>
        <v/>
      </c>
      <c r="CT126" s="93" t="str">
        <f t="array" ref="CT126">IFERROR(IF(AND(COUNTIF($CO$7:$CO126,"")+1=CT$6,LEN($CO126)&gt;0,$AY126&gt;0),MATCH(INDEX($Y$7:$Y$16,$AY126)&amp;"-"&amp;$AZ126,$DA$7:$DA$126,0),""),"")</f>
        <v/>
      </c>
      <c r="CU126" s="93" t="str">
        <f t="array" ref="CU126">IFERROR(IF(AND(COUNTIF($CO$7:$CO126,"")+1=CU$6,LEN($CO126)&gt;0,$AY126&gt;0),MATCH(INDEX($Y$7:$Y$16,$AY126)&amp;"-"&amp;$AZ126,$DA$7:$DA$126,0),""),"")</f>
        <v/>
      </c>
      <c r="CV126" s="93" t="str">
        <f t="array" ref="CV126">IFERROR(IF(AND(COUNTIF($CO$7:$CO126,"")+1=CV$6,LEN($CO126)&gt;0,$AY126&gt;0),MATCH(INDEX($Y$7:$Y$16,$AY126)&amp;"-"&amp;$AZ126,$DA$7:$DA$126,0),""),"")</f>
        <v/>
      </c>
      <c r="CW126" s="93" t="str">
        <f t="array" ref="CW126">IFERROR(IF(AND(COUNTIF($CO$7:$CO126,"")+1=CW$6,LEN($CO126)&gt;0,$AY126&gt;0),MATCH(INDEX($Y$7:$Y$16,$AY126)&amp;"-"&amp;$AZ126,$DA$7:$DA$126,0),""),"")</f>
        <v/>
      </c>
      <c r="CX126" s="93" t="str">
        <f t="array" ref="CX126">IFERROR(IF(AND(COUNTIF($CO$7:$CO126,"")+1=CX$6,LEN($CO126)&gt;0,$AY126&gt;0),MATCH(INDEX($Y$7:$Y$16,$AY126)&amp;"-"&amp;$AZ126,$DA$7:$DA$126,0),""),"")</f>
        <v/>
      </c>
      <c r="CY126" s="93" t="str">
        <f t="array" ref="CY126">IFERROR(IF(AND(COUNTIF($CO$7:$CO126,"")+1=CY$6,LEN($CO126)&gt;0,$AY126&gt;0),MATCH(INDEX($Y$7:$Y$16,$AY126)&amp;"-"&amp;$AZ126,$DA$7:$DA$126,0),""),"")</f>
        <v/>
      </c>
      <c r="CZ126" s="93" t="str">
        <f t="array" ref="CZ126">IFERROR(IF(AND(COUNTIF($CO$7:$CO126,"")+1=CZ$6,LEN($CO126)&gt;0,$AY126&gt;0),MATCH(INDEX($Y$7:$Y$16,$AY126)&amp;"-"&amp;$AZ126,$DA$7:$DA$126,0),""),"")</f>
        <v/>
      </c>
      <c r="DA126" s="93" t="str">
        <f t="shared" si="87"/>
        <v/>
      </c>
      <c r="DC126" s="93" t="str">
        <f t="array" ref="DC126">IFERROR(IF(LEN(BQ126)=0,"",SUM((BF$7:BO$126=$BD126)*(BF$6:BO$6))),"")</f>
        <v/>
      </c>
      <c r="DD126" s="93" t="str">
        <f t="array" ref="DD126">IFERROR(IF(LEN(CC126)=0,"",SUM((BR$7:CA$126=$BD126)*(BR$6:CA$6))),"")</f>
        <v/>
      </c>
      <c r="DE126" s="93" t="str">
        <f t="array" ref="DE126">IFERROR(IF(LEN(CO126)=0,"",SUM((CD$7:CM$126=$BD126)*(CD$6:CM$6))),"")</f>
        <v/>
      </c>
      <c r="DF126" s="93" t="str">
        <f t="array" ref="DF126">IFERROR(IF(LEN(DA126)=0,"",SUM((CP$7:CY$126=$BD126)*(CP$6:CY$6))),"")</f>
        <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DCAAF-9663-4AD9-A559-2B21F6A66F60}">
  <sheetPr>
    <pageSetUpPr autoPageBreaks="0"/>
  </sheetPr>
  <dimension ref="B2:BX46"/>
  <sheetViews>
    <sheetView showGridLines="0" showRowColHeaders="0" workbookViewId="0">
      <pane ySplit="4" topLeftCell="A5" activePane="bottomLeft" state="frozen"/>
      <selection activeCell="A5" sqref="A5"/>
      <selection pane="bottomLeft" activeCell="A5" sqref="A5"/>
    </sheetView>
  </sheetViews>
  <sheetFormatPr defaultRowHeight="15" x14ac:dyDescent="0.25"/>
  <cols>
    <col min="1" max="2" width="9.140625" style="20"/>
    <col min="3" max="3" width="12.42578125" style="20" bestFit="1" customWidth="1"/>
    <col min="4" max="4" width="9.5703125" style="20" bestFit="1" customWidth="1"/>
    <col min="5" max="5" width="11.42578125" style="20" bestFit="1" customWidth="1"/>
    <col min="6" max="6" width="3.85546875" style="20" bestFit="1" customWidth="1"/>
    <col min="7" max="7" width="4.28515625" style="20" bestFit="1" customWidth="1"/>
    <col min="8" max="8" width="4.42578125" style="20" bestFit="1" customWidth="1"/>
    <col min="9" max="9" width="4.140625" style="20" bestFit="1" customWidth="1"/>
    <col min="10" max="10" width="4.7109375" style="20" bestFit="1" customWidth="1"/>
    <col min="11" max="11" width="3.7109375" style="20" bestFit="1" customWidth="1"/>
    <col min="12" max="12" width="3.28515625" style="20" bestFit="1" customWidth="1"/>
    <col min="13" max="13" width="4.140625" style="20" bestFit="1" customWidth="1"/>
    <col min="14" max="14" width="4.85546875" style="20" bestFit="1" customWidth="1"/>
    <col min="15" max="15" width="3.7109375" style="20" bestFit="1" customWidth="1"/>
    <col min="16" max="16" width="4.28515625" style="20" bestFit="1" customWidth="1"/>
    <col min="17" max="17" width="4.140625" style="20" bestFit="1" customWidth="1"/>
    <col min="18" max="18" width="6.28515625" style="20" bestFit="1" customWidth="1"/>
    <col min="19" max="20" width="9.140625" style="20"/>
    <col min="21" max="21" width="38.5703125" style="20" customWidth="1"/>
    <col min="22" max="23" width="9.140625" style="20" customWidth="1"/>
    <col min="24" max="28" width="11.28515625" style="20" customWidth="1"/>
    <col min="29" max="29" width="7.7109375" style="20" customWidth="1"/>
    <col min="30" max="30" width="6.28515625" style="20" bestFit="1" customWidth="1"/>
    <col min="31" max="34" width="9.140625" style="20"/>
    <col min="35" max="35" width="22.140625" style="20" customWidth="1"/>
    <col min="36" max="37" width="9.140625" style="20"/>
    <col min="38" max="38" width="9.5703125" style="20" bestFit="1" customWidth="1"/>
    <col min="39" max="39" width="10.85546875" style="20" bestFit="1" customWidth="1"/>
    <col min="40" max="40" width="12.42578125" style="20" bestFit="1" customWidth="1"/>
    <col min="41" max="41" width="19.140625" style="20" customWidth="1"/>
    <col min="42" max="42" width="18.7109375" style="20" bestFit="1" customWidth="1"/>
    <col min="43" max="43" width="10.140625" style="20" bestFit="1" customWidth="1"/>
    <col min="44" max="44" width="12" style="20" bestFit="1" customWidth="1"/>
    <col min="45" max="45" width="7.85546875" style="20" bestFit="1" customWidth="1"/>
    <col min="46" max="48" width="9.140625" style="20"/>
    <col min="49" max="50" width="14.42578125" style="20" bestFit="1" customWidth="1"/>
    <col min="51" max="51" width="7.85546875" style="20" bestFit="1" customWidth="1"/>
    <col min="52" max="52" width="13.42578125" style="20" bestFit="1" customWidth="1"/>
    <col min="53" max="54" width="9.140625" style="20" customWidth="1"/>
    <col min="55" max="55" width="14.42578125" style="20" bestFit="1" customWidth="1"/>
    <col min="56" max="61" width="9.140625" style="20" customWidth="1"/>
    <col min="62" max="64" width="9.140625" style="20"/>
    <col min="65" max="65" width="11.7109375" style="20" bestFit="1" customWidth="1"/>
    <col min="66" max="66" width="10.85546875" style="20" bestFit="1" customWidth="1"/>
    <col min="67" max="67" width="18.7109375" style="20" bestFit="1" customWidth="1"/>
    <col min="68" max="68" width="7.85546875" style="20" bestFit="1" customWidth="1"/>
    <col min="69" max="69" width="8.85546875" style="20" customWidth="1"/>
    <col min="70" max="71" width="9.140625" style="20"/>
    <col min="72" max="72" width="14.42578125" style="20" bestFit="1" customWidth="1"/>
    <col min="73" max="74" width="5.28515625" style="20" customWidth="1"/>
    <col min="75" max="75" width="7.85546875" style="20" bestFit="1" customWidth="1"/>
    <col min="76" max="16384" width="9.140625" style="20"/>
  </cols>
  <sheetData>
    <row r="2" spans="2:76" x14ac:dyDescent="0.25">
      <c r="U2" s="111" t="s">
        <v>22</v>
      </c>
      <c r="V2" s="20" t="s">
        <v>13</v>
      </c>
    </row>
    <row r="3" spans="2:76" x14ac:dyDescent="0.25">
      <c r="U3" s="93">
        <f t="array" ref="U3">MAX((LEN(U5:U142)&gt;0)*B5:B142)</f>
        <v>9</v>
      </c>
      <c r="V3" s="93">
        <f>COUNTA(V5:V14)-COUNTBLANK(V4:V14)</f>
        <v>9</v>
      </c>
      <c r="X3" s="111" t="s">
        <v>22</v>
      </c>
      <c r="Y3" s="93">
        <f>MAX($X$5:$AB$506)+2</f>
        <v>35</v>
      </c>
      <c r="AD3" s="112" t="s">
        <v>13</v>
      </c>
      <c r="AE3" s="93">
        <f>COUNTA(AE5:AE43)-COUNTBLANK(AE5:AE43)</f>
        <v>2</v>
      </c>
      <c r="AF3" s="93">
        <f t="shared" ref="AF3:AI3" si="0">COUNTA(AF5:AF43)-COUNTBLANK(AF5:AF43)</f>
        <v>3</v>
      </c>
      <c r="AG3" s="93">
        <f t="shared" si="0"/>
        <v>2</v>
      </c>
      <c r="AH3" s="93">
        <f t="shared" si="0"/>
        <v>0</v>
      </c>
      <c r="AI3" s="93">
        <f t="shared" si="0"/>
        <v>2</v>
      </c>
      <c r="AK3" s="114" t="s">
        <v>22</v>
      </c>
      <c r="AL3" s="93">
        <f t="array" ref="AL3">MAX(AU5:AU504*AK5:AK504)</f>
        <v>10</v>
      </c>
    </row>
    <row r="4" spans="2:76" x14ac:dyDescent="0.25">
      <c r="B4" s="111" t="s">
        <v>22</v>
      </c>
      <c r="C4" s="93">
        <f t="array" ref="C4">MAX(IF(LEN(D5:D504)&gt;0,B5:B504,""))</f>
        <v>42</v>
      </c>
      <c r="R4" s="195" t="s">
        <v>172</v>
      </c>
      <c r="T4" s="112" t="s">
        <v>45</v>
      </c>
      <c r="U4" s="112" t="s">
        <v>53</v>
      </c>
      <c r="V4" s="112" t="s">
        <v>124</v>
      </c>
      <c r="X4" s="113" t="s">
        <v>8</v>
      </c>
      <c r="Y4" s="113" t="s">
        <v>6</v>
      </c>
      <c r="Z4" s="113" t="s">
        <v>2</v>
      </c>
      <c r="AA4" s="113" t="s">
        <v>7</v>
      </c>
      <c r="AB4" s="113" t="s">
        <v>9</v>
      </c>
      <c r="AD4" s="1"/>
      <c r="AE4" s="113" t="s">
        <v>8</v>
      </c>
      <c r="AF4" s="113" t="s">
        <v>6</v>
      </c>
      <c r="AG4" s="113" t="s">
        <v>2</v>
      </c>
      <c r="AH4" s="113" t="s">
        <v>7</v>
      </c>
      <c r="AI4" s="113" t="s">
        <v>9</v>
      </c>
      <c r="AK4" s="114" t="s">
        <v>3</v>
      </c>
      <c r="AL4" s="114" t="s">
        <v>29</v>
      </c>
      <c r="AM4" s="114" t="s">
        <v>43</v>
      </c>
      <c r="AN4" s="114" t="s">
        <v>34</v>
      </c>
      <c r="AO4" s="114" t="s">
        <v>44</v>
      </c>
      <c r="AP4" s="114" t="s">
        <v>39</v>
      </c>
      <c r="AQ4" s="114" t="s">
        <v>40</v>
      </c>
      <c r="AR4" s="114" t="s">
        <v>41</v>
      </c>
      <c r="AS4" s="114" t="s">
        <v>42</v>
      </c>
      <c r="AT4" s="115" t="s">
        <v>37</v>
      </c>
      <c r="AU4" s="116" t="s">
        <v>67</v>
      </c>
      <c r="AW4" s="117" t="s">
        <v>68</v>
      </c>
      <c r="AX4" s="18"/>
      <c r="AY4" s="18"/>
      <c r="AZ4" s="18"/>
      <c r="BA4" s="18"/>
      <c r="BB4" s="18"/>
      <c r="BC4" s="18"/>
      <c r="BD4" s="18"/>
      <c r="BE4" s="18"/>
      <c r="BF4" s="18"/>
      <c r="BG4" s="18"/>
      <c r="BH4" s="18"/>
      <c r="BI4" s="18"/>
      <c r="BM4" s="117" t="s">
        <v>65</v>
      </c>
      <c r="BN4" s="18"/>
      <c r="BO4" s="18"/>
      <c r="BP4" s="18"/>
      <c r="BQ4" s="18"/>
      <c r="BR4" s="18"/>
      <c r="BT4" s="117" t="s">
        <v>58</v>
      </c>
      <c r="BU4" s="18"/>
      <c r="BV4" s="18"/>
      <c r="BW4" s="19"/>
    </row>
    <row r="5" spans="2:76" x14ac:dyDescent="0.25">
      <c r="B5" s="112">
        <v>1</v>
      </c>
      <c r="C5" s="108" t="str">
        <f>IFERROR(IF(LEN(INDEX(MetricList!B$6:B$405,Cal!$B5))=0,"",INDEX(MetricList!B$6:B$405,Cal!$B5)),"")</f>
        <v>Category</v>
      </c>
      <c r="D5" s="108" t="str">
        <f>IFERROR(IF(LEN(INDEX(MetricList!C$6:C$405,Cal!$B5))=0,"",INDEX(MetricList!C$6:C$405,Cal!$B5)),"")</f>
        <v>Supplier</v>
      </c>
      <c r="E5" s="108" t="str">
        <f>IFERROR(IF(LEN(INDEX(MetricList!D$6:D$405,Cal!$B5))=0,"",INDEX(MetricList!D$6:D$405,Cal!$B5)),"")</f>
        <v>Month</v>
      </c>
      <c r="F5" s="108" t="str">
        <f>IFERROR(IF(LEN(INDEX(MetricList!E$6:E$405,Cal!$B5))=0,"",INDEX(MetricList!E$6:E$405,Cal!$B5)),"")</f>
        <v>Jan</v>
      </c>
      <c r="G5" s="108" t="str">
        <f>IFERROR(IF(LEN(INDEX(MetricList!F$6:F$405,Cal!$B5))=0,"",INDEX(MetricList!F$6:F$405,Cal!$B5)),"")</f>
        <v>Feb</v>
      </c>
      <c r="H5" s="108" t="str">
        <f>IFERROR(IF(LEN(INDEX(MetricList!G$6:G$405,Cal!$B5))=0,"",INDEX(MetricList!G$6:G$405,Cal!$B5)),"")</f>
        <v>Mar</v>
      </c>
      <c r="I5" s="108" t="str">
        <f>IFERROR(IF(LEN(INDEX(MetricList!H$6:H$405,Cal!$B5))=0,"",INDEX(MetricList!H$6:H$405,Cal!$B5)),"")</f>
        <v>Apr</v>
      </c>
      <c r="J5" s="108" t="str">
        <f>IFERROR(IF(LEN(INDEX(MetricList!I$6:I$405,Cal!$B5))=0,"",INDEX(MetricList!I$6:I$405,Cal!$B5)),"")</f>
        <v>May</v>
      </c>
      <c r="K5" s="108" t="str">
        <f>IFERROR(IF(LEN(INDEX(MetricList!J$6:J$405,Cal!$B5))=0,"",INDEX(MetricList!J$6:J$405,Cal!$B5)),"")</f>
        <v>Jun</v>
      </c>
      <c r="L5" s="108" t="str">
        <f>IFERROR(IF(LEN(INDEX(MetricList!K$6:K$405,Cal!$B5))=0,"",INDEX(MetricList!K$6:K$405,Cal!$B5)),"")</f>
        <v>Jul</v>
      </c>
      <c r="M5" s="108" t="str">
        <f>IFERROR(IF(LEN(INDEX(MetricList!L$6:L$405,Cal!$B5))=0,"",INDEX(MetricList!L$6:L$405,Cal!$B5)),"")</f>
        <v>Aug</v>
      </c>
      <c r="N5" s="108" t="str">
        <f>IFERROR(IF(LEN(INDEX(MetricList!M$6:M$405,Cal!$B5))=0,"",INDEX(MetricList!M$6:M$405,Cal!$B5)),"")</f>
        <v>Sep</v>
      </c>
      <c r="O5" s="108" t="str">
        <f>IFERROR(IF(LEN(INDEX(MetricList!N$6:N$405,Cal!$B5))=0,"",INDEX(MetricList!N$6:N$405,Cal!$B5)),"")</f>
        <v>Oct</v>
      </c>
      <c r="P5" s="108" t="str">
        <f>IFERROR(IF(LEN(INDEX(MetricList!O$6:O$405,Cal!$B5))=0,"",INDEX(MetricList!O$6:O$405,Cal!$B5)),"")</f>
        <v>Nov</v>
      </c>
      <c r="Q5" s="108" t="str">
        <f>IFERROR(IF(LEN(INDEX(MetricList!P$6:P$405,Cal!$B5))=0,"",INDEX(MetricList!P$6:P$405,Cal!$B5)),"")</f>
        <v>Dec</v>
      </c>
      <c r="R5" s="195">
        <f>IF(AND(LEN(D5)&gt;0,C5="Metric Name",COUNTIF($D$5:$D$504,D5)&gt;1),1,0)</f>
        <v>0</v>
      </c>
      <c r="T5" s="112">
        <v>3</v>
      </c>
      <c r="U5" s="93" t="str">
        <f>IFERROR(INDEX($D$5:$D$506,T5),"")</f>
        <v>Average time spent to customer (mins)</v>
      </c>
      <c r="V5" s="93" t="str">
        <f t="array" ref="V5">IFERROR(INDEX($U$5:$U$142,SMALL(IF(LEN($U$5:$U$142)=0,"",$B$5:$B$142),B5)),"")</f>
        <v>Average time spent to customer (mins)</v>
      </c>
      <c r="X5" s="110">
        <f>IFERROR(IF(AND($D5=X$4,$C5="Category"),$B5,""),"")</f>
        <v>1</v>
      </c>
      <c r="Y5" s="110" t="str">
        <f t="shared" ref="Y5:AB20" si="1">IFERROR(IF(AND($D5=Y$4,$C5="Category"),$B5,""),"")</f>
        <v/>
      </c>
      <c r="Z5" s="110" t="str">
        <f t="shared" si="1"/>
        <v/>
      </c>
      <c r="AA5" s="110" t="str">
        <f t="shared" si="1"/>
        <v/>
      </c>
      <c r="AB5" s="110" t="str">
        <f t="shared" si="1"/>
        <v/>
      </c>
      <c r="AD5" s="112">
        <v>1</v>
      </c>
      <c r="AE5" s="93" t="str">
        <f>IFERROR(INDEX($D$7:$D$506,SMALL(X$5:X$506,$AD5)),"")</f>
        <v>Average time spent to customer (mins)</v>
      </c>
      <c r="AF5" s="93" t="str">
        <f t="shared" ref="AF5:AF43" si="2">IFERROR(INDEX($D$7:$D$506,SMALL(Y$5:Y$506,$AD5)),"")</f>
        <v>Average waiting time in queue</v>
      </c>
      <c r="AG5" s="93" t="str">
        <f t="shared" ref="AG5:AG43" si="3">IFERROR(INDEX($D$7:$D$506,SMALL(Z$5:Z$506,$AD5)),"")</f>
        <v>Average preparation time (mins)</v>
      </c>
      <c r="AH5" s="93" t="str">
        <f t="shared" ref="AH5:AH43" si="4">IFERROR(INDEX($D$7:$D$506,SMALL(AA$5:AA$506,$AD5)),"")</f>
        <v/>
      </c>
      <c r="AI5" s="93" t="str">
        <f t="shared" ref="AI5:AI43" si="5">IFERROR(INDEX($D$7:$D$506,SMALL(AB$5:AB$506,$AD5)),"")</f>
        <v>Number of negative comment</v>
      </c>
      <c r="AK5" s="112">
        <v>1</v>
      </c>
      <c r="AL5" s="93" t="str">
        <f>IFERROR(IF(LEN(INDEX(ActionList!B$6:B$505,$AK5))=0,"",INDEX(ActionList!B$6:B$505,$AK5)),"")</f>
        <v>Supplier</v>
      </c>
      <c r="AM5" s="93" t="str">
        <f>IFERROR(IF(LEN(INDEX(ActionList!C$6:C$505,$AK5))=0,"",INDEX(ActionList!C$6:C$505,$AK5)),"")</f>
        <v>Cashier</v>
      </c>
      <c r="AN5" s="93" t="str">
        <f>IFERROR(IF(LEN(INDEX(ActionList!D$6:D$505,$AK5))=0,"",INDEX(ActionList!D$6:D$505,$AK5)),"")</f>
        <v>Average time spent to customer (mins)</v>
      </c>
      <c r="AO5" s="93" t="str">
        <f>IFERROR(IF(LEN(INDEX(ActionList!E$6:E$505,$AK5))=0,"",INDEX(ActionList!E$6:E$505,$AK5)),"")</f>
        <v>Prepare a menu list and spread it to the queue</v>
      </c>
      <c r="AP5" s="93" t="str">
        <f>IFERROR(IF(LEN(INDEX(ActionList!F$6:F$505,$AK5))=0,"",INDEX(ActionList!F$6:F$505,$AK5)),"")</f>
        <v>Jemima Begum</v>
      </c>
      <c r="AQ5" s="107">
        <f>IFERROR(IF(LEN(INDEX(ActionList!G$6:G$505,$AK5))=0,"",INDEX(ActionList!G$6:G$505,$AK5)),"")</f>
        <v>44959</v>
      </c>
      <c r="AR5" s="93">
        <f>IFERROR(IF(LEN(INDEX(ActionList!H$6:H$505,$AK5))=0,"",INDEX(ActionList!H$6:H$505,$AK5)),"")</f>
        <v>100</v>
      </c>
      <c r="AS5" s="93" t="str">
        <f>IFERROR(IF(LEN(INDEX(ActionList!I$6:I$505,$AK5))=0,"",INDEX(ActionList!I$6:I$505,$AK5)),"")</f>
        <v>Finished</v>
      </c>
      <c r="AT5" s="93" t="str">
        <f>IFERROR(IF(LEN(AQ5)=0,"",INDEX($BQ$8:$BQ$19,MONTH(AQ5))),"")</f>
        <v>February</v>
      </c>
      <c r="AU5" s="93">
        <f t="shared" ref="AU5:AU16" si="6">IFERROR(IF(AND(LEN(AO5)&gt;0,OR(Category=AL5,Category="",Category="All"),OR(Item=AM5,Item="",Item="All"),OR(Responsible=AP5,Responsible="",Responsible="All"),OR(Status=AS5,Status="",Status="All"),OR(Status=AS5,Status="",Status="All"),OR(Month=AT5,Month="",Month="All")),1,0),"")</f>
        <v>1</v>
      </c>
      <c r="BJ5" s="21"/>
      <c r="BK5" s="21"/>
      <c r="BM5" s="118" t="s">
        <v>29</v>
      </c>
      <c r="BN5" s="118" t="s">
        <v>43</v>
      </c>
      <c r="BO5" s="118" t="s">
        <v>39</v>
      </c>
      <c r="BP5" s="118" t="s">
        <v>42</v>
      </c>
      <c r="BQ5" s="118" t="s">
        <v>37</v>
      </c>
      <c r="BR5" s="111" t="s">
        <v>59</v>
      </c>
    </row>
    <row r="6" spans="2:76" x14ac:dyDescent="0.25">
      <c r="B6" s="112">
        <v>2</v>
      </c>
      <c r="C6" s="108" t="str">
        <f>IFERROR(IF(LEN(INDEX(MetricList!B$6:B$405,Cal!$B6))=0,"",INDEX(MetricList!B$6:B$405,Cal!$B6)),"")</f>
        <v>Name</v>
      </c>
      <c r="D6" s="108" t="str">
        <f>IFERROR(IF(LEN(INDEX(MetricList!C$6:C$405,Cal!$B6))=0,"",INDEX(MetricList!C$6:C$405,Cal!$B6)),"")</f>
        <v>Cashier</v>
      </c>
      <c r="E6" s="108" t="str">
        <f>IFERROR(IF(LEN(INDEX(MetricList!D$6:D$405,Cal!$B6))=0,"",INDEX(MetricList!D$6:D$405,Cal!$B6)),"")</f>
        <v>Target</v>
      </c>
      <c r="F6" s="109">
        <f>IFERROR(IF(LEN(INDEX(MetricList!E$6:E$405,Cal!$B6))=0,"",INDEX(MetricList!E$6:E$405,Cal!$B6)),"")</f>
        <v>14</v>
      </c>
      <c r="G6" s="109">
        <f>IFERROR(IF(LEN(INDEX(MetricList!F$6:F$405,Cal!$B6))=0,"",INDEX(MetricList!F$6:F$405,Cal!$B6)),"")</f>
        <v>14</v>
      </c>
      <c r="H6" s="109">
        <f>IFERROR(IF(LEN(INDEX(MetricList!G$6:G$405,Cal!$B6))=0,"",INDEX(MetricList!G$6:G$405,Cal!$B6)),"")</f>
        <v>14</v>
      </c>
      <c r="I6" s="109">
        <f>IFERROR(IF(LEN(INDEX(MetricList!H$6:H$405,Cal!$B6))=0,"",INDEX(MetricList!H$6:H$405,Cal!$B6)),"")</f>
        <v>14</v>
      </c>
      <c r="J6" s="109">
        <f>IFERROR(IF(LEN(INDEX(MetricList!I$6:I$405,Cal!$B6))=0,"",INDEX(MetricList!I$6:I$405,Cal!$B6)),"")</f>
        <v>14</v>
      </c>
      <c r="K6" s="109">
        <f>IFERROR(IF(LEN(INDEX(MetricList!J$6:J$405,Cal!$B6))=0,"",INDEX(MetricList!J$6:J$405,Cal!$B6)),"")</f>
        <v>14</v>
      </c>
      <c r="L6" s="109">
        <f>IFERROR(IF(LEN(INDEX(MetricList!K$6:K$405,Cal!$B6))=0,"",INDEX(MetricList!K$6:K$405,Cal!$B6)),"")</f>
        <v>14</v>
      </c>
      <c r="M6" s="109">
        <f>IFERROR(IF(LEN(INDEX(MetricList!L$6:L$405,Cal!$B6))=0,"",INDEX(MetricList!L$6:L$405,Cal!$B6)),"")</f>
        <v>14</v>
      </c>
      <c r="N6" s="109">
        <f>IFERROR(IF(LEN(INDEX(MetricList!M$6:M$405,Cal!$B6))=0,"",INDEX(MetricList!M$6:M$405,Cal!$B6)),"")</f>
        <v>14</v>
      </c>
      <c r="O6" s="109">
        <f>IFERROR(IF(LEN(INDEX(MetricList!N$6:N$405,Cal!$B6))=0,"",INDEX(MetricList!N$6:N$405,Cal!$B6)),"")</f>
        <v>14</v>
      </c>
      <c r="P6" s="109">
        <f>IFERROR(IF(LEN(INDEX(MetricList!O$6:O$405,Cal!$B6))=0,"",INDEX(MetricList!O$6:O$405,Cal!$B6)),"")</f>
        <v>14</v>
      </c>
      <c r="Q6" s="109">
        <f>IFERROR(IF(LEN(INDEX(MetricList!P$6:P$405,Cal!$B6))=0,"",INDEX(MetricList!P$6:P$405,Cal!$B6)),"")</f>
        <v>14</v>
      </c>
      <c r="R6" s="195">
        <f t="shared" ref="R6:R44" si="7">IF(AND(LEN(D6)&gt;0,C6="Metric Name",COUNTIF($D$5:$D$504,D6)&gt;1),1,0)</f>
        <v>0</v>
      </c>
      <c r="T6" s="112">
        <v>7</v>
      </c>
      <c r="U6" s="93" t="str">
        <f t="shared" ref="U6:U14" si="8">IFERROR(INDEX($D$5:$D$506,T6),"")</f>
        <v>Average arrival time for supply (days)</v>
      </c>
      <c r="V6" s="93" t="str">
        <f t="array" ref="V6">IFERROR(INDEX($U$5:$U$142,SMALL(IF(LEN($U$5:$U$142)=0,"",$B$5:$B$142),B6)),"")</f>
        <v>Average arrival time for supply (days)</v>
      </c>
      <c r="X6" s="110" t="str">
        <f t="shared" ref="X6:AB43" si="9">IFERROR(IF(AND($D6=X$4,$C6="Category"),$B6,""),"")</f>
        <v/>
      </c>
      <c r="Y6" s="110" t="str">
        <f t="shared" si="1"/>
        <v/>
      </c>
      <c r="Z6" s="110" t="str">
        <f t="shared" si="1"/>
        <v/>
      </c>
      <c r="AA6" s="110" t="str">
        <f t="shared" si="1"/>
        <v/>
      </c>
      <c r="AB6" s="110" t="str">
        <f t="shared" si="1"/>
        <v/>
      </c>
      <c r="AD6" s="112">
        <v>2</v>
      </c>
      <c r="AE6" s="93" t="str">
        <f t="shared" ref="AE6:AE43" si="10">IFERROR(INDEX($D$7:$D$506,SMALL(X$5:X$506,$AD6)),"")</f>
        <v>Average arrival time for supply (days)</v>
      </c>
      <c r="AF6" s="93" t="str">
        <f t="shared" si="2"/>
        <v>Maximum defect rate (Ratio)</v>
      </c>
      <c r="AG6" s="93" t="str">
        <f t="shared" si="3"/>
        <v>Minimum Received Order number (day)</v>
      </c>
      <c r="AH6" s="93" t="str">
        <f t="shared" si="4"/>
        <v/>
      </c>
      <c r="AI6" s="93" t="str">
        <f t="shared" si="5"/>
        <v>Number of positive comment</v>
      </c>
      <c r="AK6" s="112">
        <v>2</v>
      </c>
      <c r="AL6" s="93" t="str">
        <f>IFERROR(IF(LEN(INDEX(ActionList!B$6:B$505,$AK6))=0,"",INDEX(ActionList!B$6:B$505,$AK6)),"")</f>
        <v>Supplier</v>
      </c>
      <c r="AM6" s="93" t="str">
        <f>IFERROR(IF(LEN(INDEX(ActionList!C$6:C$505,$AK6))=0,"",INDEX(ActionList!C$6:C$505,$AK6)),"")</f>
        <v>Manufacturer</v>
      </c>
      <c r="AN6" s="93" t="str">
        <f>IFERROR(IF(LEN(INDEX(ActionList!D$6:D$505,$AK6))=0,"",INDEX(ActionList!D$6:D$505,$AK6)),"")</f>
        <v>Average arrival time for supply (days)</v>
      </c>
      <c r="AO6" s="93" t="str">
        <f>IFERROR(IF(LEN(INDEX(ActionList!E$6:E$505,$AK6))=0,"",INDEX(ActionList!E$6:E$505,$AK6)),"")</f>
        <v>Set a system that tracks time between ordering and loading</v>
      </c>
      <c r="AP6" s="93" t="str">
        <f>IFERROR(IF(LEN(INDEX(ActionList!F$6:F$505,$AK6))=0,"",INDEX(ActionList!F$6:F$505,$AK6)),"")</f>
        <v>Mercedes Banks</v>
      </c>
      <c r="AQ6" s="107">
        <f>IFERROR(IF(LEN(INDEX(ActionList!G$6:G$505,$AK6))=0,"",INDEX(ActionList!G$6:G$505,$AK6)),"")</f>
        <v>45200</v>
      </c>
      <c r="AR6" s="93">
        <f>IFERROR(IF(LEN(INDEX(ActionList!H$6:H$505,$AK6))=0,"",INDEX(ActionList!H$6:H$505,$AK6)),"")</f>
        <v>30</v>
      </c>
      <c r="AS6" s="93" t="str">
        <f>IFERROR(IF(LEN(INDEX(ActionList!I$6:I$505,$AK6))=0,"",INDEX(ActionList!I$6:I$505,$AK6)),"")</f>
        <v>Cancelled</v>
      </c>
      <c r="AT6" s="93" t="str">
        <f t="shared" ref="AT6:AT16" si="11">IFERROR(IF(LEN(AQ6)=0,"",INDEX($BQ$8:$BQ$19,MONTH(AQ6))),"")</f>
        <v>October</v>
      </c>
      <c r="AU6" s="93">
        <f t="shared" si="6"/>
        <v>1</v>
      </c>
      <c r="AW6" s="93" t="str">
        <f>IFERROR(IF(Metric="","-",Metric),"-")</f>
        <v>Maximum defect rate (Ratio)</v>
      </c>
      <c r="AX6" s="112">
        <v>1</v>
      </c>
      <c r="AY6" s="112">
        <v>2</v>
      </c>
      <c r="AZ6" s="112">
        <v>3</v>
      </c>
      <c r="BA6" s="112">
        <v>4</v>
      </c>
      <c r="BB6" s="112">
        <v>5</v>
      </c>
      <c r="BC6" s="112">
        <v>6</v>
      </c>
      <c r="BD6" s="112">
        <v>7</v>
      </c>
      <c r="BE6" s="112">
        <v>8</v>
      </c>
      <c r="BF6" s="112">
        <v>9</v>
      </c>
      <c r="BG6" s="112">
        <v>10</v>
      </c>
      <c r="BH6" s="112">
        <v>11</v>
      </c>
      <c r="BI6" s="112">
        <v>12</v>
      </c>
      <c r="BJ6" s="119" t="s">
        <v>22</v>
      </c>
      <c r="BK6" s="21"/>
      <c r="BL6" s="112" t="s">
        <v>66</v>
      </c>
      <c r="BM6" s="93">
        <f t="array" ref="BM6">MAX((LEN(BM8:BM22)&gt;0)*$BL$8:$BL$22)+1</f>
        <v>6</v>
      </c>
      <c r="BN6" s="93">
        <f t="array" ref="BN6">MAX((LEN(BN8:BN22)&gt;0)*$BL$8:$BL$22)+1</f>
        <v>1</v>
      </c>
      <c r="BO6" s="93">
        <f t="array" ref="BO6">MAX((LEN(BO8:BO22)&gt;0)*$BL$8:$BL$22)+1</f>
        <v>6</v>
      </c>
      <c r="BP6" s="93">
        <f t="array" ref="BP6">MAX((LEN(BP8:BP22)&gt;0)*$BL$8:$BL$22)+1</f>
        <v>5</v>
      </c>
      <c r="BQ6" s="93">
        <f t="array" ref="BQ6">MAX((LEN(BQ8:BQ22)&gt;0)*$BL$8:$BL$22)+1</f>
        <v>13</v>
      </c>
      <c r="BR6" s="22"/>
      <c r="BT6" s="93">
        <f>COUNTA(BT8:BT22)-COUNTBLANK(BT8:BT22)</f>
        <v>5</v>
      </c>
      <c r="BU6" s="93">
        <f>COUNTA(BU8:BU22)-COUNTBLANK(BU8:BU22)</f>
        <v>5</v>
      </c>
      <c r="BW6" s="93">
        <f>COUNTA(BW8:BW12)-COUNTBLANK(BW8:BW12)</f>
        <v>4</v>
      </c>
      <c r="BX6" s="93">
        <f>COUNTA(BX8:BX14)-COUNTBLANK(BX8:BX14)</f>
        <v>4</v>
      </c>
    </row>
    <row r="7" spans="2:76" x14ac:dyDescent="0.25">
      <c r="B7" s="112">
        <v>3</v>
      </c>
      <c r="C7" s="108" t="str">
        <f>IFERROR(IF(LEN(INDEX(MetricList!B$6:B$405,Cal!$B7))=0,"",INDEX(MetricList!B$6:B$405,Cal!$B7)),"")</f>
        <v>Target Name</v>
      </c>
      <c r="D7" s="108" t="str">
        <f>IFERROR(IF(LEN(INDEX(MetricList!C$6:C$405,Cal!$B7))=0,"",INDEX(MetricList!C$6:C$405,Cal!$B7)),"")</f>
        <v>Average time spent to customer (mins)</v>
      </c>
      <c r="E7" s="108" t="str">
        <f>IFERROR(IF(LEN(INDEX(MetricList!D$6:D$405,Cal!$B7))=0,"",INDEX(MetricList!D$6:D$405,Cal!$B7)),"")</f>
        <v>Actualization</v>
      </c>
      <c r="F7" s="109">
        <f>IFERROR(IF(LEN(INDEX(MetricList!E$6:E$405,Cal!$B7))=0,"",INDEX(MetricList!E$6:E$405,Cal!$B7)),"")</f>
        <v>13</v>
      </c>
      <c r="G7" s="109">
        <f>IFERROR(IF(LEN(INDEX(MetricList!F$6:F$405,Cal!$B7))=0,"",INDEX(MetricList!F$6:F$405,Cal!$B7)),"")</f>
        <v>12</v>
      </c>
      <c r="H7" s="109">
        <f>IFERROR(IF(LEN(INDEX(MetricList!G$6:G$405,Cal!$B7))=0,"",INDEX(MetricList!G$6:G$405,Cal!$B7)),"")</f>
        <v>11</v>
      </c>
      <c r="I7" s="109">
        <f>IFERROR(IF(LEN(INDEX(MetricList!H$6:H$405,Cal!$B7))=0,"",INDEX(MetricList!H$6:H$405,Cal!$B7)),"")</f>
        <v>11</v>
      </c>
      <c r="J7" s="109">
        <f>IFERROR(IF(LEN(INDEX(MetricList!I$6:I$405,Cal!$B7))=0,"",INDEX(MetricList!I$6:I$405,Cal!$B7)),"")</f>
        <v>13</v>
      </c>
      <c r="K7" s="109">
        <f>IFERROR(IF(LEN(INDEX(MetricList!J$6:J$405,Cal!$B7))=0,"",INDEX(MetricList!J$6:J$405,Cal!$B7)),"")</f>
        <v>12</v>
      </c>
      <c r="L7" s="109" t="str">
        <f>IFERROR(IF(LEN(INDEX(MetricList!K$6:K$405,Cal!$B7))=0,"",INDEX(MetricList!K$6:K$405,Cal!$B7)),"")</f>
        <v/>
      </c>
      <c r="M7" s="109" t="str">
        <f>IFERROR(IF(LEN(INDEX(MetricList!L$6:L$405,Cal!$B7))=0,"",INDEX(MetricList!L$6:L$405,Cal!$B7)),"")</f>
        <v/>
      </c>
      <c r="N7" s="109" t="str">
        <f>IFERROR(IF(LEN(INDEX(MetricList!M$6:M$405,Cal!$B7))=0,"",INDEX(MetricList!M$6:M$405,Cal!$B7)),"")</f>
        <v/>
      </c>
      <c r="O7" s="109" t="str">
        <f>IFERROR(IF(LEN(INDEX(MetricList!N$6:N$405,Cal!$B7))=0,"",INDEX(MetricList!N$6:N$405,Cal!$B7)),"")</f>
        <v/>
      </c>
      <c r="P7" s="109" t="str">
        <f>IFERROR(IF(LEN(INDEX(MetricList!O$6:O$405,Cal!$B7))=0,"",INDEX(MetricList!O$6:O$405,Cal!$B7)),"")</f>
        <v/>
      </c>
      <c r="Q7" s="109" t="str">
        <f>IFERROR(IF(LEN(INDEX(MetricList!P$6:P$405,Cal!$B7))=0,"",INDEX(MetricList!P$6:P$405,Cal!$B7)),"")</f>
        <v/>
      </c>
      <c r="R7" s="195">
        <f t="shared" si="7"/>
        <v>0</v>
      </c>
      <c r="T7" s="112">
        <v>11</v>
      </c>
      <c r="U7" s="93" t="str">
        <f t="shared" si="8"/>
        <v>Average waiting time in queue</v>
      </c>
      <c r="V7" s="93" t="str">
        <f t="array" ref="V7">IFERROR(INDEX($U$5:$U$142,SMALL(IF(LEN($U$5:$U$142)=0,"",$B$5:$B$142),B7)),"")</f>
        <v>Average waiting time in queue</v>
      </c>
      <c r="X7" s="110" t="str">
        <f t="shared" si="9"/>
        <v/>
      </c>
      <c r="Y7" s="110" t="str">
        <f t="shared" si="1"/>
        <v/>
      </c>
      <c r="Z7" s="110" t="str">
        <f t="shared" si="1"/>
        <v/>
      </c>
      <c r="AA7" s="110" t="str">
        <f t="shared" si="1"/>
        <v/>
      </c>
      <c r="AB7" s="110" t="str">
        <f t="shared" si="1"/>
        <v/>
      </c>
      <c r="AD7" s="112">
        <v>3</v>
      </c>
      <c r="AE7" s="93" t="str">
        <f t="shared" si="10"/>
        <v/>
      </c>
      <c r="AF7" s="93" t="str">
        <f t="shared" si="2"/>
        <v>Average weight ( grams)</v>
      </c>
      <c r="AG7" s="93" t="str">
        <f t="shared" si="3"/>
        <v/>
      </c>
      <c r="AH7" s="93" t="str">
        <f t="shared" si="4"/>
        <v/>
      </c>
      <c r="AI7" s="93" t="str">
        <f t="shared" si="5"/>
        <v/>
      </c>
      <c r="AK7" s="112">
        <v>3</v>
      </c>
      <c r="AL7" s="93" t="str">
        <f>IFERROR(IF(LEN(INDEX(ActionList!B$6:B$505,$AK7))=0,"",INDEX(ActionList!B$6:B$505,$AK7)),"")</f>
        <v>Input</v>
      </c>
      <c r="AM7" s="93" t="str">
        <f>IFERROR(IF(LEN(INDEX(ActionList!C$6:C$505,$AK7))=0,"",INDEX(ActionList!C$6:C$505,$AK7)),"")</f>
        <v>Queue</v>
      </c>
      <c r="AN7" s="93" t="str">
        <f>IFERROR(IF(LEN(INDEX(ActionList!D$6:D$505,$AK7))=0,"",INDEX(ActionList!D$6:D$505,$AK7)),"")</f>
        <v>Average waiting time in queue</v>
      </c>
      <c r="AO7" s="93" t="str">
        <f>IFERROR(IF(LEN(INDEX(ActionList!E$6:E$505,$AK7))=0,"",INDEX(ActionList!E$6:E$505,$AK7)),"")</f>
        <v>Hire new cashier</v>
      </c>
      <c r="AP7" s="93" t="str">
        <f>IFERROR(IF(LEN(INDEX(ActionList!F$6:F$505,$AK7))=0,"",INDEX(ActionList!F$6:F$505,$AK7)),"")</f>
        <v>Mercedes Banks</v>
      </c>
      <c r="AQ7" s="107">
        <f>IFERROR(IF(LEN(INDEX(ActionList!G$6:G$505,$AK7))=0,"",INDEX(ActionList!G$6:G$505,$AK7)),"")</f>
        <v>45037</v>
      </c>
      <c r="AR7" s="93">
        <f>IFERROR(IF(LEN(INDEX(ActionList!H$6:H$505,$AK7))=0,"",INDEX(ActionList!H$6:H$505,$AK7)),"")</f>
        <v>100</v>
      </c>
      <c r="AS7" s="93" t="str">
        <f>IFERROR(IF(LEN(INDEX(ActionList!I$6:I$505,$AK7))=0,"",INDEX(ActionList!I$6:I$505,$AK7)),"")</f>
        <v>Finished</v>
      </c>
      <c r="AT7" s="93" t="str">
        <f t="shared" si="11"/>
        <v>April</v>
      </c>
      <c r="AU7" s="93">
        <f t="shared" si="6"/>
        <v>1</v>
      </c>
      <c r="AW7" s="112" t="s">
        <v>37</v>
      </c>
      <c r="AX7" s="112" t="s">
        <v>32</v>
      </c>
      <c r="AY7" s="112" t="s">
        <v>33</v>
      </c>
      <c r="AZ7" s="112" t="s">
        <v>35</v>
      </c>
      <c r="BA7" s="112" t="s">
        <v>36</v>
      </c>
      <c r="BB7" s="112" t="s">
        <v>46</v>
      </c>
      <c r="BC7" s="112" t="s">
        <v>60</v>
      </c>
      <c r="BD7" s="112" t="s">
        <v>47</v>
      </c>
      <c r="BE7" s="112" t="s">
        <v>48</v>
      </c>
      <c r="BF7" s="112" t="s">
        <v>61</v>
      </c>
      <c r="BG7" s="112" t="s">
        <v>49</v>
      </c>
      <c r="BH7" s="112" t="s">
        <v>50</v>
      </c>
      <c r="BI7" s="112" t="s">
        <v>51</v>
      </c>
      <c r="BJ7" s="93">
        <f t="array" ref="BJ7">MAX((LEN(AX9:BI9)&gt;0)*AX6:BI6,1)</f>
        <v>6</v>
      </c>
      <c r="BK7" s="21"/>
      <c r="BL7" s="1"/>
      <c r="BM7" s="112" t="s">
        <v>62</v>
      </c>
      <c r="BN7" s="112" t="s">
        <v>62</v>
      </c>
      <c r="BO7" s="112" t="s">
        <v>62</v>
      </c>
      <c r="BP7" s="112" t="s">
        <v>62</v>
      </c>
      <c r="BQ7" s="112" t="s">
        <v>62</v>
      </c>
      <c r="BR7" s="112">
        <v>0</v>
      </c>
      <c r="BT7" s="111" t="s">
        <v>55</v>
      </c>
      <c r="BU7" s="111" t="s">
        <v>124</v>
      </c>
      <c r="BW7" s="111" t="s">
        <v>42</v>
      </c>
      <c r="BX7" s="111" t="s">
        <v>124</v>
      </c>
    </row>
    <row r="8" spans="2:76" x14ac:dyDescent="0.25">
      <c r="B8" s="112">
        <v>4</v>
      </c>
      <c r="C8" s="108" t="str">
        <f>IFERROR(IF(LEN(INDEX(MetricList!B$6:B$405,Cal!$B8))=0,"",INDEX(MetricList!B$6:B$405,Cal!$B8)),"")</f>
        <v/>
      </c>
      <c r="D8" s="108" t="str">
        <f>IFERROR(IF(LEN(INDEX(MetricList!C$6:C$405,Cal!$B8))=0,"",INDEX(MetricList!C$6:C$405,Cal!$B8)),"")</f>
        <v/>
      </c>
      <c r="E8" s="108" t="str">
        <f>IFERROR(IF(LEN(INDEX(MetricList!D$6:D$405,Cal!$B8))=0,"",INDEX(MetricList!D$6:D$405,Cal!$B8)),"")</f>
        <v/>
      </c>
      <c r="F8" s="108" t="str">
        <f>IFERROR(IF(LEN(INDEX(MetricList!E$6:E$405,Cal!$B8))=0,"",INDEX(MetricList!E$6:E$405,Cal!$B8)),"")</f>
        <v/>
      </c>
      <c r="G8" s="108" t="str">
        <f>IFERROR(IF(LEN(INDEX(MetricList!F$6:F$405,Cal!$B8))=0,"",INDEX(MetricList!F$6:F$405,Cal!$B8)),"")</f>
        <v/>
      </c>
      <c r="H8" s="108" t="str">
        <f>IFERROR(IF(LEN(INDEX(MetricList!G$6:G$405,Cal!$B8))=0,"",INDEX(MetricList!G$6:G$405,Cal!$B8)),"")</f>
        <v/>
      </c>
      <c r="I8" s="108" t="str">
        <f>IFERROR(IF(LEN(INDEX(MetricList!H$6:H$405,Cal!$B8))=0,"",INDEX(MetricList!H$6:H$405,Cal!$B8)),"")</f>
        <v/>
      </c>
      <c r="J8" s="108" t="str">
        <f>IFERROR(IF(LEN(INDEX(MetricList!I$6:I$405,Cal!$B8))=0,"",INDEX(MetricList!I$6:I$405,Cal!$B8)),"")</f>
        <v/>
      </c>
      <c r="K8" s="108" t="str">
        <f>IFERROR(IF(LEN(INDEX(MetricList!J$6:J$405,Cal!$B8))=0,"",INDEX(MetricList!J$6:J$405,Cal!$B8)),"")</f>
        <v/>
      </c>
      <c r="L8" s="108" t="str">
        <f>IFERROR(IF(LEN(INDEX(MetricList!K$6:K$405,Cal!$B8))=0,"",INDEX(MetricList!K$6:K$405,Cal!$B8)),"")</f>
        <v/>
      </c>
      <c r="M8" s="108" t="str">
        <f>IFERROR(IF(LEN(INDEX(MetricList!L$6:L$405,Cal!$B8))=0,"",INDEX(MetricList!L$6:L$405,Cal!$B8)),"")</f>
        <v/>
      </c>
      <c r="N8" s="108" t="str">
        <f>IFERROR(IF(LEN(INDEX(MetricList!M$6:M$405,Cal!$B8))=0,"",INDEX(MetricList!M$6:M$405,Cal!$B8)),"")</f>
        <v/>
      </c>
      <c r="O8" s="108" t="str">
        <f>IFERROR(IF(LEN(INDEX(MetricList!N$6:N$405,Cal!$B8))=0,"",INDEX(MetricList!N$6:N$405,Cal!$B8)),"")</f>
        <v/>
      </c>
      <c r="P8" s="108" t="str">
        <f>IFERROR(IF(LEN(INDEX(MetricList!O$6:O$405,Cal!$B8))=0,"",INDEX(MetricList!O$6:O$405,Cal!$B8)),"")</f>
        <v/>
      </c>
      <c r="Q8" s="108" t="str">
        <f>IFERROR(IF(LEN(INDEX(MetricList!P$6:P$405,Cal!$B8))=0,"",INDEX(MetricList!P$6:P$405,Cal!$B8)),"")</f>
        <v/>
      </c>
      <c r="R8" s="195">
        <f t="shared" si="7"/>
        <v>0</v>
      </c>
      <c r="T8" s="112">
        <v>15</v>
      </c>
      <c r="U8" s="93" t="str">
        <f t="shared" si="8"/>
        <v>Maximum defect rate (Ratio)</v>
      </c>
      <c r="V8" s="93" t="str">
        <f t="array" ref="V8">IFERROR(INDEX($U$5:$U$142,SMALL(IF(LEN($U$5:$U$142)=0,"",$B$5:$B$142),B8)),"")</f>
        <v>Maximum defect rate (Ratio)</v>
      </c>
      <c r="X8" s="110" t="str">
        <f t="shared" si="9"/>
        <v/>
      </c>
      <c r="Y8" s="110" t="str">
        <f t="shared" si="1"/>
        <v/>
      </c>
      <c r="Z8" s="110" t="str">
        <f t="shared" si="1"/>
        <v/>
      </c>
      <c r="AA8" s="110" t="str">
        <f t="shared" si="1"/>
        <v/>
      </c>
      <c r="AB8" s="110" t="str">
        <f t="shared" si="1"/>
        <v/>
      </c>
      <c r="AD8" s="112">
        <v>4</v>
      </c>
      <c r="AE8" s="93" t="str">
        <f t="shared" si="10"/>
        <v/>
      </c>
      <c r="AF8" s="93" t="str">
        <f t="shared" si="2"/>
        <v/>
      </c>
      <c r="AG8" s="93" t="str">
        <f t="shared" si="3"/>
        <v/>
      </c>
      <c r="AH8" s="93" t="str">
        <f t="shared" si="4"/>
        <v/>
      </c>
      <c r="AI8" s="93" t="str">
        <f t="shared" si="5"/>
        <v/>
      </c>
      <c r="AK8" s="112">
        <v>4</v>
      </c>
      <c r="AL8" s="93" t="str">
        <f>IFERROR(IF(LEN(INDEX(ActionList!B$6:B$505,$AK8))=0,"",INDEX(ActionList!B$6:B$505,$AK8)),"")</f>
        <v>Input</v>
      </c>
      <c r="AM8" s="93" t="str">
        <f>IFERROR(IF(LEN(INDEX(ActionList!C$6:C$505,$AK8))=0,"",INDEX(ActionList!C$6:C$505,$AK8)),"")</f>
        <v>Queue</v>
      </c>
      <c r="AN8" s="93" t="str">
        <f>IFERROR(IF(LEN(INDEX(ActionList!D$6:D$505,$AK8))=0,"",INDEX(ActionList!D$6:D$505,$AK8)),"")</f>
        <v>Average waiting time in queue</v>
      </c>
      <c r="AO8" s="93" t="str">
        <f>IFERROR(IF(LEN(INDEX(ActionList!E$6:E$505,$AK8))=0,"",INDEX(ActionList!E$6:E$505,$AK8)),"")</f>
        <v>Educate other to work as cashier</v>
      </c>
      <c r="AP8" s="93" t="str">
        <f>IFERROR(IF(LEN(INDEX(ActionList!F$6:F$505,$AK8))=0,"",INDEX(ActionList!F$6:F$505,$AK8)),"")</f>
        <v>Mercedes Banks</v>
      </c>
      <c r="AQ8" s="107">
        <f>IFERROR(IF(LEN(INDEX(ActionList!G$6:G$505,$AK8))=0,"",INDEX(ActionList!G$6:G$505,$AK8)),"")</f>
        <v>45170</v>
      </c>
      <c r="AR8" s="93">
        <f>IFERROR(IF(LEN(INDEX(ActionList!H$6:H$505,$AK8))=0,"",INDEX(ActionList!H$6:H$505,$AK8)),"")</f>
        <v>20</v>
      </c>
      <c r="AS8" s="93" t="str">
        <f>IFERROR(IF(LEN(INDEX(ActionList!I$6:I$505,$AK8))=0,"",INDEX(ActionList!I$6:I$505,$AK8)),"")</f>
        <v>In Progress</v>
      </c>
      <c r="AT8" s="93" t="str">
        <f t="shared" si="11"/>
        <v>September</v>
      </c>
      <c r="AU8" s="93">
        <f t="shared" si="6"/>
        <v>1</v>
      </c>
      <c r="AW8" s="112" t="s">
        <v>31</v>
      </c>
      <c r="AX8" s="104">
        <f>IFERROR(INDEX($F$6:$Q$46,MATCH($AW$6,$D$7:$D$46,0),AX$6),"")</f>
        <v>16</v>
      </c>
      <c r="AY8" s="104">
        <f t="shared" ref="AY8:BI8" si="12">IFERROR(INDEX($F$6:$Q$506,MATCH($AW$6,$D$7:$D$506,0),AY$6),"")</f>
        <v>16</v>
      </c>
      <c r="AZ8" s="104">
        <f t="shared" si="12"/>
        <v>16</v>
      </c>
      <c r="BA8" s="104">
        <f t="shared" si="12"/>
        <v>16</v>
      </c>
      <c r="BB8" s="104">
        <f t="shared" si="12"/>
        <v>16</v>
      </c>
      <c r="BC8" s="104">
        <f t="shared" si="12"/>
        <v>16</v>
      </c>
      <c r="BD8" s="104">
        <f t="shared" si="12"/>
        <v>16</v>
      </c>
      <c r="BE8" s="104">
        <f t="shared" si="12"/>
        <v>16</v>
      </c>
      <c r="BF8" s="104">
        <f t="shared" si="12"/>
        <v>16</v>
      </c>
      <c r="BG8" s="104">
        <f t="shared" si="12"/>
        <v>16</v>
      </c>
      <c r="BH8" s="104">
        <f t="shared" si="12"/>
        <v>16</v>
      </c>
      <c r="BI8" s="104">
        <f t="shared" si="12"/>
        <v>16</v>
      </c>
      <c r="BJ8" s="21"/>
      <c r="BK8" s="21"/>
      <c r="BL8" s="112">
        <v>1</v>
      </c>
      <c r="BM8" s="112" t="s">
        <v>8</v>
      </c>
      <c r="BN8" s="93" t="str">
        <f>IFERROR(INDEX(Cond!$U$21:$Y$30,Cal!$BL8,MATCH(Dashboard!$C$8,Cal!$BM$8:$BM$12,0)),"")</f>
        <v/>
      </c>
      <c r="BO8" s="93" t="str">
        <f>IFERROR(INDEX($BU$8:$BU$22,$BL8),"")</f>
        <v>Jemima Begum</v>
      </c>
      <c r="BP8" s="93" t="str">
        <f>IFERROR(INDEX($BX$8:$BX$14,$BL8),"")</f>
        <v>Not Started</v>
      </c>
      <c r="BQ8" s="112" t="s">
        <v>126</v>
      </c>
      <c r="BR8" s="112">
        <v>10</v>
      </c>
      <c r="BT8" s="105" t="str">
        <f>IFERROR(IF(LEN(INDEX(Menu!K$15:K$29,Cal!$AD5))=0,"",INDEX(Menu!K$15:K$29,Cal!$AD5)),"")</f>
        <v>Jemima Begum</v>
      </c>
      <c r="BU8" s="105" t="str">
        <f t="array" ref="BU8">IFERROR(INDEX($BT$8:$BT$22,SMALL(IF(LEN($BT$8:$BT$22)=0,"",$BL$8:$BL$22),BL8)),"")</f>
        <v>Jemima Begum</v>
      </c>
      <c r="BW8" s="105" t="str">
        <f>IFERROR(IF(LEN(INDEX(Menu!M$15:M$29,Cal!$AD5))=0,"",INDEX(Menu!M$15:M$29,Cal!$AD5)),"")</f>
        <v>Not Started</v>
      </c>
      <c r="BX8" s="105" t="str">
        <f t="array" ref="BX8">IFERROR(INDEX($BW$8:$BW$14,SMALL(IF(LEN($BW$8:$BW$14)=0,"",$BL$8:$BL$14),BL8)),"")</f>
        <v>Not Started</v>
      </c>
    </row>
    <row r="9" spans="2:76" x14ac:dyDescent="0.25">
      <c r="B9" s="112">
        <v>5</v>
      </c>
      <c r="C9" s="108" t="str">
        <f>IFERROR(IF(LEN(INDEX(MetricList!B$6:B$405,Cal!$B9))=0,"",INDEX(MetricList!B$6:B$405,Cal!$B9)),"")</f>
        <v>Category</v>
      </c>
      <c r="D9" s="108" t="str">
        <f>IFERROR(IF(LEN(INDEX(MetricList!C$6:C$405,Cal!$B9))=0,"",INDEX(MetricList!C$6:C$405,Cal!$B9)),"")</f>
        <v>Supplier</v>
      </c>
      <c r="E9" s="108" t="str">
        <f>IFERROR(IF(LEN(INDEX(MetricList!D$6:D$405,Cal!$B9))=0,"",INDEX(MetricList!D$6:D$405,Cal!$B9)),"")</f>
        <v>Month</v>
      </c>
      <c r="F9" s="108" t="str">
        <f>IFERROR(IF(LEN(INDEX(MetricList!E$6:E$405,Cal!$B9))=0,"",INDEX(MetricList!E$6:E$405,Cal!$B9)),"")</f>
        <v>Jan</v>
      </c>
      <c r="G9" s="108" t="str">
        <f>IFERROR(IF(LEN(INDEX(MetricList!F$6:F$405,Cal!$B9))=0,"",INDEX(MetricList!F$6:F$405,Cal!$B9)),"")</f>
        <v>Feb</v>
      </c>
      <c r="H9" s="108" t="str">
        <f>IFERROR(IF(LEN(INDEX(MetricList!G$6:G$405,Cal!$B9))=0,"",INDEX(MetricList!G$6:G$405,Cal!$B9)),"")</f>
        <v>Mar</v>
      </c>
      <c r="I9" s="108" t="str">
        <f>IFERROR(IF(LEN(INDEX(MetricList!H$6:H$405,Cal!$B9))=0,"",INDEX(MetricList!H$6:H$405,Cal!$B9)),"")</f>
        <v>Apr</v>
      </c>
      <c r="J9" s="108" t="str">
        <f>IFERROR(IF(LEN(INDEX(MetricList!I$6:I$405,Cal!$B9))=0,"",INDEX(MetricList!I$6:I$405,Cal!$B9)),"")</f>
        <v>May</v>
      </c>
      <c r="K9" s="108" t="str">
        <f>IFERROR(IF(LEN(INDEX(MetricList!J$6:J$405,Cal!$B9))=0,"",INDEX(MetricList!J$6:J$405,Cal!$B9)),"")</f>
        <v>Jun</v>
      </c>
      <c r="L9" s="108" t="str">
        <f>IFERROR(IF(LEN(INDEX(MetricList!K$6:K$405,Cal!$B9))=0,"",INDEX(MetricList!K$6:K$405,Cal!$B9)),"")</f>
        <v>Jul</v>
      </c>
      <c r="M9" s="108" t="str">
        <f>IFERROR(IF(LEN(INDEX(MetricList!L$6:L$405,Cal!$B9))=0,"",INDEX(MetricList!L$6:L$405,Cal!$B9)),"")</f>
        <v>Aug</v>
      </c>
      <c r="N9" s="108" t="str">
        <f>IFERROR(IF(LEN(INDEX(MetricList!M$6:M$405,Cal!$B9))=0,"",INDEX(MetricList!M$6:M$405,Cal!$B9)),"")</f>
        <v>Sep</v>
      </c>
      <c r="O9" s="108" t="str">
        <f>IFERROR(IF(LEN(INDEX(MetricList!N$6:N$405,Cal!$B9))=0,"",INDEX(MetricList!N$6:N$405,Cal!$B9)),"")</f>
        <v>Oct</v>
      </c>
      <c r="P9" s="108" t="str">
        <f>IFERROR(IF(LEN(INDEX(MetricList!O$6:O$405,Cal!$B9))=0,"",INDEX(MetricList!O$6:O$405,Cal!$B9)),"")</f>
        <v>Nov</v>
      </c>
      <c r="Q9" s="108" t="str">
        <f>IFERROR(IF(LEN(INDEX(MetricList!P$6:P$405,Cal!$B9))=0,"",INDEX(MetricList!P$6:P$405,Cal!$B9)),"")</f>
        <v>Dec</v>
      </c>
      <c r="R9" s="195">
        <f t="shared" si="7"/>
        <v>0</v>
      </c>
      <c r="T9" s="112">
        <v>19</v>
      </c>
      <c r="U9" s="93" t="str">
        <f t="shared" si="8"/>
        <v>Average weight ( grams)</v>
      </c>
      <c r="V9" s="93" t="str">
        <f t="array" ref="V9">IFERROR(INDEX($U$5:$U$142,SMALL(IF(LEN($U$5:$U$142)=0,"",$B$5:$B$142),B9)),"")</f>
        <v>Average weight ( grams)</v>
      </c>
      <c r="X9" s="110">
        <f t="shared" si="9"/>
        <v>5</v>
      </c>
      <c r="Y9" s="110" t="str">
        <f t="shared" si="1"/>
        <v/>
      </c>
      <c r="Z9" s="110" t="str">
        <f t="shared" si="1"/>
        <v/>
      </c>
      <c r="AA9" s="110" t="str">
        <f t="shared" si="1"/>
        <v/>
      </c>
      <c r="AB9" s="110" t="str">
        <f t="shared" si="1"/>
        <v/>
      </c>
      <c r="AD9" s="112">
        <v>5</v>
      </c>
      <c r="AE9" s="93" t="str">
        <f t="shared" si="10"/>
        <v/>
      </c>
      <c r="AF9" s="93" t="str">
        <f t="shared" si="2"/>
        <v/>
      </c>
      <c r="AG9" s="93" t="str">
        <f t="shared" si="3"/>
        <v/>
      </c>
      <c r="AH9" s="93" t="str">
        <f t="shared" si="4"/>
        <v/>
      </c>
      <c r="AI9" s="93" t="str">
        <f t="shared" si="5"/>
        <v/>
      </c>
      <c r="AK9" s="112">
        <v>5</v>
      </c>
      <c r="AL9" s="93" t="str">
        <f>IFERROR(IF(LEN(INDEX(ActionList!B$6:B$505,$AK9))=0,"",INDEX(ActionList!B$6:B$505,$AK9)),"")</f>
        <v>Input</v>
      </c>
      <c r="AM9" s="93" t="str">
        <f>IFERROR(IF(LEN(INDEX(ActionList!C$6:C$505,$AK9))=0,"",INDEX(ActionList!C$6:C$505,$AK9)),"")</f>
        <v>Supplies(Cup, tissue, straw etc.)</v>
      </c>
      <c r="AN9" s="93" t="str">
        <f>IFERROR(IF(LEN(INDEX(ActionList!D$6:D$505,$AK9))=0,"",INDEX(ActionList!D$6:D$505,$AK9)),"")</f>
        <v>Maximum defect rate (Ratio)</v>
      </c>
      <c r="AO9" s="93" t="str">
        <f>IFERROR(IF(LEN(INDEX(ActionList!E$6:E$505,$AK9))=0,"",INDEX(ActionList!E$6:E$505,$AK9)),"")</f>
        <v>Create a complaint to the manufacturer Customer Experience System</v>
      </c>
      <c r="AP9" s="93" t="str">
        <f>IFERROR(IF(LEN(INDEX(ActionList!F$6:F$505,$AK9))=0,"",INDEX(ActionList!F$6:F$505,$AK9)),"")</f>
        <v>Hannah Shaw</v>
      </c>
      <c r="AQ9" s="107">
        <f>IFERROR(IF(LEN(INDEX(ActionList!G$6:G$505,$AK9))=0,"",INDEX(ActionList!G$6:G$505,$AK9)),"")</f>
        <v>44987</v>
      </c>
      <c r="AR9" s="93">
        <f>IFERROR(IF(LEN(INDEX(ActionList!H$6:H$505,$AK9))=0,"",INDEX(ActionList!H$6:H$505,$AK9)),"")</f>
        <v>100</v>
      </c>
      <c r="AS9" s="93" t="str">
        <f>IFERROR(IF(LEN(INDEX(ActionList!I$6:I$505,$AK9))=0,"",INDEX(ActionList!I$6:I$505,$AK9)),"")</f>
        <v>Finished</v>
      </c>
      <c r="AT9" s="93" t="str">
        <f t="shared" si="11"/>
        <v>March</v>
      </c>
      <c r="AU9" s="93">
        <f t="shared" si="6"/>
        <v>1</v>
      </c>
      <c r="AW9" s="112" t="s">
        <v>69</v>
      </c>
      <c r="AX9" s="104">
        <f>IFERROR(INDEX($F$7:$Q$506,MATCH($AW$6,$D$7:$D$506,0),AX$6),"")</f>
        <v>15.96</v>
      </c>
      <c r="AY9" s="104">
        <f t="shared" ref="AY9:BI9" si="13">IFERROR(INDEX($F$7:$Q$506,MATCH($AW$6,$D$7:$D$506,0),AY$6),"")</f>
        <v>16.12</v>
      </c>
      <c r="AZ9" s="104">
        <f t="shared" si="13"/>
        <v>16.02</v>
      </c>
      <c r="BA9" s="104">
        <f t="shared" si="13"/>
        <v>16.02</v>
      </c>
      <c r="BB9" s="104">
        <f t="shared" si="13"/>
        <v>15.92</v>
      </c>
      <c r="BC9" s="104">
        <f t="shared" si="13"/>
        <v>16</v>
      </c>
      <c r="BD9" s="104" t="str">
        <f t="shared" si="13"/>
        <v/>
      </c>
      <c r="BE9" s="104" t="str">
        <f t="shared" si="13"/>
        <v/>
      </c>
      <c r="BF9" s="104" t="str">
        <f t="shared" si="13"/>
        <v/>
      </c>
      <c r="BG9" s="104" t="str">
        <f t="shared" si="13"/>
        <v/>
      </c>
      <c r="BH9" s="104" t="str">
        <f t="shared" si="13"/>
        <v/>
      </c>
      <c r="BI9" s="104" t="str">
        <f t="shared" si="13"/>
        <v/>
      </c>
      <c r="BL9" s="112">
        <v>2</v>
      </c>
      <c r="BM9" s="112" t="s">
        <v>6</v>
      </c>
      <c r="BN9" s="93" t="str">
        <f>IFERROR(INDEX(Cond!$U$21:$Y$30,Cal!$BL9,MATCH(Dashboard!$C$8,Cal!$BM$8:$BM$12,0)),"")</f>
        <v/>
      </c>
      <c r="BO9" s="93" t="str">
        <f t="shared" ref="BO9:BO22" si="14">IFERROR(INDEX($BU$8:$BU$22,$BL9),"")</f>
        <v>Mercedes Banks</v>
      </c>
      <c r="BP9" s="93" t="str">
        <f t="shared" ref="BP9:BP22" si="15">IFERROR(INDEX($BX$8:$BX$14,$BL9),"")</f>
        <v>In Progress</v>
      </c>
      <c r="BQ9" s="112" t="s">
        <v>127</v>
      </c>
      <c r="BR9" s="112">
        <v>20</v>
      </c>
      <c r="BT9" s="105" t="str">
        <f>IFERROR(IF(LEN(INDEX(Menu!K$15:K$29,Cal!$AD6))=0,"",INDEX(Menu!K$15:K$29,Cal!$AD6)),"")</f>
        <v>Mercedes Banks</v>
      </c>
      <c r="BU9" s="105" t="str">
        <f t="array" ref="BU9">IFERROR(INDEX($BT$8:$BT$22,SMALL(IF(LEN($BT$8:$BT$22)=0,"",$BL$8:$BL$22),BL9)),"")</f>
        <v>Mercedes Banks</v>
      </c>
      <c r="BW9" s="105" t="str">
        <f>IFERROR(IF(LEN(INDEX(Menu!M$15:M$29,Cal!$AD6))=0,"",INDEX(Menu!M$15:M$29,Cal!$AD6)),"")</f>
        <v>In Progress</v>
      </c>
      <c r="BX9" s="105" t="str">
        <f t="array" ref="BX9">IFERROR(INDEX($BW$8:$BW$14,SMALL(IF(LEN($BW$8:$BW$14)=0,"",$BL$8:$BL$14),BL9)),"")</f>
        <v>In Progress</v>
      </c>
    </row>
    <row r="10" spans="2:76" x14ac:dyDescent="0.25">
      <c r="B10" s="112">
        <v>6</v>
      </c>
      <c r="C10" s="108" t="str">
        <f>IFERROR(IF(LEN(INDEX(MetricList!B$6:B$405,Cal!$B10))=0,"",INDEX(MetricList!B$6:B$405,Cal!$B10)),"")</f>
        <v>Name</v>
      </c>
      <c r="D10" s="108" t="str">
        <f>IFERROR(IF(LEN(INDEX(MetricList!C$6:C$405,Cal!$B10))=0,"",INDEX(MetricList!C$6:C$405,Cal!$B10)),"")</f>
        <v>Manufacturer</v>
      </c>
      <c r="E10" s="108" t="str">
        <f>IFERROR(IF(LEN(INDEX(MetricList!D$6:D$405,Cal!$B10))=0,"",INDEX(MetricList!D$6:D$405,Cal!$B10)),"")</f>
        <v>Target</v>
      </c>
      <c r="F10" s="108">
        <f>IFERROR(IF(LEN(INDEX(MetricList!E$6:E$405,Cal!$B10))=0,"",INDEX(MetricList!E$6:E$405,Cal!$B10)),"")</f>
        <v>5</v>
      </c>
      <c r="G10" s="108">
        <f>IFERROR(IF(LEN(INDEX(MetricList!F$6:F$405,Cal!$B10))=0,"",INDEX(MetricList!F$6:F$405,Cal!$B10)),"")</f>
        <v>5</v>
      </c>
      <c r="H10" s="108">
        <f>IFERROR(IF(LEN(INDEX(MetricList!G$6:G$405,Cal!$B10))=0,"",INDEX(MetricList!G$6:G$405,Cal!$B10)),"")</f>
        <v>5</v>
      </c>
      <c r="I10" s="108">
        <f>IFERROR(IF(LEN(INDEX(MetricList!H$6:H$405,Cal!$B10))=0,"",INDEX(MetricList!H$6:H$405,Cal!$B10)),"")</f>
        <v>5</v>
      </c>
      <c r="J10" s="108">
        <f>IFERROR(IF(LEN(INDEX(MetricList!I$6:I$405,Cal!$B10))=0,"",INDEX(MetricList!I$6:I$405,Cal!$B10)),"")</f>
        <v>5</v>
      </c>
      <c r="K10" s="108">
        <f>IFERROR(IF(LEN(INDEX(MetricList!J$6:J$405,Cal!$B10))=0,"",INDEX(MetricList!J$6:J$405,Cal!$B10)),"")</f>
        <v>5</v>
      </c>
      <c r="L10" s="108">
        <f>IFERROR(IF(LEN(INDEX(MetricList!K$6:K$405,Cal!$B10))=0,"",INDEX(MetricList!K$6:K$405,Cal!$B10)),"")</f>
        <v>5</v>
      </c>
      <c r="M10" s="108">
        <f>IFERROR(IF(LEN(INDEX(MetricList!L$6:L$405,Cal!$B10))=0,"",INDEX(MetricList!L$6:L$405,Cal!$B10)),"")</f>
        <v>5</v>
      </c>
      <c r="N10" s="108">
        <f>IFERROR(IF(LEN(INDEX(MetricList!M$6:M$405,Cal!$B10))=0,"",INDEX(MetricList!M$6:M$405,Cal!$B10)),"")</f>
        <v>5</v>
      </c>
      <c r="O10" s="108">
        <f>IFERROR(IF(LEN(INDEX(MetricList!N$6:N$405,Cal!$B10))=0,"",INDEX(MetricList!N$6:N$405,Cal!$B10)),"")</f>
        <v>5</v>
      </c>
      <c r="P10" s="108">
        <f>IFERROR(IF(LEN(INDEX(MetricList!O$6:O$405,Cal!$B10))=0,"",INDEX(MetricList!O$6:O$405,Cal!$B10)),"")</f>
        <v>5</v>
      </c>
      <c r="Q10" s="108">
        <f>IFERROR(IF(LEN(INDEX(MetricList!P$6:P$405,Cal!$B10))=0,"",INDEX(MetricList!P$6:P$405,Cal!$B10)),"")</f>
        <v>5</v>
      </c>
      <c r="R10" s="195">
        <f t="shared" si="7"/>
        <v>0</v>
      </c>
      <c r="T10" s="112">
        <v>23</v>
      </c>
      <c r="U10" s="93" t="str">
        <f t="shared" si="8"/>
        <v>Average preparation time (mins)</v>
      </c>
      <c r="V10" s="93" t="str">
        <f t="array" ref="V10">IFERROR(INDEX($U$5:$U$142,SMALL(IF(LEN($U$5:$U$142)=0,"",$B$5:$B$142),B10)),"")</f>
        <v>Average preparation time (mins)</v>
      </c>
      <c r="X10" s="110" t="str">
        <f t="shared" si="9"/>
        <v/>
      </c>
      <c r="Y10" s="110" t="str">
        <f t="shared" si="1"/>
        <v/>
      </c>
      <c r="Z10" s="110" t="str">
        <f t="shared" si="1"/>
        <v/>
      </c>
      <c r="AA10" s="110" t="str">
        <f t="shared" si="1"/>
        <v/>
      </c>
      <c r="AB10" s="110" t="str">
        <f t="shared" si="1"/>
        <v/>
      </c>
      <c r="AD10" s="112">
        <v>6</v>
      </c>
      <c r="AE10" s="93" t="str">
        <f t="shared" si="10"/>
        <v/>
      </c>
      <c r="AF10" s="93" t="str">
        <f t="shared" si="2"/>
        <v/>
      </c>
      <c r="AG10" s="93" t="str">
        <f t="shared" si="3"/>
        <v/>
      </c>
      <c r="AH10" s="93" t="str">
        <f t="shared" si="4"/>
        <v/>
      </c>
      <c r="AI10" s="93" t="str">
        <f t="shared" si="5"/>
        <v/>
      </c>
      <c r="AK10" s="112">
        <v>6</v>
      </c>
      <c r="AL10" s="93" t="str">
        <f>IFERROR(IF(LEN(INDEX(ActionList!B$6:B$505,$AK10))=0,"",INDEX(ActionList!B$6:B$505,$AK10)),"")</f>
        <v>Input</v>
      </c>
      <c r="AM10" s="93" t="str">
        <f>IFERROR(IF(LEN(INDEX(ActionList!C$6:C$505,$AK10))=0,"",INDEX(ActionList!C$6:C$505,$AK10)),"")</f>
        <v>Cookie</v>
      </c>
      <c r="AN10" s="93" t="str">
        <f>IFERROR(IF(LEN(INDEX(ActionList!D$6:D$505,$AK10))=0,"",INDEX(ActionList!D$6:D$505,$AK10)),"")</f>
        <v>Average weight ( grams)</v>
      </c>
      <c r="AO10" s="93" t="str">
        <f>IFERROR(IF(LEN(INDEX(ActionList!E$6:E$505,$AK10))=0,"",INDEX(ActionList!E$6:E$505,$AK10)),"")</f>
        <v>Purchase a new kitchen scales make calibration</v>
      </c>
      <c r="AP10" s="93" t="str">
        <f>IFERROR(IF(LEN(INDEX(ActionList!F$6:F$505,$AK10))=0,"",INDEX(ActionList!F$6:F$505,$AK10)),"")</f>
        <v>Brad Pitt</v>
      </c>
      <c r="AQ10" s="107">
        <f>IFERROR(IF(LEN(INDEX(ActionList!G$6:G$505,$AK10))=0,"",INDEX(ActionList!G$6:G$505,$AK10)),"")</f>
        <v>44969</v>
      </c>
      <c r="AR10" s="93">
        <f>IFERROR(IF(LEN(INDEX(ActionList!H$6:H$505,$AK10))=0,"",INDEX(ActionList!H$6:H$505,$AK10)),"")</f>
        <v>70</v>
      </c>
      <c r="AS10" s="93" t="str">
        <f>IFERROR(IF(LEN(INDEX(ActionList!I$6:I$505,$AK10))=0,"",INDEX(ActionList!I$6:I$505,$AK10)),"")</f>
        <v>In Progress</v>
      </c>
      <c r="AT10" s="93" t="str">
        <f>IFERROR(IF(LEN(AQ10)=0,"",INDEX($BQ$8:$BQ$19,MONTH(AQ10))),"")</f>
        <v>February</v>
      </c>
      <c r="AU10" s="93">
        <f t="shared" si="6"/>
        <v>1</v>
      </c>
      <c r="BB10" s="21"/>
      <c r="BC10" s="21"/>
      <c r="BD10" s="21"/>
      <c r="BE10" s="21"/>
      <c r="BF10" s="21"/>
      <c r="BG10" s="21"/>
      <c r="BH10" s="21"/>
      <c r="BI10" s="21"/>
      <c r="BL10" s="112">
        <v>3</v>
      </c>
      <c r="BM10" s="112" t="s">
        <v>2</v>
      </c>
      <c r="BN10" s="93" t="str">
        <f>IFERROR(INDEX(Cond!$U$21:$Y$30,Cal!$BL10,MATCH(Dashboard!$C$8,Cal!$BM$8:$BM$12,0)),"")</f>
        <v/>
      </c>
      <c r="BO10" s="93" t="str">
        <f t="shared" si="14"/>
        <v>Macauley Peck</v>
      </c>
      <c r="BP10" s="93" t="str">
        <f t="shared" si="15"/>
        <v>Finished</v>
      </c>
      <c r="BQ10" s="112" t="s">
        <v>128</v>
      </c>
      <c r="BR10" s="112">
        <v>30</v>
      </c>
      <c r="BT10" s="105" t="str">
        <f>IFERROR(IF(LEN(INDEX(Menu!K$15:K$29,Cal!$AD7))=0,"",INDEX(Menu!K$15:K$29,Cal!$AD7)),"")</f>
        <v>Macauley Peck</v>
      </c>
      <c r="BU10" s="105" t="str">
        <f t="array" ref="BU10">IFERROR(INDEX($BT$8:$BT$22,SMALL(IF(LEN($BT$8:$BT$22)=0,"",$BL$8:$BL$22),BL10)),"")</f>
        <v>Macauley Peck</v>
      </c>
      <c r="BW10" s="105" t="str">
        <f>IFERROR(IF(LEN(INDEX(Menu!M$15:M$29,Cal!$AD7))=0,"",INDEX(Menu!M$15:M$29,Cal!$AD7)),"")</f>
        <v>Finished</v>
      </c>
      <c r="BX10" s="105" t="str">
        <f t="array" ref="BX10">IFERROR(INDEX($BW$8:$BW$14,SMALL(IF(LEN($BW$8:$BW$14)=0,"",$BL$8:$BL$14),BL10)),"")</f>
        <v>Finished</v>
      </c>
    </row>
    <row r="11" spans="2:76" x14ac:dyDescent="0.25">
      <c r="B11" s="112">
        <v>7</v>
      </c>
      <c r="C11" s="108" t="str">
        <f>IFERROR(IF(LEN(INDEX(MetricList!B$6:B$405,Cal!$B11))=0,"",INDEX(MetricList!B$6:B$405,Cal!$B11)),"")</f>
        <v>Target Name</v>
      </c>
      <c r="D11" s="108" t="str">
        <f>IFERROR(IF(LEN(INDEX(MetricList!C$6:C$405,Cal!$B11))=0,"",INDEX(MetricList!C$6:C$405,Cal!$B11)),"")</f>
        <v>Average arrival time for supply (days)</v>
      </c>
      <c r="E11" s="108" t="str">
        <f>IFERROR(IF(LEN(INDEX(MetricList!D$6:D$405,Cal!$B11))=0,"",INDEX(MetricList!D$6:D$405,Cal!$B11)),"")</f>
        <v>Actualization</v>
      </c>
      <c r="F11" s="108">
        <f>IFERROR(IF(LEN(INDEX(MetricList!E$6:E$405,Cal!$B11))=0,"",INDEX(MetricList!E$6:E$405,Cal!$B11)),"")</f>
        <v>6</v>
      </c>
      <c r="G11" s="108">
        <f>IFERROR(IF(LEN(INDEX(MetricList!F$6:F$405,Cal!$B11))=0,"",INDEX(MetricList!F$6:F$405,Cal!$B11)),"")</f>
        <v>5.9</v>
      </c>
      <c r="H11" s="108">
        <f>IFERROR(IF(LEN(INDEX(MetricList!G$6:G$405,Cal!$B11))=0,"",INDEX(MetricList!G$6:G$405,Cal!$B11)),"")</f>
        <v>5.6</v>
      </c>
      <c r="I11" s="108">
        <f>IFERROR(IF(LEN(INDEX(MetricList!H$6:H$405,Cal!$B11))=0,"",INDEX(MetricList!H$6:H$405,Cal!$B11)),"")</f>
        <v>5.2</v>
      </c>
      <c r="J11" s="108">
        <f>IFERROR(IF(LEN(INDEX(MetricList!I$6:I$405,Cal!$B11))=0,"",INDEX(MetricList!I$6:I$405,Cal!$B11)),"")</f>
        <v>4.9000000000000004</v>
      </c>
      <c r="K11" s="108">
        <f>IFERROR(IF(LEN(INDEX(MetricList!J$6:J$405,Cal!$B11))=0,"",INDEX(MetricList!J$6:J$405,Cal!$B11)),"")</f>
        <v>5</v>
      </c>
      <c r="L11" s="108" t="str">
        <f>IFERROR(IF(LEN(INDEX(MetricList!K$6:K$405,Cal!$B11))=0,"",INDEX(MetricList!K$6:K$405,Cal!$B11)),"")</f>
        <v/>
      </c>
      <c r="M11" s="108" t="str">
        <f>IFERROR(IF(LEN(INDEX(MetricList!L$6:L$405,Cal!$B11))=0,"",INDEX(MetricList!L$6:L$405,Cal!$B11)),"")</f>
        <v/>
      </c>
      <c r="N11" s="108" t="str">
        <f>IFERROR(IF(LEN(INDEX(MetricList!M$6:M$405,Cal!$B11))=0,"",INDEX(MetricList!M$6:M$405,Cal!$B11)),"")</f>
        <v/>
      </c>
      <c r="O11" s="108" t="str">
        <f>IFERROR(IF(LEN(INDEX(MetricList!N$6:N$405,Cal!$B11))=0,"",INDEX(MetricList!N$6:N$405,Cal!$B11)),"")</f>
        <v/>
      </c>
      <c r="P11" s="108" t="str">
        <f>IFERROR(IF(LEN(INDEX(MetricList!O$6:O$405,Cal!$B11))=0,"",INDEX(MetricList!O$6:O$405,Cal!$B11)),"")</f>
        <v/>
      </c>
      <c r="Q11" s="108" t="str">
        <f>IFERROR(IF(LEN(INDEX(MetricList!P$6:P$405,Cal!$B11))=0,"",INDEX(MetricList!P$6:P$405,Cal!$B11)),"")</f>
        <v/>
      </c>
      <c r="R11" s="195">
        <f t="shared" si="7"/>
        <v>0</v>
      </c>
      <c r="T11" s="112">
        <v>27</v>
      </c>
      <c r="U11" s="93" t="str">
        <f t="shared" si="8"/>
        <v>Minimum Received Order number (day)</v>
      </c>
      <c r="V11" s="93" t="str">
        <f t="array" ref="V11">IFERROR(INDEX($U$5:$U$142,SMALL(IF(LEN($U$5:$U$142)=0,"",$B$5:$B$142),B11)),"")</f>
        <v>Minimum Received Order number (day)</v>
      </c>
      <c r="X11" s="110" t="str">
        <f t="shared" si="9"/>
        <v/>
      </c>
      <c r="Y11" s="110" t="str">
        <f t="shared" si="1"/>
        <v/>
      </c>
      <c r="Z11" s="110" t="str">
        <f t="shared" si="1"/>
        <v/>
      </c>
      <c r="AA11" s="110" t="str">
        <f t="shared" si="1"/>
        <v/>
      </c>
      <c r="AB11" s="110" t="str">
        <f t="shared" si="1"/>
        <v/>
      </c>
      <c r="AD11" s="112">
        <v>7</v>
      </c>
      <c r="AE11" s="93" t="str">
        <f t="shared" si="10"/>
        <v/>
      </c>
      <c r="AF11" s="93" t="str">
        <f t="shared" si="2"/>
        <v/>
      </c>
      <c r="AG11" s="93" t="str">
        <f t="shared" si="3"/>
        <v/>
      </c>
      <c r="AH11" s="93" t="str">
        <f t="shared" si="4"/>
        <v/>
      </c>
      <c r="AI11" s="93" t="str">
        <f t="shared" si="5"/>
        <v/>
      </c>
      <c r="AK11" s="112">
        <v>7</v>
      </c>
      <c r="AL11" s="93" t="str">
        <f>IFERROR(IF(LEN(INDEX(ActionList!B$6:B$505,$AK11))=0,"",INDEX(ActionList!B$6:B$505,$AK11)),"")</f>
        <v>Process</v>
      </c>
      <c r="AM11" s="93" t="str">
        <f>IFERROR(IF(LEN(INDEX(ActionList!C$6:C$505,$AK11))=0,"",INDEX(ActionList!C$6:C$505,$AK11)),"")</f>
        <v>Preparation of coffee</v>
      </c>
      <c r="AN11" s="93" t="str">
        <f>IFERROR(IF(LEN(INDEX(ActionList!D$6:D$505,$AK11))=0,"",INDEX(ActionList!D$6:D$505,$AK11)),"")</f>
        <v>Average preparation time (mins)</v>
      </c>
      <c r="AO11" s="93" t="str">
        <f>IFERROR(IF(LEN(INDEX(ActionList!E$6:E$505,$AK11))=0,"",INDEX(ActionList!E$6:E$505,$AK11)),"")</f>
        <v>Apply 5S techniques</v>
      </c>
      <c r="AP11" s="93" t="str">
        <f>IFERROR(IF(LEN(INDEX(ActionList!F$6:F$505,$AK11))=0,"",INDEX(ActionList!F$6:F$505,$AK11)),"")</f>
        <v>Macauley Peck</v>
      </c>
      <c r="AQ11" s="107">
        <f>IFERROR(IF(LEN(INDEX(ActionList!G$6:G$505,$AK11))=0,"",INDEX(ActionList!G$6:G$505,$AK11)),"")</f>
        <v>45078</v>
      </c>
      <c r="AR11" s="93">
        <f>IFERROR(IF(LEN(INDEX(ActionList!H$6:H$505,$AK11))=0,"",INDEX(ActionList!H$6:H$505,$AK11)),"")</f>
        <v>0</v>
      </c>
      <c r="AS11" s="93" t="str">
        <f>IFERROR(IF(LEN(INDEX(ActionList!I$6:I$505,$AK11))=0,"",INDEX(ActionList!I$6:I$505,$AK11)),"")</f>
        <v>Not Started</v>
      </c>
      <c r="AT11" s="93" t="str">
        <f t="shared" si="11"/>
        <v>June</v>
      </c>
      <c r="AU11" s="93">
        <f t="shared" si="6"/>
        <v>1</v>
      </c>
      <c r="AW11" s="112">
        <v>1</v>
      </c>
      <c r="AX11" s="112">
        <v>2</v>
      </c>
      <c r="AY11" s="112">
        <v>3</v>
      </c>
      <c r="AZ11" s="112">
        <v>4</v>
      </c>
      <c r="BA11" s="112">
        <v>5</v>
      </c>
      <c r="BB11" s="112">
        <v>6</v>
      </c>
      <c r="BC11" s="112">
        <v>7</v>
      </c>
      <c r="BE11" s="119" t="s">
        <v>63</v>
      </c>
      <c r="BF11" s="111" t="s">
        <v>137</v>
      </c>
      <c r="BG11" s="119" t="s">
        <v>138</v>
      </c>
      <c r="BH11" s="119" t="s">
        <v>64</v>
      </c>
      <c r="BI11" s="21"/>
      <c r="BL11" s="112">
        <v>4</v>
      </c>
      <c r="BM11" s="112" t="s">
        <v>7</v>
      </c>
      <c r="BN11" s="93" t="str">
        <f>IFERROR(INDEX(Cond!$U$21:$Y$30,Cal!$BL11,MATCH(Dashboard!$C$8,Cal!$BM$8:$BM$12,0)),"")</f>
        <v/>
      </c>
      <c r="BO11" s="93" t="str">
        <f t="shared" si="14"/>
        <v>Hannah Shaw</v>
      </c>
      <c r="BP11" s="93" t="str">
        <f t="shared" si="15"/>
        <v>Cancelled</v>
      </c>
      <c r="BQ11" s="112" t="s">
        <v>129</v>
      </c>
      <c r="BR11" s="112">
        <v>40</v>
      </c>
      <c r="BT11" s="105" t="str">
        <f>IFERROR(IF(LEN(INDEX(Menu!K$15:K$29,Cal!$AD8))=0,"",INDEX(Menu!K$15:K$29,Cal!$AD8)),"")</f>
        <v>Hannah Shaw</v>
      </c>
      <c r="BU11" s="105" t="str">
        <f t="array" ref="BU11">IFERROR(INDEX($BT$8:$BT$22,SMALL(IF(LEN($BT$8:$BT$22)=0,"",$BL$8:$BL$22),BL11)),"")</f>
        <v>Hannah Shaw</v>
      </c>
      <c r="BW11" s="105" t="str">
        <f>IFERROR(IF(LEN(INDEX(Menu!M$15:M$29,Cal!$AD8))=0,"",INDEX(Menu!M$15:M$29,Cal!$AD8)),"")</f>
        <v>Cancelled</v>
      </c>
      <c r="BX11" s="105" t="str">
        <f t="array" ref="BX11">IFERROR(INDEX($BW$8:$BW$14,SMALL(IF(LEN($BW$8:$BW$14)=0,"",$BL$8:$BL$14),BL11)),"")</f>
        <v>Cancelled</v>
      </c>
    </row>
    <row r="12" spans="2:76" x14ac:dyDescent="0.25">
      <c r="B12" s="112">
        <v>8</v>
      </c>
      <c r="C12" s="108" t="str">
        <f>IFERROR(IF(LEN(INDEX(MetricList!B$6:B$405,Cal!$B12))=0,"",INDEX(MetricList!B$6:B$405,Cal!$B12)),"")</f>
        <v/>
      </c>
      <c r="D12" s="108" t="str">
        <f>IFERROR(IF(LEN(INDEX(MetricList!C$6:C$405,Cal!$B12))=0,"",INDEX(MetricList!C$6:C$405,Cal!$B12)),"")</f>
        <v/>
      </c>
      <c r="E12" s="108" t="str">
        <f>IFERROR(IF(LEN(INDEX(MetricList!D$6:D$405,Cal!$B12))=0,"",INDEX(MetricList!D$6:D$405,Cal!$B12)),"")</f>
        <v/>
      </c>
      <c r="F12" s="108" t="str">
        <f>IFERROR(IF(LEN(INDEX(MetricList!E$6:E$405,Cal!$B12))=0,"",INDEX(MetricList!E$6:E$405,Cal!$B12)),"")</f>
        <v/>
      </c>
      <c r="G12" s="108" t="str">
        <f>IFERROR(IF(LEN(INDEX(MetricList!F$6:F$405,Cal!$B12))=0,"",INDEX(MetricList!F$6:F$405,Cal!$B12)),"")</f>
        <v/>
      </c>
      <c r="H12" s="108" t="str">
        <f>IFERROR(IF(LEN(INDEX(MetricList!G$6:G$405,Cal!$B12))=0,"",INDEX(MetricList!G$6:G$405,Cal!$B12)),"")</f>
        <v/>
      </c>
      <c r="I12" s="108" t="str">
        <f>IFERROR(IF(LEN(INDEX(MetricList!H$6:H$405,Cal!$B12))=0,"",INDEX(MetricList!H$6:H$405,Cal!$B12)),"")</f>
        <v/>
      </c>
      <c r="J12" s="108" t="str">
        <f>IFERROR(IF(LEN(INDEX(MetricList!I$6:I$405,Cal!$B12))=0,"",INDEX(MetricList!I$6:I$405,Cal!$B12)),"")</f>
        <v/>
      </c>
      <c r="K12" s="108" t="str">
        <f>IFERROR(IF(LEN(INDEX(MetricList!J$6:J$405,Cal!$B12))=0,"",INDEX(MetricList!J$6:J$405,Cal!$B12)),"")</f>
        <v/>
      </c>
      <c r="L12" s="108" t="str">
        <f>IFERROR(IF(LEN(INDEX(MetricList!K$6:K$405,Cal!$B12))=0,"",INDEX(MetricList!K$6:K$405,Cal!$B12)),"")</f>
        <v/>
      </c>
      <c r="M12" s="108" t="str">
        <f>IFERROR(IF(LEN(INDEX(MetricList!L$6:L$405,Cal!$B12))=0,"",INDEX(MetricList!L$6:L$405,Cal!$B12)),"")</f>
        <v/>
      </c>
      <c r="N12" s="108" t="str">
        <f>IFERROR(IF(LEN(INDEX(MetricList!M$6:M$405,Cal!$B12))=0,"",INDEX(MetricList!M$6:M$405,Cal!$B12)),"")</f>
        <v/>
      </c>
      <c r="O12" s="108" t="str">
        <f>IFERROR(IF(LEN(INDEX(MetricList!N$6:N$405,Cal!$B12))=0,"",INDEX(MetricList!N$6:N$405,Cal!$B12)),"")</f>
        <v/>
      </c>
      <c r="P12" s="108" t="str">
        <f>IFERROR(IF(LEN(INDEX(MetricList!O$6:O$405,Cal!$B12))=0,"",INDEX(MetricList!O$6:O$405,Cal!$B12)),"")</f>
        <v/>
      </c>
      <c r="Q12" s="108" t="str">
        <f>IFERROR(IF(LEN(INDEX(MetricList!P$6:P$405,Cal!$B12))=0,"",INDEX(MetricList!P$6:P$405,Cal!$B12)),"")</f>
        <v/>
      </c>
      <c r="R12" s="195">
        <f t="shared" si="7"/>
        <v>0</v>
      </c>
      <c r="T12" s="112">
        <v>31</v>
      </c>
      <c r="U12" s="93" t="str">
        <f t="shared" si="8"/>
        <v>Number of negative comment</v>
      </c>
      <c r="V12" s="93" t="str">
        <f t="array" ref="V12">IFERROR(INDEX($U$5:$U$142,SMALL(IF(LEN($U$5:$U$142)=0,"",$B$5:$B$142),B12)),"")</f>
        <v>Number of negative comment</v>
      </c>
      <c r="X12" s="110" t="str">
        <f t="shared" si="9"/>
        <v/>
      </c>
      <c r="Y12" s="110" t="str">
        <f t="shared" si="1"/>
        <v/>
      </c>
      <c r="Z12" s="110" t="str">
        <f t="shared" si="1"/>
        <v/>
      </c>
      <c r="AA12" s="110" t="str">
        <f t="shared" si="1"/>
        <v/>
      </c>
      <c r="AB12" s="110" t="str">
        <f t="shared" si="1"/>
        <v/>
      </c>
      <c r="AD12" s="112">
        <v>8</v>
      </c>
      <c r="AE12" s="93" t="str">
        <f t="shared" si="10"/>
        <v/>
      </c>
      <c r="AF12" s="93" t="str">
        <f t="shared" si="2"/>
        <v/>
      </c>
      <c r="AG12" s="93" t="str">
        <f t="shared" si="3"/>
        <v/>
      </c>
      <c r="AH12" s="93" t="str">
        <f t="shared" si="4"/>
        <v/>
      </c>
      <c r="AI12" s="93" t="str">
        <f t="shared" si="5"/>
        <v/>
      </c>
      <c r="AK12" s="112">
        <v>8</v>
      </c>
      <c r="AL12" s="93" t="str">
        <f>IFERROR(IF(LEN(INDEX(ActionList!B$6:B$505,$AK12))=0,"",INDEX(ActionList!B$6:B$505,$AK12)),"")</f>
        <v>Process</v>
      </c>
      <c r="AM12" s="93" t="str">
        <f>IFERROR(IF(LEN(INDEX(ActionList!C$6:C$505,$AK12))=0,"",INDEX(ActionList!C$6:C$505,$AK12)),"")</f>
        <v>Customer orders the coffee</v>
      </c>
      <c r="AN12" s="93" t="str">
        <f>IFERROR(IF(LEN(INDEX(ActionList!D$6:D$505,$AK12))=0,"",INDEX(ActionList!D$6:D$505,$AK12)),"")</f>
        <v>Minimum Received Order number (day)</v>
      </c>
      <c r="AO12" s="93" t="str">
        <f>IFERROR(IF(LEN(INDEX(ActionList!E$6:E$505,$AK12))=0,"",INDEX(ActionList!E$6:E$505,$AK12)),"")</f>
        <v>Find new marketing channels and us them</v>
      </c>
      <c r="AP12" s="93" t="str">
        <f>IFERROR(IF(LEN(INDEX(ActionList!F$6:F$505,$AK12))=0,"",INDEX(ActionList!F$6:F$505,$AK12)),"")</f>
        <v>Hannah Shaw</v>
      </c>
      <c r="AQ12" s="107">
        <f>IFERROR(IF(LEN(INDEX(ActionList!G$6:G$505,$AK12))=0,"",INDEX(ActionList!G$6:G$505,$AK12)),"")</f>
        <v>44652</v>
      </c>
      <c r="AR12" s="93">
        <f>IFERROR(IF(LEN(INDEX(ActionList!H$6:H$505,$AK12))=0,"",INDEX(ActionList!H$6:H$505,$AK12)),"")</f>
        <v>60</v>
      </c>
      <c r="AS12" s="93" t="str">
        <f>IFERROR(IF(LEN(INDEX(ActionList!I$6:I$505,$AK12))=0,"",INDEX(ActionList!I$6:I$505,$AK12)),"")</f>
        <v>In Progress</v>
      </c>
      <c r="AT12" s="93" t="str">
        <f t="shared" si="11"/>
        <v>April</v>
      </c>
      <c r="AU12" s="93">
        <f t="shared" si="6"/>
        <v>1</v>
      </c>
      <c r="AW12" s="106" t="str">
        <f t="array" ref="AW12">INDEX($BX$8:$BX$14,AW11)</f>
        <v>Not Started</v>
      </c>
      <c r="AX12" s="106" t="str">
        <f t="array" ref="AX12">INDEX($BX$8:$BX$14,AX11)</f>
        <v>In Progress</v>
      </c>
      <c r="AY12" s="106" t="str">
        <f t="array" ref="AY12">INDEX($BX$8:$BX$14,AY11)</f>
        <v>Finished</v>
      </c>
      <c r="AZ12" s="106" t="str">
        <f t="array" ref="AZ12">INDEX($BX$8:$BX$14,AZ11)</f>
        <v>Cancelled</v>
      </c>
      <c r="BA12" s="106" t="str">
        <f t="array" ref="BA12">INDEX($BX$8:$BX$14,BA11)</f>
        <v/>
      </c>
      <c r="BB12" s="106" t="str">
        <f t="array" ref="BB12">INDEX($BX$8:$BX$14,BB11)</f>
        <v/>
      </c>
      <c r="BC12" s="106" t="str">
        <f t="array" ref="BC12">INDEX($BX$8:$BX$14,BC11)</f>
        <v/>
      </c>
      <c r="BE12" s="93">
        <f t="array" ref="BE12">IFERROR(SUM(($AR$5:$AR$16=0)*($AU$5:$AU$16)),"")</f>
        <v>1</v>
      </c>
      <c r="BF12" s="93">
        <f t="array" ref="BF12">IFERROR(SUM(($AR$5:$AR$16&lt;50)*($AR$5:$AR$16&gt;0)*($AU$5:$AU$16)),"")</f>
        <v>3</v>
      </c>
      <c r="BG12" s="93">
        <f t="array" ref="BG12">IFERROR(SUM(($AR$5:$AR$16&lt;100)*($AR$5:$AR$16&gt;=50)*($AU$5:$AU$16)),"")</f>
        <v>2</v>
      </c>
      <c r="BH12" s="93">
        <f t="array" ref="BH12">IFERROR(SUM(($AR$5:$AR$16=100)*($AU$5:$AU$16)),"")</f>
        <v>4</v>
      </c>
      <c r="BI12" s="21"/>
      <c r="BL12" s="112">
        <v>5</v>
      </c>
      <c r="BM12" s="112" t="s">
        <v>9</v>
      </c>
      <c r="BN12" s="93" t="str">
        <f>IFERROR(INDEX(Cond!$U$21:$Y$30,Cal!$BL12,MATCH(Dashboard!$C$8,Cal!$BM$8:$BM$12,0)),"")</f>
        <v/>
      </c>
      <c r="BO12" s="93" t="str">
        <f t="shared" si="14"/>
        <v>Brad Pitt</v>
      </c>
      <c r="BP12" s="93" t="str">
        <f t="shared" si="15"/>
        <v/>
      </c>
      <c r="BQ12" s="112" t="s">
        <v>46</v>
      </c>
      <c r="BR12" s="112">
        <v>50</v>
      </c>
      <c r="BT12" s="105" t="str">
        <f>IFERROR(IF(LEN(INDEX(Menu!K$15:K$29,Cal!$AD9))=0,"",INDEX(Menu!K$15:K$29,Cal!$AD9)),"")</f>
        <v>Brad Pitt</v>
      </c>
      <c r="BU12" s="105" t="str">
        <f t="array" ref="BU12">IFERROR(INDEX($BT$8:$BT$22,SMALL(IF(LEN($BT$8:$BT$22)=0,"",$BL$8:$BL$22),BL12)),"")</f>
        <v>Brad Pitt</v>
      </c>
      <c r="BW12" s="105" t="str">
        <f>IFERROR(IF(LEN(INDEX(Menu!M$15:M$29,Cal!$AD9))=0,"",INDEX(Menu!M$15:M$29,Cal!$AD9)),"")</f>
        <v/>
      </c>
      <c r="BX12" s="105" t="str">
        <f t="array" ref="BX12">IFERROR(INDEX($BW$8:$BW$14,SMALL(IF(LEN($BW$8:$BW$14)=0,"",$BL$8:$BL$14),BL12)),"")</f>
        <v/>
      </c>
    </row>
    <row r="13" spans="2:76" x14ac:dyDescent="0.25">
      <c r="B13" s="112">
        <v>9</v>
      </c>
      <c r="C13" s="108" t="str">
        <f>IFERROR(IF(LEN(INDEX(MetricList!B$6:B$405,Cal!$B13))=0,"",INDEX(MetricList!B$6:B$405,Cal!$B13)),"")</f>
        <v>Category</v>
      </c>
      <c r="D13" s="108" t="str">
        <f>IFERROR(IF(LEN(INDEX(MetricList!C$6:C$405,Cal!$B13))=0,"",INDEX(MetricList!C$6:C$405,Cal!$B13)),"")</f>
        <v>Input</v>
      </c>
      <c r="E13" s="108" t="str">
        <f>IFERROR(IF(LEN(INDEX(MetricList!D$6:D$405,Cal!$B13))=0,"",INDEX(MetricList!D$6:D$405,Cal!$B13)),"")</f>
        <v>Month</v>
      </c>
      <c r="F13" s="108" t="str">
        <f>IFERROR(IF(LEN(INDEX(MetricList!E$6:E$405,Cal!$B13))=0,"",INDEX(MetricList!E$6:E$405,Cal!$B13)),"")</f>
        <v>Jan</v>
      </c>
      <c r="G13" s="108" t="str">
        <f>IFERROR(IF(LEN(INDEX(MetricList!F$6:F$405,Cal!$B13))=0,"",INDEX(MetricList!F$6:F$405,Cal!$B13)),"")</f>
        <v>Feb</v>
      </c>
      <c r="H13" s="108" t="str">
        <f>IFERROR(IF(LEN(INDEX(MetricList!G$6:G$405,Cal!$B13))=0,"",INDEX(MetricList!G$6:G$405,Cal!$B13)),"")</f>
        <v>Mar</v>
      </c>
      <c r="I13" s="108" t="str">
        <f>IFERROR(IF(LEN(INDEX(MetricList!H$6:H$405,Cal!$B13))=0,"",INDEX(MetricList!H$6:H$405,Cal!$B13)),"")</f>
        <v>Apr</v>
      </c>
      <c r="J13" s="108" t="str">
        <f>IFERROR(IF(LEN(INDEX(MetricList!I$6:I$405,Cal!$B13))=0,"",INDEX(MetricList!I$6:I$405,Cal!$B13)),"")</f>
        <v>May</v>
      </c>
      <c r="K13" s="108" t="str">
        <f>IFERROR(IF(LEN(INDEX(MetricList!J$6:J$405,Cal!$B13))=0,"",INDEX(MetricList!J$6:J$405,Cal!$B13)),"")</f>
        <v>Jun</v>
      </c>
      <c r="L13" s="108" t="str">
        <f>IFERROR(IF(LEN(INDEX(MetricList!K$6:K$405,Cal!$B13))=0,"",INDEX(MetricList!K$6:K$405,Cal!$B13)),"")</f>
        <v>Jul</v>
      </c>
      <c r="M13" s="108" t="str">
        <f>IFERROR(IF(LEN(INDEX(MetricList!L$6:L$405,Cal!$B13))=0,"",INDEX(MetricList!L$6:L$405,Cal!$B13)),"")</f>
        <v>Aug</v>
      </c>
      <c r="N13" s="108" t="str">
        <f>IFERROR(IF(LEN(INDEX(MetricList!M$6:M$405,Cal!$B13))=0,"",INDEX(MetricList!M$6:M$405,Cal!$B13)),"")</f>
        <v>Sep</v>
      </c>
      <c r="O13" s="108" t="str">
        <f>IFERROR(IF(LEN(INDEX(MetricList!N$6:N$405,Cal!$B13))=0,"",INDEX(MetricList!N$6:N$405,Cal!$B13)),"")</f>
        <v>Oct</v>
      </c>
      <c r="P13" s="108" t="str">
        <f>IFERROR(IF(LEN(INDEX(MetricList!O$6:O$405,Cal!$B13))=0,"",INDEX(MetricList!O$6:O$405,Cal!$B13)),"")</f>
        <v>Nov</v>
      </c>
      <c r="Q13" s="108" t="str">
        <f>IFERROR(IF(LEN(INDEX(MetricList!P$6:P$405,Cal!$B13))=0,"",INDEX(MetricList!P$6:P$405,Cal!$B13)),"")</f>
        <v>Dec</v>
      </c>
      <c r="R13" s="195">
        <f t="shared" si="7"/>
        <v>0</v>
      </c>
      <c r="T13" s="112">
        <v>35</v>
      </c>
      <c r="U13" s="93" t="str">
        <f t="shared" si="8"/>
        <v>Number of positive comment</v>
      </c>
      <c r="V13" s="93" t="str">
        <f t="array" ref="V13">IFERROR(INDEX($U$5:$U$142,SMALL(IF(LEN($U$5:$U$142)=0,"",$B$5:$B$142),B13)),"")</f>
        <v>Number of positive comment</v>
      </c>
      <c r="X13" s="110" t="str">
        <f t="shared" si="9"/>
        <v/>
      </c>
      <c r="Y13" s="110">
        <f t="shared" si="1"/>
        <v>9</v>
      </c>
      <c r="Z13" s="110" t="str">
        <f t="shared" si="1"/>
        <v/>
      </c>
      <c r="AA13" s="110" t="str">
        <f t="shared" si="1"/>
        <v/>
      </c>
      <c r="AB13" s="110" t="str">
        <f t="shared" si="1"/>
        <v/>
      </c>
      <c r="AD13" s="112">
        <v>9</v>
      </c>
      <c r="AE13" s="93" t="str">
        <f t="shared" si="10"/>
        <v/>
      </c>
      <c r="AF13" s="93" t="str">
        <f t="shared" si="2"/>
        <v/>
      </c>
      <c r="AG13" s="93" t="str">
        <f t="shared" si="3"/>
        <v/>
      </c>
      <c r="AH13" s="93" t="str">
        <f t="shared" si="4"/>
        <v/>
      </c>
      <c r="AI13" s="93" t="str">
        <f t="shared" si="5"/>
        <v/>
      </c>
      <c r="AK13" s="112">
        <v>9</v>
      </c>
      <c r="AL13" s="93" t="str">
        <f>IFERROR(IF(LEN(INDEX(ActionList!B$6:B$505,$AK13))=0,"",INDEX(ActionList!B$6:B$505,$AK13)),"")</f>
        <v>Customer</v>
      </c>
      <c r="AM13" s="93" t="str">
        <f>IFERROR(IF(LEN(INDEX(ActionList!C$6:C$505,$AK13))=0,"",INDEX(ActionList!C$6:C$505,$AK13)),"")</f>
        <v>Customer</v>
      </c>
      <c r="AN13" s="93" t="str">
        <f>IFERROR(IF(LEN(INDEX(ActionList!D$6:D$505,$AK13))=0,"",INDEX(ActionList!D$6:D$505,$AK13)),"")</f>
        <v>Number of positive comment</v>
      </c>
      <c r="AO13" s="93" t="str">
        <f>IFERROR(IF(LEN(INDEX(ActionList!E$6:E$505,$AK13))=0,"",INDEX(ActionList!E$6:E$505,$AK13)),"")</f>
        <v>Promote 5% discount if the customer put comment to comment box</v>
      </c>
      <c r="AP13" s="93" t="str">
        <f>IFERROR(IF(LEN(INDEX(ActionList!F$6:F$505,$AK13))=0,"",INDEX(ActionList!F$6:F$505,$AK13)),"")</f>
        <v>Jemima Begum</v>
      </c>
      <c r="AQ13" s="107">
        <f>IFERROR(IF(LEN(INDEX(ActionList!G$6:G$505,$AK13))=0,"",INDEX(ActionList!G$6:G$505,$AK13)),"")</f>
        <v>44927</v>
      </c>
      <c r="AR13" s="93">
        <f>IFERROR(IF(LEN(INDEX(ActionList!H$6:H$505,$AK13))=0,"",INDEX(ActionList!H$6:H$505,$AK13)),"")</f>
        <v>100</v>
      </c>
      <c r="AS13" s="93" t="str">
        <f>IFERROR(IF(LEN(INDEX(ActionList!I$6:I$505,$AK13))=0,"",INDEX(ActionList!I$6:I$505,$AK13)),"")</f>
        <v>Finished</v>
      </c>
      <c r="AT13" s="93" t="str">
        <f t="shared" si="11"/>
        <v>January</v>
      </c>
      <c r="AU13" s="93">
        <f t="shared" si="6"/>
        <v>1</v>
      </c>
      <c r="AW13" s="93">
        <f t="array" ref="AW13">IFERROR(SUM(($AS$5:$AS$16=AW12)*($AU$5:$AU$16)),"")</f>
        <v>1</v>
      </c>
      <c r="AX13" s="93">
        <f t="array" ref="AX13">IFERROR(SUM(($AS$5:$AS$16=AX12)*($AU$5:$AU$16)),"")</f>
        <v>4</v>
      </c>
      <c r="AY13" s="93">
        <f t="array" ref="AY13">IFERROR(SUM(($AS$5:$AS$16=AY12)*($AU$5:$AU$16)),"")</f>
        <v>4</v>
      </c>
      <c r="AZ13" s="93">
        <f t="array" ref="AZ13">IFERROR(SUM(($AS$5:$AS$16=AZ12)*($AU$5:$AU$16)),"")</f>
        <v>1</v>
      </c>
      <c r="BA13" s="93">
        <f t="array" ref="BA13">IFERROR(SUM(($AS$5:$AS$16=BA12)*($AU$5:$AU$16)),"")</f>
        <v>0</v>
      </c>
      <c r="BB13" s="93">
        <f t="array" ref="BB13">IFERROR(SUM(($AS$5:$AS$16=BB12)*($AU$5:$AU$16)),"")</f>
        <v>0</v>
      </c>
      <c r="BC13" s="93">
        <f t="array" ref="BC13">IFERROR(SUM(($AS$5:$AS$16=BC12)*($AU$5:$AU$16)),"")</f>
        <v>0</v>
      </c>
      <c r="BD13" s="21"/>
      <c r="BE13" s="21"/>
      <c r="BF13" s="21"/>
      <c r="BG13" s="21"/>
      <c r="BH13" s="21"/>
      <c r="BI13" s="21"/>
      <c r="BL13" s="112">
        <v>6</v>
      </c>
      <c r="BM13" s="1"/>
      <c r="BN13" s="93" t="str">
        <f>IFERROR(INDEX(Cond!$U$21:$Y$30,Cal!$BL13,MATCH(Dashboard!$C$8,Cal!$BM$8:$BM$12,0)),"")</f>
        <v/>
      </c>
      <c r="BO13" s="93" t="str">
        <f t="shared" si="14"/>
        <v/>
      </c>
      <c r="BP13" s="93" t="str">
        <f t="shared" si="15"/>
        <v/>
      </c>
      <c r="BQ13" s="112" t="s">
        <v>130</v>
      </c>
      <c r="BR13" s="112">
        <v>60</v>
      </c>
      <c r="BT13" s="105" t="str">
        <f>IFERROR(IF(LEN(INDEX(Menu!K$15:K$29,Cal!$AD10))=0,"",INDEX(Menu!K$15:K$29,Cal!$AD10)),"")</f>
        <v/>
      </c>
      <c r="BU13" s="105" t="str">
        <f t="array" ref="BU13">IFERROR(INDEX($BT$8:$BT$22,SMALL(IF(LEN($BT$8:$BT$22)=0,"",$BL$8:$BL$22),BL13)),"")</f>
        <v/>
      </c>
      <c r="BW13" s="105" t="str">
        <f>IFERROR(IF(LEN(INDEX(Menu!M$15:M$29,Cal!$AD10))=0,"",INDEX(Menu!M$15:M$29,Cal!$AD10)),"")</f>
        <v/>
      </c>
      <c r="BX13" s="105" t="str">
        <f t="array" ref="BX13">IFERROR(INDEX($BW$8:$BW$14,SMALL(IF(LEN($BW$8:$BW$14)=0,"",$BL$8:$BL$14),BL13)),"")</f>
        <v/>
      </c>
    </row>
    <row r="14" spans="2:76" x14ac:dyDescent="0.25">
      <c r="B14" s="112">
        <v>10</v>
      </c>
      <c r="C14" s="108" t="str">
        <f>IFERROR(IF(LEN(INDEX(MetricList!B$6:B$405,Cal!$B14))=0,"",INDEX(MetricList!B$6:B$405,Cal!$B14)),"")</f>
        <v>Name</v>
      </c>
      <c r="D14" s="108" t="str">
        <f>IFERROR(IF(LEN(INDEX(MetricList!C$6:C$405,Cal!$B14))=0,"",INDEX(MetricList!C$6:C$405,Cal!$B14)),"")</f>
        <v>Queue</v>
      </c>
      <c r="E14" s="108" t="str">
        <f>IFERROR(IF(LEN(INDEX(MetricList!D$6:D$405,Cal!$B14))=0,"",INDEX(MetricList!D$6:D$405,Cal!$B14)),"")</f>
        <v>Target</v>
      </c>
      <c r="F14" s="108">
        <f>IFERROR(IF(LEN(INDEX(MetricList!E$6:E$405,Cal!$B14))=0,"",INDEX(MetricList!E$6:E$405,Cal!$B14)),"")</f>
        <v>0.03</v>
      </c>
      <c r="G14" s="108">
        <f>IFERROR(IF(LEN(INDEX(MetricList!F$6:F$405,Cal!$B14))=0,"",INDEX(MetricList!F$6:F$405,Cal!$B14)),"")</f>
        <v>0.03</v>
      </c>
      <c r="H14" s="108">
        <f>IFERROR(IF(LEN(INDEX(MetricList!G$6:G$405,Cal!$B14))=0,"",INDEX(MetricList!G$6:G$405,Cal!$B14)),"")</f>
        <v>0.03</v>
      </c>
      <c r="I14" s="108">
        <f>IFERROR(IF(LEN(INDEX(MetricList!H$6:H$405,Cal!$B14))=0,"",INDEX(MetricList!H$6:H$405,Cal!$B14)),"")</f>
        <v>0.03</v>
      </c>
      <c r="J14" s="108">
        <f>IFERROR(IF(LEN(INDEX(MetricList!I$6:I$405,Cal!$B14))=0,"",INDEX(MetricList!I$6:I$405,Cal!$B14)),"")</f>
        <v>0.03</v>
      </c>
      <c r="K14" s="108">
        <f>IFERROR(IF(LEN(INDEX(MetricList!J$6:J$405,Cal!$B14))=0,"",INDEX(MetricList!J$6:J$405,Cal!$B14)),"")</f>
        <v>0.03</v>
      </c>
      <c r="L14" s="108">
        <f>IFERROR(IF(LEN(INDEX(MetricList!K$6:K$405,Cal!$B14))=0,"",INDEX(MetricList!K$6:K$405,Cal!$B14)),"")</f>
        <v>0.03</v>
      </c>
      <c r="M14" s="108">
        <f>IFERROR(IF(LEN(INDEX(MetricList!L$6:L$405,Cal!$B14))=0,"",INDEX(MetricList!L$6:L$405,Cal!$B14)),"")</f>
        <v>0.03</v>
      </c>
      <c r="N14" s="108">
        <f>IFERROR(IF(LEN(INDEX(MetricList!M$6:M$405,Cal!$B14))=0,"",INDEX(MetricList!M$6:M$405,Cal!$B14)),"")</f>
        <v>0.03</v>
      </c>
      <c r="O14" s="108">
        <f>IFERROR(IF(LEN(INDEX(MetricList!N$6:N$405,Cal!$B14))=0,"",INDEX(MetricList!N$6:N$405,Cal!$B14)),"")</f>
        <v>0.03</v>
      </c>
      <c r="P14" s="108">
        <f>IFERROR(IF(LEN(INDEX(MetricList!O$6:O$405,Cal!$B14))=0,"",INDEX(MetricList!O$6:O$405,Cal!$B14)),"")</f>
        <v>0.03</v>
      </c>
      <c r="Q14" s="108">
        <f>IFERROR(IF(LEN(INDEX(MetricList!P$6:P$405,Cal!$B14))=0,"",INDEX(MetricList!P$6:P$405,Cal!$B14)),"")</f>
        <v>0.03</v>
      </c>
      <c r="R14" s="195">
        <f t="shared" si="7"/>
        <v>0</v>
      </c>
      <c r="T14" s="112">
        <v>39</v>
      </c>
      <c r="U14" s="93" t="str">
        <f t="shared" si="8"/>
        <v/>
      </c>
      <c r="V14" s="93" t="str">
        <f t="array" ref="V14">IFERROR(INDEX($U$5:$U$142,SMALL(IF(LEN($U$5:$U$142)=0,"",$B$5:$B$142),B14)),"")</f>
        <v/>
      </c>
      <c r="X14" s="110" t="str">
        <f t="shared" si="9"/>
        <v/>
      </c>
      <c r="Y14" s="110" t="str">
        <f t="shared" si="1"/>
        <v/>
      </c>
      <c r="Z14" s="110" t="str">
        <f t="shared" si="1"/>
        <v/>
      </c>
      <c r="AA14" s="110" t="str">
        <f t="shared" si="1"/>
        <v/>
      </c>
      <c r="AB14" s="110" t="str">
        <f t="shared" si="1"/>
        <v/>
      </c>
      <c r="AD14" s="112">
        <v>10</v>
      </c>
      <c r="AE14" s="93" t="str">
        <f t="shared" si="10"/>
        <v/>
      </c>
      <c r="AF14" s="93" t="str">
        <f t="shared" si="2"/>
        <v/>
      </c>
      <c r="AG14" s="93" t="str">
        <f t="shared" si="3"/>
        <v/>
      </c>
      <c r="AH14" s="93" t="str">
        <f t="shared" si="4"/>
        <v/>
      </c>
      <c r="AI14" s="93" t="str">
        <f t="shared" si="5"/>
        <v/>
      </c>
      <c r="AK14" s="112">
        <v>10</v>
      </c>
      <c r="AL14" s="93" t="str">
        <f>IFERROR(IF(LEN(INDEX(ActionList!B$6:B$505,$AK14))=0,"",INDEX(ActionList!B$6:B$505,$AK14)),"")</f>
        <v>Customer</v>
      </c>
      <c r="AM14" s="93" t="str">
        <f>IFERROR(IF(LEN(INDEX(ActionList!C$6:C$505,$AK14))=0,"",INDEX(ActionList!C$6:C$505,$AK14)),"")</f>
        <v>Customer</v>
      </c>
      <c r="AN14" s="93" t="str">
        <f>IFERROR(IF(LEN(INDEX(ActionList!D$6:D$505,$AK14))=0,"",INDEX(ActionList!D$6:D$505,$AK14)),"")</f>
        <v>Number of negative comment</v>
      </c>
      <c r="AO14" s="93" t="str">
        <f>IFERROR(IF(LEN(INDEX(ActionList!E$6:E$505,$AK14))=0,"",INDEX(ActionList!E$6:E$505,$AK14)),"")</f>
        <v>Categorize the comments and prepare action to solve</v>
      </c>
      <c r="AP14" s="93" t="str">
        <f>IFERROR(IF(LEN(INDEX(ActionList!F$6:F$505,$AK14))=0,"",INDEX(ActionList!F$6:F$505,$AK14)),"")</f>
        <v>Macauley Peck</v>
      </c>
      <c r="AQ14" s="107">
        <f>IFERROR(IF(LEN(INDEX(ActionList!G$6:G$505,$AK14))=0,"",INDEX(ActionList!G$6:G$505,$AK14)),"")</f>
        <v>44927</v>
      </c>
      <c r="AR14" s="93">
        <f>IFERROR(IF(LEN(INDEX(ActionList!H$6:H$505,$AK14))=0,"",INDEX(ActionList!H$6:H$505,$AK14)),"")</f>
        <v>30</v>
      </c>
      <c r="AS14" s="93" t="str">
        <f>IFERROR(IF(LEN(INDEX(ActionList!I$6:I$505,$AK14))=0,"",INDEX(ActionList!I$6:I$505,$AK14)),"")</f>
        <v>In Progress</v>
      </c>
      <c r="AT14" s="93" t="str">
        <f t="shared" si="11"/>
        <v>January</v>
      </c>
      <c r="AU14" s="93">
        <f t="shared" si="6"/>
        <v>1</v>
      </c>
      <c r="AW14" s="151"/>
      <c r="AX14" s="151"/>
      <c r="AY14" s="151"/>
      <c r="AZ14" s="151"/>
      <c r="BA14" s="151"/>
      <c r="BB14" s="151"/>
      <c r="BC14" s="151"/>
      <c r="BD14" s="21"/>
      <c r="BE14" s="21"/>
      <c r="BF14" s="21"/>
      <c r="BG14" s="21"/>
      <c r="BH14" s="21"/>
      <c r="BI14" s="21"/>
      <c r="BL14" s="112">
        <v>7</v>
      </c>
      <c r="BM14" s="1"/>
      <c r="BN14" s="93" t="str">
        <f>IFERROR(INDEX(Cond!$U$21:$Y$30,Cal!$BL14,MATCH(Dashboard!$C$8,Cal!$BM$8:$BM$12,0)),"")</f>
        <v/>
      </c>
      <c r="BO14" s="93" t="str">
        <f t="shared" si="14"/>
        <v/>
      </c>
      <c r="BP14" s="93" t="str">
        <f t="shared" si="15"/>
        <v/>
      </c>
      <c r="BQ14" s="112" t="s">
        <v>131</v>
      </c>
      <c r="BR14" s="112">
        <v>70</v>
      </c>
      <c r="BT14" s="105" t="str">
        <f>IFERROR(IF(LEN(INDEX(Menu!K$15:K$29,Cal!$AD11))=0,"",INDEX(Menu!K$15:K$29,Cal!$AD11)),"")</f>
        <v/>
      </c>
      <c r="BU14" s="105" t="str">
        <f t="array" ref="BU14">IFERROR(INDEX($BT$8:$BT$22,SMALL(IF(LEN($BT$8:$BT$22)=0,"",$BL$8:$BL$22),BL14)),"")</f>
        <v/>
      </c>
      <c r="BW14" s="105" t="str">
        <f>IFERROR(IF(LEN(INDEX(Menu!M$15:M$29,Cal!$AD11))=0,"",INDEX(Menu!M$15:M$29,Cal!$AD11)),"")</f>
        <v/>
      </c>
      <c r="BX14" s="105" t="str">
        <f t="array" ref="BX14">IFERROR(INDEX($BW$8:$BW$14,SMALL(IF(LEN($BW$8:$BW$14)=0,"",$BL$8:$BL$14),BL14)),"")</f>
        <v/>
      </c>
    </row>
    <row r="15" spans="2:76" x14ac:dyDescent="0.25">
      <c r="B15" s="112">
        <v>11</v>
      </c>
      <c r="C15" s="108" t="str">
        <f>IFERROR(IF(LEN(INDEX(MetricList!B$6:B$405,Cal!$B15))=0,"",INDEX(MetricList!B$6:B$405,Cal!$B15)),"")</f>
        <v>Target Name</v>
      </c>
      <c r="D15" s="108" t="str">
        <f>IFERROR(IF(LEN(INDEX(MetricList!C$6:C$405,Cal!$B15))=0,"",INDEX(MetricList!C$6:C$405,Cal!$B15)),"")</f>
        <v>Average waiting time in queue</v>
      </c>
      <c r="E15" s="108" t="str">
        <f>IFERROR(IF(LEN(INDEX(MetricList!D$6:D$405,Cal!$B15))=0,"",INDEX(MetricList!D$6:D$405,Cal!$B15)),"")</f>
        <v>Actualization</v>
      </c>
      <c r="F15" s="108">
        <f>IFERROR(IF(LEN(INDEX(MetricList!E$6:E$405,Cal!$B15))=0,"",INDEX(MetricList!E$6:E$405,Cal!$B15)),"")</f>
        <v>0.04</v>
      </c>
      <c r="G15" s="108">
        <f>IFERROR(IF(LEN(INDEX(MetricList!F$6:F$405,Cal!$B15))=0,"",INDEX(MetricList!F$6:F$405,Cal!$B15)),"")</f>
        <v>0.03</v>
      </c>
      <c r="H15" s="108">
        <f>IFERROR(IF(LEN(INDEX(MetricList!G$6:G$405,Cal!$B15))=0,"",INDEX(MetricList!G$6:G$405,Cal!$B15)),"")</f>
        <v>0.05</v>
      </c>
      <c r="I15" s="108">
        <f>IFERROR(IF(LEN(INDEX(MetricList!H$6:H$405,Cal!$B15))=0,"",INDEX(MetricList!H$6:H$405,Cal!$B15)),"")</f>
        <v>0.06</v>
      </c>
      <c r="J15" s="108">
        <f>IFERROR(IF(LEN(INDEX(MetricList!I$6:I$405,Cal!$B15))=0,"",INDEX(MetricList!I$6:I$405,Cal!$B15)),"")</f>
        <v>0.05</v>
      </c>
      <c r="K15" s="108">
        <f>IFERROR(IF(LEN(INDEX(MetricList!J$6:J$405,Cal!$B15))=0,"",INDEX(MetricList!J$6:J$405,Cal!$B15)),"")</f>
        <v>0.05</v>
      </c>
      <c r="L15" s="108" t="str">
        <f>IFERROR(IF(LEN(INDEX(MetricList!K$6:K$405,Cal!$B15))=0,"",INDEX(MetricList!K$6:K$405,Cal!$B15)),"")</f>
        <v/>
      </c>
      <c r="M15" s="108" t="str">
        <f>IFERROR(IF(LEN(INDEX(MetricList!L$6:L$405,Cal!$B15))=0,"",INDEX(MetricList!L$6:L$405,Cal!$B15)),"")</f>
        <v/>
      </c>
      <c r="N15" s="108" t="str">
        <f>IFERROR(IF(LEN(INDEX(MetricList!M$6:M$405,Cal!$B15))=0,"",INDEX(MetricList!M$6:M$405,Cal!$B15)),"")</f>
        <v/>
      </c>
      <c r="O15" s="108" t="str">
        <f>IFERROR(IF(LEN(INDEX(MetricList!N$6:N$405,Cal!$B15))=0,"",INDEX(MetricList!N$6:N$405,Cal!$B15)),"")</f>
        <v/>
      </c>
      <c r="P15" s="108" t="str">
        <f>IFERROR(IF(LEN(INDEX(MetricList!O$6:O$405,Cal!$B15))=0,"",INDEX(MetricList!O$6:O$405,Cal!$B15)),"")</f>
        <v/>
      </c>
      <c r="Q15" s="108" t="str">
        <f>IFERROR(IF(LEN(INDEX(MetricList!P$6:P$405,Cal!$B15))=0,"",INDEX(MetricList!P$6:P$405,Cal!$B15)),"")</f>
        <v/>
      </c>
      <c r="R15" s="195">
        <f t="shared" si="7"/>
        <v>0</v>
      </c>
      <c r="X15" s="110" t="str">
        <f t="shared" si="9"/>
        <v/>
      </c>
      <c r="Y15" s="110" t="str">
        <f t="shared" si="1"/>
        <v/>
      </c>
      <c r="Z15" s="110" t="str">
        <f t="shared" si="1"/>
        <v/>
      </c>
      <c r="AA15" s="110" t="str">
        <f t="shared" si="1"/>
        <v/>
      </c>
      <c r="AB15" s="110" t="str">
        <f t="shared" si="1"/>
        <v/>
      </c>
      <c r="AD15" s="112">
        <v>11</v>
      </c>
      <c r="AE15" s="93" t="str">
        <f t="shared" si="10"/>
        <v/>
      </c>
      <c r="AF15" s="93" t="str">
        <f t="shared" si="2"/>
        <v/>
      </c>
      <c r="AG15" s="93" t="str">
        <f t="shared" si="3"/>
        <v/>
      </c>
      <c r="AH15" s="93" t="str">
        <f t="shared" si="4"/>
        <v/>
      </c>
      <c r="AI15" s="93" t="str">
        <f t="shared" si="5"/>
        <v/>
      </c>
      <c r="AK15" s="112">
        <v>11</v>
      </c>
      <c r="AL15" s="93" t="str">
        <f>IFERROR(IF(LEN(INDEX(ActionList!B$6:B$505,$AK15))=0,"",INDEX(ActionList!B$6:B$505,$AK15)),"")</f>
        <v/>
      </c>
      <c r="AM15" s="93" t="str">
        <f>IFERROR(IF(LEN(INDEX(ActionList!C$6:C$505,$AK15))=0,"",INDEX(ActionList!C$6:C$505,$AK15)),"")</f>
        <v/>
      </c>
      <c r="AN15" s="93" t="str">
        <f>IFERROR(IF(LEN(INDEX(ActionList!D$6:D$505,$AK15))=0,"",INDEX(ActionList!D$6:D$505,$AK15)),"")</f>
        <v/>
      </c>
      <c r="AO15" s="93" t="str">
        <f>IFERROR(IF(LEN(INDEX(ActionList!E$6:E$505,$AK15))=0,"",INDEX(ActionList!E$6:E$505,$AK15)),"")</f>
        <v/>
      </c>
      <c r="AP15" s="93" t="str">
        <f>IFERROR(IF(LEN(INDEX(ActionList!F$6:F$505,$AK15))=0,"",INDEX(ActionList!F$6:F$505,$AK15)),"")</f>
        <v/>
      </c>
      <c r="AQ15" s="107" t="str">
        <f>IFERROR(IF(LEN(INDEX(ActionList!G$6:G$505,$AK15))=0,"",INDEX(ActionList!G$6:G$505,$AK15)),"")</f>
        <v/>
      </c>
      <c r="AR15" s="93" t="str">
        <f>IFERROR(IF(LEN(INDEX(ActionList!H$6:H$505,$AK15))=0,"",INDEX(ActionList!H$6:H$505,$AK15)),"")</f>
        <v/>
      </c>
      <c r="AS15" s="93" t="str">
        <f>IFERROR(IF(LEN(INDEX(ActionList!I$6:I$505,$AK15))=0,"",INDEX(ActionList!I$6:I$505,$AK15)),"")</f>
        <v/>
      </c>
      <c r="AT15" s="93" t="str">
        <f t="shared" si="11"/>
        <v/>
      </c>
      <c r="AU15" s="93">
        <f t="shared" si="6"/>
        <v>0</v>
      </c>
      <c r="AW15" s="106" t="str">
        <f t="array" ref="AW15">IFERROR(INDEX($AW12:$BC12,SMALL(IF($AW$13:$BC$13&gt;0,$AW$11:$BC$11,""),AW$11)),"")</f>
        <v>Not Started</v>
      </c>
      <c r="AX15" s="106" t="str">
        <f t="array" ref="AX15">IFERROR(INDEX($AW12:$BC12,SMALL(IF($AW$13:$BC$13&gt;0,$AW$11:$BC$11,""),AX$11)),"")</f>
        <v>In Progress</v>
      </c>
      <c r="AY15" s="106" t="str">
        <f t="array" ref="AY15">IFERROR(INDEX($AW12:$BC12,SMALL(IF($AW$13:$BC$13&gt;0,$AW$11:$BC$11,""),AY$11)),"")</f>
        <v>Finished</v>
      </c>
      <c r="AZ15" s="106" t="str">
        <f t="array" ref="AZ15">IFERROR(INDEX($AW12:$BC12,SMALL(IF($AW$13:$BC$13&gt;0,$AW$11:$BC$11,""),AZ$11)),"")</f>
        <v>Cancelled</v>
      </c>
      <c r="BA15" s="106" t="str">
        <f t="array" ref="BA15">IFERROR(INDEX($AW12:$BC12,SMALL(IF($AW$13:$BC$13&gt;0,$AW$11:$BC$11,""),BA$11)),"")</f>
        <v/>
      </c>
      <c r="BB15" s="106" t="str">
        <f t="array" ref="BB15">IFERROR(INDEX($AW12:$BC12,SMALL(IF($AW$13:$BC$13&gt;0,$AW$11:$BC$11,""),BB$11)),"")</f>
        <v/>
      </c>
      <c r="BC15" s="106" t="str">
        <f t="array" ref="BC15">IFERROR(INDEX($AW12:$BC12,SMALL(IF($AW$13:$BC$13&gt;0,$AW$11:$BC$11,""),BC$11)),"")</f>
        <v/>
      </c>
      <c r="BD15" s="106" t="s">
        <v>13</v>
      </c>
      <c r="BE15" s="21"/>
      <c r="BF15" s="21"/>
      <c r="BG15" s="21"/>
      <c r="BH15" s="21"/>
      <c r="BI15" s="21"/>
      <c r="BL15" s="112">
        <v>8</v>
      </c>
      <c r="BM15" s="1"/>
      <c r="BN15" s="93" t="str">
        <f>IFERROR(INDEX(Cond!$U$21:$Y$30,Cal!$BL15,MATCH(Dashboard!$C$8,Cal!$BM$8:$BM$12,0)),"")</f>
        <v/>
      </c>
      <c r="BO15" s="93" t="str">
        <f t="shared" si="14"/>
        <v/>
      </c>
      <c r="BP15" s="93" t="str">
        <f t="shared" si="15"/>
        <v/>
      </c>
      <c r="BQ15" s="112" t="s">
        <v>132</v>
      </c>
      <c r="BR15" s="112">
        <v>80</v>
      </c>
      <c r="BT15" s="105" t="str">
        <f>IFERROR(IF(LEN(INDEX(Menu!K$15:K$29,Cal!$AD12))=0,"",INDEX(Menu!K$15:K$29,Cal!$AD12)),"")</f>
        <v/>
      </c>
      <c r="BU15" s="105" t="str">
        <f t="array" ref="BU15">IFERROR(INDEX($BT$8:$BT$22,SMALL(IF(LEN($BT$8:$BT$22)=0,"",$BL$8:$BL$22),BL15)),"")</f>
        <v/>
      </c>
    </row>
    <row r="16" spans="2:76" x14ac:dyDescent="0.25">
      <c r="B16" s="112">
        <v>12</v>
      </c>
      <c r="C16" s="108" t="str">
        <f>IFERROR(IF(LEN(INDEX(MetricList!B$6:B$405,Cal!$B16))=0,"",INDEX(MetricList!B$6:B$405,Cal!$B16)),"")</f>
        <v/>
      </c>
      <c r="D16" s="108" t="str">
        <f>IFERROR(IF(LEN(INDEX(MetricList!C$6:C$405,Cal!$B16))=0,"",INDEX(MetricList!C$6:C$405,Cal!$B16)),"")</f>
        <v/>
      </c>
      <c r="E16" s="108" t="str">
        <f>IFERROR(IF(LEN(INDEX(MetricList!D$6:D$405,Cal!$B16))=0,"",INDEX(MetricList!D$6:D$405,Cal!$B16)),"")</f>
        <v/>
      </c>
      <c r="F16" s="108" t="str">
        <f>IFERROR(IF(LEN(INDEX(MetricList!E$6:E$405,Cal!$B16))=0,"",INDEX(MetricList!E$6:E$405,Cal!$B16)),"")</f>
        <v/>
      </c>
      <c r="G16" s="108" t="str">
        <f>IFERROR(IF(LEN(INDEX(MetricList!F$6:F$405,Cal!$B16))=0,"",INDEX(MetricList!F$6:F$405,Cal!$B16)),"")</f>
        <v/>
      </c>
      <c r="H16" s="108" t="str">
        <f>IFERROR(IF(LEN(INDEX(MetricList!G$6:G$405,Cal!$B16))=0,"",INDEX(MetricList!G$6:G$405,Cal!$B16)),"")</f>
        <v/>
      </c>
      <c r="I16" s="108" t="str">
        <f>IFERROR(IF(LEN(INDEX(MetricList!H$6:H$405,Cal!$B16))=0,"",INDEX(MetricList!H$6:H$405,Cal!$B16)),"")</f>
        <v/>
      </c>
      <c r="J16" s="108" t="str">
        <f>IFERROR(IF(LEN(INDEX(MetricList!I$6:I$405,Cal!$B16))=0,"",INDEX(MetricList!I$6:I$405,Cal!$B16)),"")</f>
        <v/>
      </c>
      <c r="K16" s="108" t="str">
        <f>IFERROR(IF(LEN(INDEX(MetricList!J$6:J$405,Cal!$B16))=0,"",INDEX(MetricList!J$6:J$405,Cal!$B16)),"")</f>
        <v/>
      </c>
      <c r="L16" s="108" t="str">
        <f>IFERROR(IF(LEN(INDEX(MetricList!K$6:K$405,Cal!$B16))=0,"",INDEX(MetricList!K$6:K$405,Cal!$B16)),"")</f>
        <v/>
      </c>
      <c r="M16" s="108" t="str">
        <f>IFERROR(IF(LEN(INDEX(MetricList!L$6:L$405,Cal!$B16))=0,"",INDEX(MetricList!L$6:L$405,Cal!$B16)),"")</f>
        <v/>
      </c>
      <c r="N16" s="108" t="str">
        <f>IFERROR(IF(LEN(INDEX(MetricList!M$6:M$405,Cal!$B16))=0,"",INDEX(MetricList!M$6:M$405,Cal!$B16)),"")</f>
        <v/>
      </c>
      <c r="O16" s="108" t="str">
        <f>IFERROR(IF(LEN(INDEX(MetricList!N$6:N$405,Cal!$B16))=0,"",INDEX(MetricList!N$6:N$405,Cal!$B16)),"")</f>
        <v/>
      </c>
      <c r="P16" s="108" t="str">
        <f>IFERROR(IF(LEN(INDEX(MetricList!O$6:O$405,Cal!$B16))=0,"",INDEX(MetricList!O$6:O$405,Cal!$B16)),"")</f>
        <v/>
      </c>
      <c r="Q16" s="108" t="str">
        <f>IFERROR(IF(LEN(INDEX(MetricList!P$6:P$405,Cal!$B16))=0,"",INDEX(MetricList!P$6:P$405,Cal!$B16)),"")</f>
        <v/>
      </c>
      <c r="R16" s="195">
        <f t="shared" si="7"/>
        <v>0</v>
      </c>
      <c r="X16" s="110" t="str">
        <f t="shared" si="9"/>
        <v/>
      </c>
      <c r="Y16" s="110" t="str">
        <f t="shared" si="1"/>
        <v/>
      </c>
      <c r="Z16" s="110" t="str">
        <f t="shared" si="1"/>
        <v/>
      </c>
      <c r="AA16" s="110" t="str">
        <f t="shared" si="1"/>
        <v/>
      </c>
      <c r="AB16" s="110" t="str">
        <f t="shared" si="1"/>
        <v/>
      </c>
      <c r="AD16" s="112">
        <v>12</v>
      </c>
      <c r="AE16" s="93" t="str">
        <f t="shared" si="10"/>
        <v/>
      </c>
      <c r="AF16" s="93" t="str">
        <f t="shared" si="2"/>
        <v/>
      </c>
      <c r="AG16" s="93" t="str">
        <f t="shared" si="3"/>
        <v/>
      </c>
      <c r="AH16" s="93" t="str">
        <f t="shared" si="4"/>
        <v/>
      </c>
      <c r="AI16" s="93" t="str">
        <f t="shared" si="5"/>
        <v/>
      </c>
      <c r="AK16" s="112">
        <v>12</v>
      </c>
      <c r="AL16" s="93" t="str">
        <f>IFERROR(IF(LEN(INDEX(ActionList!B$6:B$505,$AK16))=0,"",INDEX(ActionList!B$6:B$505,$AK16)),"")</f>
        <v/>
      </c>
      <c r="AM16" s="93" t="str">
        <f>IFERROR(IF(LEN(INDEX(ActionList!C$6:C$505,$AK16))=0,"",INDEX(ActionList!C$6:C$505,$AK16)),"")</f>
        <v/>
      </c>
      <c r="AN16" s="93" t="str">
        <f>IFERROR(IF(LEN(INDEX(ActionList!D$6:D$505,$AK16))=0,"",INDEX(ActionList!D$6:D$505,$AK16)),"")</f>
        <v/>
      </c>
      <c r="AO16" s="93" t="str">
        <f>IFERROR(IF(LEN(INDEX(ActionList!E$6:E$505,$AK16))=0,"",INDEX(ActionList!E$6:E$505,$AK16)),"")</f>
        <v/>
      </c>
      <c r="AP16" s="93" t="str">
        <f>IFERROR(IF(LEN(INDEX(ActionList!F$6:F$505,$AK16))=0,"",INDEX(ActionList!F$6:F$505,$AK16)),"")</f>
        <v/>
      </c>
      <c r="AQ16" s="107" t="str">
        <f>IFERROR(IF(LEN(INDEX(ActionList!G$6:G$505,$AK16))=0,"",INDEX(ActionList!G$6:G$505,$AK16)),"")</f>
        <v/>
      </c>
      <c r="AR16" s="93" t="str">
        <f>IFERROR(IF(LEN(INDEX(ActionList!H$6:H$505,$AK16))=0,"",INDEX(ActionList!H$6:H$505,$AK16)),"")</f>
        <v/>
      </c>
      <c r="AS16" s="93" t="str">
        <f>IFERROR(IF(LEN(INDEX(ActionList!I$6:I$505,$AK16))=0,"",INDEX(ActionList!I$6:I$505,$AK16)),"")</f>
        <v/>
      </c>
      <c r="AT16" s="93" t="str">
        <f t="shared" si="11"/>
        <v/>
      </c>
      <c r="AU16" s="93">
        <f t="shared" si="6"/>
        <v>0</v>
      </c>
      <c r="AW16" s="93">
        <f t="array" ref="AW16">IFERROR(INDEX($AW13:$BC13,SMALL(IF($AW$13:$BC$13&gt;0,$AW$11:$BC$11,""),AW$11)),"")</f>
        <v>1</v>
      </c>
      <c r="AX16" s="93">
        <f t="array" ref="AX16">IFERROR(INDEX($AW13:$BC13,SMALL(IF($AW$13:$BC$13&gt;0,$AW$11:$BC$11,""),AX$11)),"")</f>
        <v>4</v>
      </c>
      <c r="AY16" s="93">
        <f t="array" ref="AY16">IFERROR(INDEX($AW13:$BC13,SMALL(IF($AW$13:$BC$13&gt;0,$AW$11:$BC$11,""),AY$11)),"")</f>
        <v>4</v>
      </c>
      <c r="AZ16" s="93">
        <f t="array" ref="AZ16">IFERROR(INDEX($AW13:$BC13,SMALL(IF($AW$13:$BC$13&gt;0,$AW$11:$BC$11,""),AZ$11)),"")</f>
        <v>1</v>
      </c>
      <c r="BA16" s="93" t="str">
        <f t="array" ref="BA16">IFERROR(INDEX($AW13:$BC13,SMALL(IF($AW$13:$BC$13&gt;0,$AW$11:$BC$11,""),BA$11)),"")</f>
        <v/>
      </c>
      <c r="BB16" s="93" t="str">
        <f t="array" ref="BB16">IFERROR(INDEX($AW13:$BC13,SMALL(IF($AW$13:$BC$13&gt;0,$AW$11:$BC$11,""),BB$11)),"")</f>
        <v/>
      </c>
      <c r="BC16" s="93" t="str">
        <f t="array" ref="BC16">IFERROR(INDEX($AW13:$BC13,SMALL(IF($AW$13:$BC$13&gt;0,$AW$11:$BC$11,""),BC$11)),"")</f>
        <v/>
      </c>
      <c r="BD16" s="93">
        <f>MAX(COUNTA(AW16:BC16)-COUNTBLANK(AW16:BC16),1)</f>
        <v>4</v>
      </c>
      <c r="BE16" s="21"/>
      <c r="BF16" s="21"/>
      <c r="BG16" s="21"/>
      <c r="BH16" s="21"/>
      <c r="BI16" s="21"/>
      <c r="BL16" s="112">
        <v>9</v>
      </c>
      <c r="BM16" s="1"/>
      <c r="BN16" s="93" t="str">
        <f>IFERROR(INDEX(Cond!$U$21:$Y$30,Cal!$BL16,MATCH(Dashboard!$C$8,Cal!$BM$8:$BM$12,0)),"")</f>
        <v/>
      </c>
      <c r="BO16" s="93" t="str">
        <f t="shared" si="14"/>
        <v/>
      </c>
      <c r="BP16" s="93" t="str">
        <f t="shared" si="15"/>
        <v/>
      </c>
      <c r="BQ16" s="112" t="s">
        <v>133</v>
      </c>
      <c r="BR16" s="112">
        <v>90</v>
      </c>
      <c r="BT16" s="105" t="str">
        <f>IFERROR(IF(LEN(INDEX(Menu!K$15:K$29,Cal!$AD13))=0,"",INDEX(Menu!K$15:K$29,Cal!$AD13)),"")</f>
        <v/>
      </c>
      <c r="BU16" s="105" t="str">
        <f t="array" ref="BU16">IFERROR(INDEX($BT$8:$BT$22,SMALL(IF(LEN($BT$8:$BT$22)=0,"",$BL$8:$BL$22),BL16)),"")</f>
        <v/>
      </c>
    </row>
    <row r="17" spans="2:73" x14ac:dyDescent="0.25">
      <c r="B17" s="112">
        <v>13</v>
      </c>
      <c r="C17" s="108" t="str">
        <f>IFERROR(IF(LEN(INDEX(MetricList!B$6:B$405,Cal!$B17))=0,"",INDEX(MetricList!B$6:B$405,Cal!$B17)),"")</f>
        <v>Category</v>
      </c>
      <c r="D17" s="108" t="str">
        <f>IFERROR(IF(LEN(INDEX(MetricList!C$6:C$405,Cal!$B17))=0,"",INDEX(MetricList!C$6:C$405,Cal!$B17)),"")</f>
        <v>Input</v>
      </c>
      <c r="E17" s="108" t="str">
        <f>IFERROR(IF(LEN(INDEX(MetricList!D$6:D$405,Cal!$B17))=0,"",INDEX(MetricList!D$6:D$405,Cal!$B17)),"")</f>
        <v>Month</v>
      </c>
      <c r="F17" s="108" t="str">
        <f>IFERROR(IF(LEN(INDEX(MetricList!E$6:E$405,Cal!$B17))=0,"",INDEX(MetricList!E$6:E$405,Cal!$B17)),"")</f>
        <v>Jan</v>
      </c>
      <c r="G17" s="108" t="str">
        <f>IFERROR(IF(LEN(INDEX(MetricList!F$6:F$405,Cal!$B17))=0,"",INDEX(MetricList!F$6:F$405,Cal!$B17)),"")</f>
        <v>Feb</v>
      </c>
      <c r="H17" s="108" t="str">
        <f>IFERROR(IF(LEN(INDEX(MetricList!G$6:G$405,Cal!$B17))=0,"",INDEX(MetricList!G$6:G$405,Cal!$B17)),"")</f>
        <v>Mar</v>
      </c>
      <c r="I17" s="108" t="str">
        <f>IFERROR(IF(LEN(INDEX(MetricList!H$6:H$405,Cal!$B17))=0,"",INDEX(MetricList!H$6:H$405,Cal!$B17)),"")</f>
        <v>Apr</v>
      </c>
      <c r="J17" s="108" t="str">
        <f>IFERROR(IF(LEN(INDEX(MetricList!I$6:I$405,Cal!$B17))=0,"",INDEX(MetricList!I$6:I$405,Cal!$B17)),"")</f>
        <v>May</v>
      </c>
      <c r="K17" s="108" t="str">
        <f>IFERROR(IF(LEN(INDEX(MetricList!J$6:J$405,Cal!$B17))=0,"",INDEX(MetricList!J$6:J$405,Cal!$B17)),"")</f>
        <v>Jun</v>
      </c>
      <c r="L17" s="108" t="str">
        <f>IFERROR(IF(LEN(INDEX(MetricList!K$6:K$405,Cal!$B17))=0,"",INDEX(MetricList!K$6:K$405,Cal!$B17)),"")</f>
        <v>Jul</v>
      </c>
      <c r="M17" s="108" t="str">
        <f>IFERROR(IF(LEN(INDEX(MetricList!L$6:L$405,Cal!$B17))=0,"",INDEX(MetricList!L$6:L$405,Cal!$B17)),"")</f>
        <v>Aug</v>
      </c>
      <c r="N17" s="108" t="str">
        <f>IFERROR(IF(LEN(INDEX(MetricList!M$6:M$405,Cal!$B17))=0,"",INDEX(MetricList!M$6:M$405,Cal!$B17)),"")</f>
        <v>Sep</v>
      </c>
      <c r="O17" s="108" t="str">
        <f>IFERROR(IF(LEN(INDEX(MetricList!N$6:N$405,Cal!$B17))=0,"",INDEX(MetricList!N$6:N$405,Cal!$B17)),"")</f>
        <v>Oct</v>
      </c>
      <c r="P17" s="108" t="str">
        <f>IFERROR(IF(LEN(INDEX(MetricList!O$6:O$405,Cal!$B17))=0,"",INDEX(MetricList!O$6:O$405,Cal!$B17)),"")</f>
        <v>Nov</v>
      </c>
      <c r="Q17" s="108" t="str">
        <f>IFERROR(IF(LEN(INDEX(MetricList!P$6:P$405,Cal!$B17))=0,"",INDEX(MetricList!P$6:P$405,Cal!$B17)),"")</f>
        <v>Dec</v>
      </c>
      <c r="R17" s="195">
        <f t="shared" si="7"/>
        <v>0</v>
      </c>
      <c r="X17" s="110" t="str">
        <f t="shared" si="9"/>
        <v/>
      </c>
      <c r="Y17" s="110">
        <f t="shared" si="1"/>
        <v>13</v>
      </c>
      <c r="Z17" s="110" t="str">
        <f t="shared" si="1"/>
        <v/>
      </c>
      <c r="AA17" s="110" t="str">
        <f t="shared" si="1"/>
        <v/>
      </c>
      <c r="AB17" s="110" t="str">
        <f t="shared" si="1"/>
        <v/>
      </c>
      <c r="AD17" s="112">
        <v>13</v>
      </c>
      <c r="AE17" s="93" t="str">
        <f t="shared" si="10"/>
        <v/>
      </c>
      <c r="AF17" s="93" t="str">
        <f t="shared" si="2"/>
        <v/>
      </c>
      <c r="AG17" s="93" t="str">
        <f t="shared" si="3"/>
        <v/>
      </c>
      <c r="AH17" s="93" t="str">
        <f t="shared" si="4"/>
        <v/>
      </c>
      <c r="AI17" s="93" t="str">
        <f t="shared" si="5"/>
        <v/>
      </c>
      <c r="BA17" s="21"/>
      <c r="BB17" s="21"/>
      <c r="BC17" s="21"/>
      <c r="BD17" s="21"/>
      <c r="BE17" s="21"/>
      <c r="BF17" s="21"/>
      <c r="BG17" s="21"/>
      <c r="BH17" s="21"/>
      <c r="BI17" s="21"/>
      <c r="BL17" s="112">
        <v>10</v>
      </c>
      <c r="BM17" s="1"/>
      <c r="BN17" s="93" t="str">
        <f>IFERROR(INDEX(Cond!$U$21:$Y$30,Cal!$BL17,MATCH(Dashboard!$C$8,Cal!$BM$8:$BM$12,0)),"")</f>
        <v/>
      </c>
      <c r="BO17" s="93" t="str">
        <f t="shared" si="14"/>
        <v/>
      </c>
      <c r="BP17" s="93" t="str">
        <f t="shared" si="15"/>
        <v/>
      </c>
      <c r="BQ17" s="112" t="s">
        <v>134</v>
      </c>
      <c r="BR17" s="112">
        <v>100</v>
      </c>
      <c r="BT17" s="105" t="str">
        <f>IFERROR(IF(LEN(INDEX(Menu!K$15:K$29,Cal!$AD14))=0,"",INDEX(Menu!K$15:K$29,Cal!$AD14)),"")</f>
        <v/>
      </c>
      <c r="BU17" s="105" t="str">
        <f t="array" ref="BU17">IFERROR(INDEX($BT$8:$BT$22,SMALL(IF(LEN($BT$8:$BT$22)=0,"",$BL$8:$BL$22),BL17)),"")</f>
        <v/>
      </c>
    </row>
    <row r="18" spans="2:73" x14ac:dyDescent="0.25">
      <c r="B18" s="112">
        <v>14</v>
      </c>
      <c r="C18" s="108" t="str">
        <f>IFERROR(IF(LEN(INDEX(MetricList!B$6:B$405,Cal!$B18))=0,"",INDEX(MetricList!B$6:B$405,Cal!$B18)),"")</f>
        <v>Name</v>
      </c>
      <c r="D18" s="108" t="str">
        <f>IFERROR(IF(LEN(INDEX(MetricList!C$6:C$405,Cal!$B18))=0,"",INDEX(MetricList!C$6:C$405,Cal!$B18)),"")</f>
        <v>Supplies(Cup, tissue, straw etc.)</v>
      </c>
      <c r="E18" s="108" t="str">
        <f>IFERROR(IF(LEN(INDEX(MetricList!D$6:D$405,Cal!$B18))=0,"",INDEX(MetricList!D$6:D$405,Cal!$B18)),"")</f>
        <v>Target</v>
      </c>
      <c r="F18" s="108">
        <f>IFERROR(IF(LEN(INDEX(MetricList!E$6:E$405,Cal!$B18))=0,"",INDEX(MetricList!E$6:E$405,Cal!$B18)),"")</f>
        <v>16</v>
      </c>
      <c r="G18" s="108">
        <f>IFERROR(IF(LEN(INDEX(MetricList!F$6:F$405,Cal!$B18))=0,"",INDEX(MetricList!F$6:F$405,Cal!$B18)),"")</f>
        <v>16</v>
      </c>
      <c r="H18" s="108">
        <f>IFERROR(IF(LEN(INDEX(MetricList!G$6:G$405,Cal!$B18))=0,"",INDEX(MetricList!G$6:G$405,Cal!$B18)),"")</f>
        <v>16</v>
      </c>
      <c r="I18" s="108">
        <f>IFERROR(IF(LEN(INDEX(MetricList!H$6:H$405,Cal!$B18))=0,"",INDEX(MetricList!H$6:H$405,Cal!$B18)),"")</f>
        <v>16</v>
      </c>
      <c r="J18" s="108">
        <f>IFERROR(IF(LEN(INDEX(MetricList!I$6:I$405,Cal!$B18))=0,"",INDEX(MetricList!I$6:I$405,Cal!$B18)),"")</f>
        <v>16</v>
      </c>
      <c r="K18" s="108">
        <f>IFERROR(IF(LEN(INDEX(MetricList!J$6:J$405,Cal!$B18))=0,"",INDEX(MetricList!J$6:J$405,Cal!$B18)),"")</f>
        <v>16</v>
      </c>
      <c r="L18" s="108">
        <f>IFERROR(IF(LEN(INDEX(MetricList!K$6:K$405,Cal!$B18))=0,"",INDEX(MetricList!K$6:K$405,Cal!$B18)),"")</f>
        <v>16</v>
      </c>
      <c r="M18" s="108">
        <f>IFERROR(IF(LEN(INDEX(MetricList!L$6:L$405,Cal!$B18))=0,"",INDEX(MetricList!L$6:L$405,Cal!$B18)),"")</f>
        <v>16</v>
      </c>
      <c r="N18" s="108">
        <f>IFERROR(IF(LEN(INDEX(MetricList!M$6:M$405,Cal!$B18))=0,"",INDEX(MetricList!M$6:M$405,Cal!$B18)),"")</f>
        <v>16</v>
      </c>
      <c r="O18" s="108">
        <f>IFERROR(IF(LEN(INDEX(MetricList!N$6:N$405,Cal!$B18))=0,"",INDEX(MetricList!N$6:N$405,Cal!$B18)),"")</f>
        <v>16</v>
      </c>
      <c r="P18" s="108">
        <f>IFERROR(IF(LEN(INDEX(MetricList!O$6:O$405,Cal!$B18))=0,"",INDEX(MetricList!O$6:O$405,Cal!$B18)),"")</f>
        <v>16</v>
      </c>
      <c r="Q18" s="108">
        <f>IFERROR(IF(LEN(INDEX(MetricList!P$6:P$405,Cal!$B18))=0,"",INDEX(MetricList!P$6:P$405,Cal!$B18)),"")</f>
        <v>16</v>
      </c>
      <c r="R18" s="195">
        <f t="shared" si="7"/>
        <v>0</v>
      </c>
      <c r="X18" s="110" t="str">
        <f t="shared" si="9"/>
        <v/>
      </c>
      <c r="Y18" s="110" t="str">
        <f t="shared" si="1"/>
        <v/>
      </c>
      <c r="Z18" s="110" t="str">
        <f t="shared" si="1"/>
        <v/>
      </c>
      <c r="AA18" s="110" t="str">
        <f t="shared" si="1"/>
        <v/>
      </c>
      <c r="AB18" s="110" t="str">
        <f t="shared" si="1"/>
        <v/>
      </c>
      <c r="AD18" s="112">
        <v>14</v>
      </c>
      <c r="AE18" s="93" t="str">
        <f t="shared" si="10"/>
        <v/>
      </c>
      <c r="AF18" s="93" t="str">
        <f t="shared" si="2"/>
        <v/>
      </c>
      <c r="AG18" s="93" t="str">
        <f t="shared" si="3"/>
        <v/>
      </c>
      <c r="AH18" s="93" t="str">
        <f t="shared" si="4"/>
        <v/>
      </c>
      <c r="AI18" s="93" t="str">
        <f t="shared" si="5"/>
        <v/>
      </c>
      <c r="BA18" s="21"/>
      <c r="BB18" s="21"/>
      <c r="BC18" s="119" t="s">
        <v>13</v>
      </c>
      <c r="BD18" s="21"/>
      <c r="BE18" s="21"/>
      <c r="BF18" s="21"/>
      <c r="BG18" s="21"/>
      <c r="BH18" s="21"/>
      <c r="BI18" s="21"/>
      <c r="BL18" s="112">
        <v>11</v>
      </c>
      <c r="BM18" s="1"/>
      <c r="BN18" s="93" t="str">
        <f>IFERROR(INDEX(Cond!$U$21:$Y$30,Cal!$BL18,MATCH(Dashboard!$C$8,Cal!$BM$8:$BM$12,0)),"")</f>
        <v/>
      </c>
      <c r="BO18" s="93" t="str">
        <f t="shared" si="14"/>
        <v/>
      </c>
      <c r="BP18" s="93" t="str">
        <f t="shared" si="15"/>
        <v/>
      </c>
      <c r="BQ18" s="112" t="s">
        <v>135</v>
      </c>
      <c r="BR18" s="2"/>
      <c r="BT18" s="105" t="str">
        <f>IFERROR(IF(LEN(INDEX(Menu!K$15:K$29,Cal!$AD15))=0,"",INDEX(Menu!K$15:K$29,Cal!$AD15)),"")</f>
        <v/>
      </c>
      <c r="BU18" s="105" t="str">
        <f t="array" ref="BU18">IFERROR(INDEX($BT$8:$BT$22,SMALL(IF(LEN($BT$8:$BT$22)=0,"",$BL$8:$BL$22),BL18)),"")</f>
        <v/>
      </c>
    </row>
    <row r="19" spans="2:73" x14ac:dyDescent="0.25">
      <c r="B19" s="112">
        <v>15</v>
      </c>
      <c r="C19" s="108" t="str">
        <f>IFERROR(IF(LEN(INDEX(MetricList!B$6:B$405,Cal!$B19))=0,"",INDEX(MetricList!B$6:B$405,Cal!$B19)),"")</f>
        <v>Target Name</v>
      </c>
      <c r="D19" s="108" t="str">
        <f>IFERROR(IF(LEN(INDEX(MetricList!C$6:C$405,Cal!$B19))=0,"",INDEX(MetricList!C$6:C$405,Cal!$B19)),"")</f>
        <v>Maximum defect rate (Ratio)</v>
      </c>
      <c r="E19" s="108" t="str">
        <f>IFERROR(IF(LEN(INDEX(MetricList!D$6:D$405,Cal!$B19))=0,"",INDEX(MetricList!D$6:D$405,Cal!$B19)),"")</f>
        <v>Actualization</v>
      </c>
      <c r="F19" s="108">
        <f>IFERROR(IF(LEN(INDEX(MetricList!E$6:E$405,Cal!$B19))=0,"",INDEX(MetricList!E$6:E$405,Cal!$B19)),"")</f>
        <v>15.96</v>
      </c>
      <c r="G19" s="108">
        <f>IFERROR(IF(LEN(INDEX(MetricList!F$6:F$405,Cal!$B19))=0,"",INDEX(MetricList!F$6:F$405,Cal!$B19)),"")</f>
        <v>16.12</v>
      </c>
      <c r="H19" s="108">
        <f>IFERROR(IF(LEN(INDEX(MetricList!G$6:G$405,Cal!$B19))=0,"",INDEX(MetricList!G$6:G$405,Cal!$B19)),"")</f>
        <v>16.02</v>
      </c>
      <c r="I19" s="108">
        <f>IFERROR(IF(LEN(INDEX(MetricList!H$6:H$405,Cal!$B19))=0,"",INDEX(MetricList!H$6:H$405,Cal!$B19)),"")</f>
        <v>16.02</v>
      </c>
      <c r="J19" s="108">
        <f>IFERROR(IF(LEN(INDEX(MetricList!I$6:I$405,Cal!$B19))=0,"",INDEX(MetricList!I$6:I$405,Cal!$B19)),"")</f>
        <v>15.92</v>
      </c>
      <c r="K19" s="108">
        <f>IFERROR(IF(LEN(INDEX(MetricList!J$6:J$405,Cal!$B19))=0,"",INDEX(MetricList!J$6:J$405,Cal!$B19)),"")</f>
        <v>16</v>
      </c>
      <c r="L19" s="108" t="str">
        <f>IFERROR(IF(LEN(INDEX(MetricList!K$6:K$405,Cal!$B19))=0,"",INDEX(MetricList!K$6:K$405,Cal!$B19)),"")</f>
        <v/>
      </c>
      <c r="M19" s="108" t="str">
        <f>IFERROR(IF(LEN(INDEX(MetricList!L$6:L$405,Cal!$B19))=0,"",INDEX(MetricList!L$6:L$405,Cal!$B19)),"")</f>
        <v/>
      </c>
      <c r="N19" s="108" t="str">
        <f>IFERROR(IF(LEN(INDEX(MetricList!M$6:M$405,Cal!$B19))=0,"",INDEX(MetricList!M$6:M$405,Cal!$B19)),"")</f>
        <v/>
      </c>
      <c r="O19" s="108" t="str">
        <f>IFERROR(IF(LEN(INDEX(MetricList!N$6:N$405,Cal!$B19))=0,"",INDEX(MetricList!N$6:N$405,Cal!$B19)),"")</f>
        <v/>
      </c>
      <c r="P19" s="108" t="str">
        <f>IFERROR(IF(LEN(INDEX(MetricList!O$6:O$405,Cal!$B19))=0,"",INDEX(MetricList!O$6:O$405,Cal!$B19)),"")</f>
        <v/>
      </c>
      <c r="Q19" s="108" t="str">
        <f>IFERROR(IF(LEN(INDEX(MetricList!P$6:P$405,Cal!$B19))=0,"",INDEX(MetricList!P$6:P$405,Cal!$B19)),"")</f>
        <v/>
      </c>
      <c r="R19" s="195">
        <f t="shared" si="7"/>
        <v>0</v>
      </c>
      <c r="X19" s="110" t="str">
        <f t="shared" si="9"/>
        <v/>
      </c>
      <c r="Y19" s="110" t="str">
        <f t="shared" si="1"/>
        <v/>
      </c>
      <c r="Z19" s="110" t="str">
        <f t="shared" si="1"/>
        <v/>
      </c>
      <c r="AA19" s="110" t="str">
        <f t="shared" si="1"/>
        <v/>
      </c>
      <c r="AB19" s="110" t="str">
        <f t="shared" si="1"/>
        <v/>
      </c>
      <c r="AD19" s="112">
        <v>15</v>
      </c>
      <c r="AE19" s="93" t="str">
        <f t="shared" si="10"/>
        <v/>
      </c>
      <c r="AF19" s="93" t="str">
        <f t="shared" si="2"/>
        <v/>
      </c>
      <c r="AG19" s="93" t="str">
        <f t="shared" si="3"/>
        <v/>
      </c>
      <c r="AH19" s="93" t="str">
        <f t="shared" si="4"/>
        <v/>
      </c>
      <c r="AI19" s="93" t="str">
        <f t="shared" si="5"/>
        <v/>
      </c>
      <c r="AW19" s="120" t="s">
        <v>70</v>
      </c>
      <c r="AX19" s="28"/>
      <c r="AY19" s="28"/>
      <c r="AZ19" s="28"/>
      <c r="BA19" s="28"/>
      <c r="BC19" s="93">
        <f t="array" ref="BC19">MAX(COUNTA(BC20:BC34)-COUNTBLANK(BC20:BC34),1)</f>
        <v>5</v>
      </c>
      <c r="BL19" s="112">
        <v>12</v>
      </c>
      <c r="BM19" s="1"/>
      <c r="BN19" s="93" t="str">
        <f>IFERROR(INDEX(Cond!$U$21:$Y$30,Cal!$BL19,MATCH(Dashboard!$C$8,Cal!$BM$8:$BM$12,0)),"")</f>
        <v/>
      </c>
      <c r="BO19" s="93" t="str">
        <f t="shared" si="14"/>
        <v/>
      </c>
      <c r="BP19" s="93" t="str">
        <f t="shared" si="15"/>
        <v/>
      </c>
      <c r="BQ19" s="112" t="s">
        <v>136</v>
      </c>
      <c r="BR19" s="2"/>
      <c r="BT19" s="105" t="str">
        <f>IFERROR(IF(LEN(INDEX(Menu!K$15:K$29,Cal!$AD16))=0,"",INDEX(Menu!K$15:K$29,Cal!$AD16)),"")</f>
        <v/>
      </c>
      <c r="BU19" s="105" t="str">
        <f t="array" ref="BU19">IFERROR(INDEX($BT$8:$BT$22,SMALL(IF(LEN($BT$8:$BT$22)=0,"",$BL$8:$BL$22),BL19)),"")</f>
        <v/>
      </c>
    </row>
    <row r="20" spans="2:73" x14ac:dyDescent="0.25">
      <c r="B20" s="112">
        <v>16</v>
      </c>
      <c r="C20" s="108" t="str">
        <f>IFERROR(IF(LEN(INDEX(MetricList!B$6:B$405,Cal!$B20))=0,"",INDEX(MetricList!B$6:B$405,Cal!$B20)),"")</f>
        <v/>
      </c>
      <c r="D20" s="108" t="str">
        <f>IFERROR(IF(LEN(INDEX(MetricList!C$6:C$405,Cal!$B20))=0,"",INDEX(MetricList!C$6:C$405,Cal!$B20)),"")</f>
        <v/>
      </c>
      <c r="E20" s="108" t="str">
        <f>IFERROR(IF(LEN(INDEX(MetricList!D$6:D$405,Cal!$B20))=0,"",INDEX(MetricList!D$6:D$405,Cal!$B20)),"")</f>
        <v/>
      </c>
      <c r="F20" s="108" t="str">
        <f>IFERROR(IF(LEN(INDEX(MetricList!E$6:E$405,Cal!$B20))=0,"",INDEX(MetricList!E$6:E$405,Cal!$B20)),"")</f>
        <v/>
      </c>
      <c r="G20" s="108" t="str">
        <f>IFERROR(IF(LEN(INDEX(MetricList!F$6:F$405,Cal!$B20))=0,"",INDEX(MetricList!F$6:F$405,Cal!$B20)),"")</f>
        <v/>
      </c>
      <c r="H20" s="108" t="str">
        <f>IFERROR(IF(LEN(INDEX(MetricList!G$6:G$405,Cal!$B20))=0,"",INDEX(MetricList!G$6:G$405,Cal!$B20)),"")</f>
        <v/>
      </c>
      <c r="I20" s="108" t="str">
        <f>IFERROR(IF(LEN(INDEX(MetricList!H$6:H$405,Cal!$B20))=0,"",INDEX(MetricList!H$6:H$405,Cal!$B20)),"")</f>
        <v/>
      </c>
      <c r="J20" s="108" t="str">
        <f>IFERROR(IF(LEN(INDEX(MetricList!I$6:I$405,Cal!$B20))=0,"",INDEX(MetricList!I$6:I$405,Cal!$B20)),"")</f>
        <v/>
      </c>
      <c r="K20" s="108" t="str">
        <f>IFERROR(IF(LEN(INDEX(MetricList!J$6:J$405,Cal!$B20))=0,"",INDEX(MetricList!J$6:J$405,Cal!$B20)),"")</f>
        <v/>
      </c>
      <c r="L20" s="108" t="str">
        <f>IFERROR(IF(LEN(INDEX(MetricList!K$6:K$405,Cal!$B20))=0,"",INDEX(MetricList!K$6:K$405,Cal!$B20)),"")</f>
        <v/>
      </c>
      <c r="M20" s="108" t="str">
        <f>IFERROR(IF(LEN(INDEX(MetricList!L$6:L$405,Cal!$B20))=0,"",INDEX(MetricList!L$6:L$405,Cal!$B20)),"")</f>
        <v/>
      </c>
      <c r="N20" s="108" t="str">
        <f>IFERROR(IF(LEN(INDEX(MetricList!M$6:M$405,Cal!$B20))=0,"",INDEX(MetricList!M$6:M$405,Cal!$B20)),"")</f>
        <v/>
      </c>
      <c r="O20" s="108" t="str">
        <f>IFERROR(IF(LEN(INDEX(MetricList!N$6:N$405,Cal!$B20))=0,"",INDEX(MetricList!N$6:N$405,Cal!$B20)),"")</f>
        <v/>
      </c>
      <c r="P20" s="108" t="str">
        <f>IFERROR(IF(LEN(INDEX(MetricList!O$6:O$405,Cal!$B20))=0,"",INDEX(MetricList!O$6:O$405,Cal!$B20)),"")</f>
        <v/>
      </c>
      <c r="Q20" s="108" t="str">
        <f>IFERROR(IF(LEN(INDEX(MetricList!P$6:P$405,Cal!$B20))=0,"",INDEX(MetricList!P$6:P$405,Cal!$B20)),"")</f>
        <v/>
      </c>
      <c r="R20" s="195">
        <f t="shared" si="7"/>
        <v>0</v>
      </c>
      <c r="X20" s="110" t="str">
        <f t="shared" si="9"/>
        <v/>
      </c>
      <c r="Y20" s="110" t="str">
        <f t="shared" si="1"/>
        <v/>
      </c>
      <c r="Z20" s="110" t="str">
        <f t="shared" si="1"/>
        <v/>
      </c>
      <c r="AA20" s="110" t="str">
        <f t="shared" si="1"/>
        <v/>
      </c>
      <c r="AB20" s="110" t="str">
        <f t="shared" si="1"/>
        <v/>
      </c>
      <c r="AD20" s="112">
        <v>16</v>
      </c>
      <c r="AE20" s="93" t="str">
        <f t="shared" si="10"/>
        <v/>
      </c>
      <c r="AF20" s="93" t="str">
        <f t="shared" si="2"/>
        <v/>
      </c>
      <c r="AG20" s="93" t="str">
        <f t="shared" si="3"/>
        <v/>
      </c>
      <c r="AH20" s="93" t="str">
        <f t="shared" si="4"/>
        <v/>
      </c>
      <c r="AI20" s="93" t="str">
        <f t="shared" si="5"/>
        <v/>
      </c>
      <c r="AW20" s="112">
        <v>1</v>
      </c>
      <c r="AX20" s="93" t="str">
        <f>IFERROR(IF(LEN(INDEX(Menu!K$15:K$29,$BL8))=0,"",INDEX(Menu!K$15:K$29,$BL8)),"")</f>
        <v>Jemima Begum</v>
      </c>
      <c r="AY20" s="93">
        <f t="array" ref="AY20">IFERROR(IF(LEN(AX20)=0,"",SUM(($AP$5:$AP$16=AX20)*($AU$5:$AU$16))),"")</f>
        <v>2</v>
      </c>
      <c r="AZ20" s="93">
        <f t="shared" ref="AZ20:AZ34" si="16">IFERROR(IF(AY20=0,"",RANK(AY20,$AY$20:$AY$34)),"")</f>
        <v>2</v>
      </c>
      <c r="BA20" s="93">
        <f>IFERROR(AZ20+COUNTIF($AZ$20:AZ20,AZ20)-1,"")</f>
        <v>2</v>
      </c>
      <c r="BC20" s="93" t="str">
        <f t="shared" ref="BC20:BC34" si="17">IFERROR(INDEX(AX$20:AX$34,MATCH($AW20,$BA$20:$BA$34,0)),"")</f>
        <v>Mercedes Banks</v>
      </c>
      <c r="BD20" s="93">
        <f t="shared" ref="BD20:BD34" si="18">IFERROR(INDEX(AY$20:AY$34,MATCH($AW20,$BA$20:$BA$34,0)),"")</f>
        <v>3</v>
      </c>
      <c r="BL20" s="112">
        <v>13</v>
      </c>
      <c r="BM20" s="1"/>
      <c r="BN20" s="93" t="str">
        <f>IFERROR(INDEX(Cond!$U$21:$Y$30,Cal!$BL20,MATCH(Dashboard!$C$8,Cal!$BM$8:$BM$12,0)),"")</f>
        <v/>
      </c>
      <c r="BO20" s="93" t="str">
        <f t="shared" si="14"/>
        <v/>
      </c>
      <c r="BP20" s="93" t="str">
        <f t="shared" si="15"/>
        <v/>
      </c>
      <c r="BQ20" s="1"/>
      <c r="BR20" s="2"/>
      <c r="BT20" s="105" t="str">
        <f>IFERROR(IF(LEN(INDEX(Menu!K$15:K$29,Cal!$AD17))=0,"",INDEX(Menu!K$15:K$29,Cal!$AD17)),"")</f>
        <v/>
      </c>
      <c r="BU20" s="105" t="str">
        <f t="array" ref="BU20">IFERROR(INDEX($BT$8:$BT$22,SMALL(IF(LEN($BT$8:$BT$22)=0,"",$BL$8:$BL$22),BL20)),"")</f>
        <v/>
      </c>
    </row>
    <row r="21" spans="2:73" x14ac:dyDescent="0.25">
      <c r="B21" s="112">
        <v>17</v>
      </c>
      <c r="C21" s="108" t="str">
        <f>IFERROR(IF(LEN(INDEX(MetricList!B$6:B$405,Cal!$B21))=0,"",INDEX(MetricList!B$6:B$405,Cal!$B21)),"")</f>
        <v>Category</v>
      </c>
      <c r="D21" s="108" t="str">
        <f>IFERROR(IF(LEN(INDEX(MetricList!C$6:C$405,Cal!$B21))=0,"",INDEX(MetricList!C$6:C$405,Cal!$B21)),"")</f>
        <v>Input</v>
      </c>
      <c r="E21" s="108" t="str">
        <f>IFERROR(IF(LEN(INDEX(MetricList!D$6:D$405,Cal!$B21))=0,"",INDEX(MetricList!D$6:D$405,Cal!$B21)),"")</f>
        <v>Month</v>
      </c>
      <c r="F21" s="108" t="str">
        <f>IFERROR(IF(LEN(INDEX(MetricList!E$6:E$405,Cal!$B21))=0,"",INDEX(MetricList!E$6:E$405,Cal!$B21)),"")</f>
        <v>Jan</v>
      </c>
      <c r="G21" s="108" t="str">
        <f>IFERROR(IF(LEN(INDEX(MetricList!F$6:F$405,Cal!$B21))=0,"",INDEX(MetricList!F$6:F$405,Cal!$B21)),"")</f>
        <v>Feb</v>
      </c>
      <c r="H21" s="108" t="str">
        <f>IFERROR(IF(LEN(INDEX(MetricList!G$6:G$405,Cal!$B21))=0,"",INDEX(MetricList!G$6:G$405,Cal!$B21)),"")</f>
        <v>Mar</v>
      </c>
      <c r="I21" s="108" t="str">
        <f>IFERROR(IF(LEN(INDEX(MetricList!H$6:H$405,Cal!$B21))=0,"",INDEX(MetricList!H$6:H$405,Cal!$B21)),"")</f>
        <v>Apr</v>
      </c>
      <c r="J21" s="108" t="str">
        <f>IFERROR(IF(LEN(INDEX(MetricList!I$6:I$405,Cal!$B21))=0,"",INDEX(MetricList!I$6:I$405,Cal!$B21)),"")</f>
        <v>May</v>
      </c>
      <c r="K21" s="108" t="str">
        <f>IFERROR(IF(LEN(INDEX(MetricList!J$6:J$405,Cal!$B21))=0,"",INDEX(MetricList!J$6:J$405,Cal!$B21)),"")</f>
        <v>Jun</v>
      </c>
      <c r="L21" s="108" t="str">
        <f>IFERROR(IF(LEN(INDEX(MetricList!K$6:K$405,Cal!$B21))=0,"",INDEX(MetricList!K$6:K$405,Cal!$B21)),"")</f>
        <v>Jul</v>
      </c>
      <c r="M21" s="108" t="str">
        <f>IFERROR(IF(LEN(INDEX(MetricList!L$6:L$405,Cal!$B21))=0,"",INDEX(MetricList!L$6:L$405,Cal!$B21)),"")</f>
        <v>Aug</v>
      </c>
      <c r="N21" s="108" t="str">
        <f>IFERROR(IF(LEN(INDEX(MetricList!M$6:M$405,Cal!$B21))=0,"",INDEX(MetricList!M$6:M$405,Cal!$B21)),"")</f>
        <v>Sep</v>
      </c>
      <c r="O21" s="108" t="str">
        <f>IFERROR(IF(LEN(INDEX(MetricList!N$6:N$405,Cal!$B21))=0,"",INDEX(MetricList!N$6:N$405,Cal!$B21)),"")</f>
        <v>Oct</v>
      </c>
      <c r="P21" s="108" t="str">
        <f>IFERROR(IF(LEN(INDEX(MetricList!O$6:O$405,Cal!$B21))=0,"",INDEX(MetricList!O$6:O$405,Cal!$B21)),"")</f>
        <v>Nov</v>
      </c>
      <c r="Q21" s="108" t="str">
        <f>IFERROR(IF(LEN(INDEX(MetricList!P$6:P$405,Cal!$B21))=0,"",INDEX(MetricList!P$6:P$405,Cal!$B21)),"")</f>
        <v>Dec</v>
      </c>
      <c r="R21" s="195">
        <f t="shared" si="7"/>
        <v>0</v>
      </c>
      <c r="X21" s="110" t="str">
        <f t="shared" si="9"/>
        <v/>
      </c>
      <c r="Y21" s="110">
        <f t="shared" si="9"/>
        <v>17</v>
      </c>
      <c r="Z21" s="110" t="str">
        <f t="shared" si="9"/>
        <v/>
      </c>
      <c r="AA21" s="110" t="str">
        <f t="shared" si="9"/>
        <v/>
      </c>
      <c r="AB21" s="110" t="str">
        <f t="shared" si="9"/>
        <v/>
      </c>
      <c r="AD21" s="112">
        <v>17</v>
      </c>
      <c r="AE21" s="93" t="str">
        <f t="shared" si="10"/>
        <v/>
      </c>
      <c r="AF21" s="93" t="str">
        <f t="shared" si="2"/>
        <v/>
      </c>
      <c r="AG21" s="93" t="str">
        <f t="shared" si="3"/>
        <v/>
      </c>
      <c r="AH21" s="93" t="str">
        <f t="shared" si="4"/>
        <v/>
      </c>
      <c r="AI21" s="93" t="str">
        <f t="shared" si="5"/>
        <v/>
      </c>
      <c r="AW21" s="112">
        <v>2</v>
      </c>
      <c r="AX21" s="93" t="str">
        <f>IFERROR(IF(LEN(INDEX(Menu!K$15:K$29,$BL9))=0,"",INDEX(Menu!K$15:K$29,$BL9)),"")</f>
        <v>Mercedes Banks</v>
      </c>
      <c r="AY21" s="93">
        <f t="array" ref="AY21">IFERROR(IF(LEN(AX21)=0,"",SUM(($AP$5:$AP$16=AX21)*($AU$5:$AU$16))),"")</f>
        <v>3</v>
      </c>
      <c r="AZ21" s="93">
        <f t="shared" si="16"/>
        <v>1</v>
      </c>
      <c r="BA21" s="93">
        <f>IFERROR(AZ21+COUNTIF($AZ$20:AZ21,AZ21)-1,"")</f>
        <v>1</v>
      </c>
      <c r="BC21" s="93" t="str">
        <f t="shared" si="17"/>
        <v>Jemima Begum</v>
      </c>
      <c r="BD21" s="93">
        <f t="shared" si="18"/>
        <v>2</v>
      </c>
      <c r="BL21" s="112">
        <v>14</v>
      </c>
      <c r="BM21" s="1"/>
      <c r="BN21" s="93" t="str">
        <f>IFERROR(INDEX(Cond!$U$21:$Y$30,Cal!$BL21,MATCH(Dashboard!$C$8,Cal!$BM$8:$BM$12,0)),"")</f>
        <v/>
      </c>
      <c r="BO21" s="93" t="str">
        <f t="shared" si="14"/>
        <v/>
      </c>
      <c r="BP21" s="93" t="str">
        <f t="shared" si="15"/>
        <v/>
      </c>
      <c r="BQ21" s="1"/>
      <c r="BR21" s="2"/>
      <c r="BT21" s="105" t="str">
        <f>IFERROR(IF(LEN(INDEX(Menu!K$15:K$29,Cal!$AD18))=0,"",INDEX(Menu!K$15:K$29,Cal!$AD18)),"")</f>
        <v/>
      </c>
      <c r="BU21" s="105" t="str">
        <f t="array" ref="BU21">IFERROR(INDEX($BT$8:$BT$22,SMALL(IF(LEN($BT$8:$BT$22)=0,"",$BL$8:$BL$22),BL21)),"")</f>
        <v/>
      </c>
    </row>
    <row r="22" spans="2:73" x14ac:dyDescent="0.25">
      <c r="B22" s="112">
        <v>18</v>
      </c>
      <c r="C22" s="108" t="str">
        <f>IFERROR(IF(LEN(INDEX(MetricList!B$6:B$405,Cal!$B22))=0,"",INDEX(MetricList!B$6:B$405,Cal!$B22)),"")</f>
        <v>Name</v>
      </c>
      <c r="D22" s="108" t="str">
        <f>IFERROR(IF(LEN(INDEX(MetricList!C$6:C$405,Cal!$B22))=0,"",INDEX(MetricList!C$6:C$405,Cal!$B22)),"")</f>
        <v>Cookie</v>
      </c>
      <c r="E22" s="108" t="str">
        <f>IFERROR(IF(LEN(INDEX(MetricList!D$6:D$405,Cal!$B22))=0,"",INDEX(MetricList!D$6:D$405,Cal!$B22)),"")</f>
        <v>Target</v>
      </c>
      <c r="F22" s="108">
        <f>IFERROR(IF(LEN(INDEX(MetricList!E$6:E$405,Cal!$B22))=0,"",INDEX(MetricList!E$6:E$405,Cal!$B22)),"")</f>
        <v>3.6</v>
      </c>
      <c r="G22" s="108">
        <f>IFERROR(IF(LEN(INDEX(MetricList!F$6:F$405,Cal!$B22))=0,"",INDEX(MetricList!F$6:F$405,Cal!$B22)),"")</f>
        <v>3.6</v>
      </c>
      <c r="H22" s="108">
        <f>IFERROR(IF(LEN(INDEX(MetricList!G$6:G$405,Cal!$B22))=0,"",INDEX(MetricList!G$6:G$405,Cal!$B22)),"")</f>
        <v>3.6</v>
      </c>
      <c r="I22" s="108">
        <f>IFERROR(IF(LEN(INDEX(MetricList!H$6:H$405,Cal!$B22))=0,"",INDEX(MetricList!H$6:H$405,Cal!$B22)),"")</f>
        <v>3.6</v>
      </c>
      <c r="J22" s="108">
        <f>IFERROR(IF(LEN(INDEX(MetricList!I$6:I$405,Cal!$B22))=0,"",INDEX(MetricList!I$6:I$405,Cal!$B22)),"")</f>
        <v>3.6</v>
      </c>
      <c r="K22" s="108">
        <f>IFERROR(IF(LEN(INDEX(MetricList!J$6:J$405,Cal!$B22))=0,"",INDEX(MetricList!J$6:J$405,Cal!$B22)),"")</f>
        <v>3.6</v>
      </c>
      <c r="L22" s="108">
        <f>IFERROR(IF(LEN(INDEX(MetricList!K$6:K$405,Cal!$B22))=0,"",INDEX(MetricList!K$6:K$405,Cal!$B22)),"")</f>
        <v>3.6</v>
      </c>
      <c r="M22" s="108">
        <f>IFERROR(IF(LEN(INDEX(MetricList!L$6:L$405,Cal!$B22))=0,"",INDEX(MetricList!L$6:L$405,Cal!$B22)),"")</f>
        <v>3.6</v>
      </c>
      <c r="N22" s="108">
        <f>IFERROR(IF(LEN(INDEX(MetricList!M$6:M$405,Cal!$B22))=0,"",INDEX(MetricList!M$6:M$405,Cal!$B22)),"")</f>
        <v>3.6</v>
      </c>
      <c r="O22" s="108">
        <f>IFERROR(IF(LEN(INDEX(MetricList!N$6:N$405,Cal!$B22))=0,"",INDEX(MetricList!N$6:N$405,Cal!$B22)),"")</f>
        <v>3.6</v>
      </c>
      <c r="P22" s="108">
        <f>IFERROR(IF(LEN(INDEX(MetricList!O$6:O$405,Cal!$B22))=0,"",INDEX(MetricList!O$6:O$405,Cal!$B22)),"")</f>
        <v>3.6</v>
      </c>
      <c r="Q22" s="108">
        <f>IFERROR(IF(LEN(INDEX(MetricList!P$6:P$405,Cal!$B22))=0,"",INDEX(MetricList!P$6:P$405,Cal!$B22)),"")</f>
        <v>3.6</v>
      </c>
      <c r="R22" s="195">
        <f t="shared" si="7"/>
        <v>0</v>
      </c>
      <c r="X22" s="110" t="str">
        <f t="shared" si="9"/>
        <v/>
      </c>
      <c r="Y22" s="110" t="str">
        <f t="shared" si="9"/>
        <v/>
      </c>
      <c r="Z22" s="110" t="str">
        <f t="shared" si="9"/>
        <v/>
      </c>
      <c r="AA22" s="110" t="str">
        <f t="shared" si="9"/>
        <v/>
      </c>
      <c r="AB22" s="110" t="str">
        <f t="shared" si="9"/>
        <v/>
      </c>
      <c r="AD22" s="112">
        <v>18</v>
      </c>
      <c r="AE22" s="93" t="str">
        <f t="shared" si="10"/>
        <v/>
      </c>
      <c r="AF22" s="93" t="str">
        <f t="shared" si="2"/>
        <v/>
      </c>
      <c r="AG22" s="93" t="str">
        <f t="shared" si="3"/>
        <v/>
      </c>
      <c r="AH22" s="93" t="str">
        <f t="shared" si="4"/>
        <v/>
      </c>
      <c r="AI22" s="93" t="str">
        <f t="shared" si="5"/>
        <v/>
      </c>
      <c r="AW22" s="112">
        <v>3</v>
      </c>
      <c r="AX22" s="93" t="str">
        <f>IFERROR(IF(LEN(INDEX(Menu!K$15:K$29,$BL10))=0,"",INDEX(Menu!K$15:K$29,$BL10)),"")</f>
        <v>Macauley Peck</v>
      </c>
      <c r="AY22" s="93">
        <f t="array" ref="AY22">IFERROR(IF(LEN(AX22)=0,"",SUM(($AP$5:$AP$16=AX22)*($AU$5:$AU$16))),"")</f>
        <v>2</v>
      </c>
      <c r="AZ22" s="93">
        <f t="shared" si="16"/>
        <v>2</v>
      </c>
      <c r="BA22" s="93">
        <f>IFERROR(AZ22+COUNTIF($AZ$20:AZ22,AZ22)-1,"")</f>
        <v>3</v>
      </c>
      <c r="BC22" s="93" t="str">
        <f t="shared" si="17"/>
        <v>Macauley Peck</v>
      </c>
      <c r="BD22" s="93">
        <f t="shared" si="18"/>
        <v>2</v>
      </c>
      <c r="BL22" s="112">
        <v>15</v>
      </c>
      <c r="BM22" s="1"/>
      <c r="BN22" s="93" t="str">
        <f>IFERROR(INDEX(Cond!$U$21:$Y$30,Cal!$BL22,MATCH(Dashboard!$C$8,Cal!$BM$8:$BM$12,0)),"")</f>
        <v/>
      </c>
      <c r="BO22" s="93" t="str">
        <f t="shared" si="14"/>
        <v/>
      </c>
      <c r="BP22" s="93" t="str">
        <f t="shared" si="15"/>
        <v/>
      </c>
      <c r="BQ22" s="1"/>
      <c r="BR22" s="2"/>
      <c r="BT22" s="105" t="str">
        <f>IFERROR(IF(LEN(INDEX(Menu!K$15:K$29,Cal!$AD19))=0,"",INDEX(Menu!K$15:K$29,Cal!$AD19)),"")</f>
        <v/>
      </c>
      <c r="BU22" s="105" t="str">
        <f t="array" ref="BU22">IFERROR(INDEX($BT$8:$BT$22,SMALL(IF(LEN($BT$8:$BT$22)=0,"",$BL$8:$BL$22),BL22)),"")</f>
        <v/>
      </c>
    </row>
    <row r="23" spans="2:73" x14ac:dyDescent="0.25">
      <c r="B23" s="112">
        <v>19</v>
      </c>
      <c r="C23" s="108" t="str">
        <f>IFERROR(IF(LEN(INDEX(MetricList!B$6:B$405,Cal!$B23))=0,"",INDEX(MetricList!B$6:B$405,Cal!$B23)),"")</f>
        <v>Target Name</v>
      </c>
      <c r="D23" s="108" t="str">
        <f>IFERROR(IF(LEN(INDEX(MetricList!C$6:C$405,Cal!$B23))=0,"",INDEX(MetricList!C$6:C$405,Cal!$B23)),"")</f>
        <v>Average weight ( grams)</v>
      </c>
      <c r="E23" s="108" t="str">
        <f>IFERROR(IF(LEN(INDEX(MetricList!D$6:D$405,Cal!$B23))=0,"",INDEX(MetricList!D$6:D$405,Cal!$B23)),"")</f>
        <v>Actualization</v>
      </c>
      <c r="F23" s="108">
        <f>IFERROR(IF(LEN(INDEX(MetricList!E$6:E$405,Cal!$B23))=0,"",INDEX(MetricList!E$6:E$405,Cal!$B23)),"")</f>
        <v>4</v>
      </c>
      <c r="G23" s="108">
        <f>IFERROR(IF(LEN(INDEX(MetricList!F$6:F$405,Cal!$B23))=0,"",INDEX(MetricList!F$6:F$405,Cal!$B23)),"")</f>
        <v>3.85</v>
      </c>
      <c r="H23" s="108">
        <f>IFERROR(IF(LEN(INDEX(MetricList!G$6:G$405,Cal!$B23))=0,"",INDEX(MetricList!G$6:G$405,Cal!$B23)),"")</f>
        <v>3.6</v>
      </c>
      <c r="I23" s="108">
        <f>IFERROR(IF(LEN(INDEX(MetricList!H$6:H$405,Cal!$B23))=0,"",INDEX(MetricList!H$6:H$405,Cal!$B23)),"")</f>
        <v>3.5</v>
      </c>
      <c r="J23" s="108">
        <f>IFERROR(IF(LEN(INDEX(MetricList!I$6:I$405,Cal!$B23))=0,"",INDEX(MetricList!I$6:I$405,Cal!$B23)),"")</f>
        <v>3.5</v>
      </c>
      <c r="K23" s="108">
        <f>IFERROR(IF(LEN(INDEX(MetricList!J$6:J$405,Cal!$B23))=0,"",INDEX(MetricList!J$6:J$405,Cal!$B23)),"")</f>
        <v>3.52</v>
      </c>
      <c r="L23" s="108" t="str">
        <f>IFERROR(IF(LEN(INDEX(MetricList!K$6:K$405,Cal!$B23))=0,"",INDEX(MetricList!K$6:K$405,Cal!$B23)),"")</f>
        <v/>
      </c>
      <c r="M23" s="108" t="str">
        <f>IFERROR(IF(LEN(INDEX(MetricList!L$6:L$405,Cal!$B23))=0,"",INDEX(MetricList!L$6:L$405,Cal!$B23)),"")</f>
        <v/>
      </c>
      <c r="N23" s="108" t="str">
        <f>IFERROR(IF(LEN(INDEX(MetricList!M$6:M$405,Cal!$B23))=0,"",INDEX(MetricList!M$6:M$405,Cal!$B23)),"")</f>
        <v/>
      </c>
      <c r="O23" s="108" t="str">
        <f>IFERROR(IF(LEN(INDEX(MetricList!N$6:N$405,Cal!$B23))=0,"",INDEX(MetricList!N$6:N$405,Cal!$B23)),"")</f>
        <v/>
      </c>
      <c r="P23" s="108" t="str">
        <f>IFERROR(IF(LEN(INDEX(MetricList!O$6:O$405,Cal!$B23))=0,"",INDEX(MetricList!O$6:O$405,Cal!$B23)),"")</f>
        <v/>
      </c>
      <c r="Q23" s="108" t="str">
        <f>IFERROR(IF(LEN(INDEX(MetricList!P$6:P$405,Cal!$B23))=0,"",INDEX(MetricList!P$6:P$405,Cal!$B23)),"")</f>
        <v/>
      </c>
      <c r="R23" s="195">
        <f t="shared" si="7"/>
        <v>0</v>
      </c>
      <c r="X23" s="110" t="str">
        <f t="shared" si="9"/>
        <v/>
      </c>
      <c r="Y23" s="110" t="str">
        <f t="shared" si="9"/>
        <v/>
      </c>
      <c r="Z23" s="110" t="str">
        <f t="shared" si="9"/>
        <v/>
      </c>
      <c r="AA23" s="110" t="str">
        <f t="shared" si="9"/>
        <v/>
      </c>
      <c r="AB23" s="110" t="str">
        <f t="shared" si="9"/>
        <v/>
      </c>
      <c r="AD23" s="112">
        <v>19</v>
      </c>
      <c r="AE23" s="93" t="str">
        <f t="shared" si="10"/>
        <v/>
      </c>
      <c r="AF23" s="93" t="str">
        <f t="shared" si="2"/>
        <v/>
      </c>
      <c r="AG23" s="93" t="str">
        <f t="shared" si="3"/>
        <v/>
      </c>
      <c r="AH23" s="93" t="str">
        <f t="shared" si="4"/>
        <v/>
      </c>
      <c r="AI23" s="93" t="str">
        <f t="shared" si="5"/>
        <v/>
      </c>
      <c r="AW23" s="112">
        <v>4</v>
      </c>
      <c r="AX23" s="93" t="str">
        <f>IFERROR(IF(LEN(INDEX(Menu!K$15:K$29,$BL11))=0,"",INDEX(Menu!K$15:K$29,$BL11)),"")</f>
        <v>Hannah Shaw</v>
      </c>
      <c r="AY23" s="93">
        <f t="array" ref="AY23">IFERROR(IF(LEN(AX23)=0,"",SUM(($AP$5:$AP$16=AX23)*($AU$5:$AU$16))),"")</f>
        <v>2</v>
      </c>
      <c r="AZ23" s="93">
        <f t="shared" si="16"/>
        <v>2</v>
      </c>
      <c r="BA23" s="93">
        <f>IFERROR(AZ23+COUNTIF($AZ$20:AZ23,AZ23)-1,"")</f>
        <v>4</v>
      </c>
      <c r="BC23" s="93" t="str">
        <f t="shared" si="17"/>
        <v>Hannah Shaw</v>
      </c>
      <c r="BD23" s="93">
        <f t="shared" si="18"/>
        <v>2</v>
      </c>
    </row>
    <row r="24" spans="2:73" x14ac:dyDescent="0.25">
      <c r="B24" s="112">
        <v>20</v>
      </c>
      <c r="C24" s="108" t="str">
        <f>IFERROR(IF(LEN(INDEX(MetricList!B$6:B$405,Cal!$B24))=0,"",INDEX(MetricList!B$6:B$405,Cal!$B24)),"")</f>
        <v/>
      </c>
      <c r="D24" s="108" t="str">
        <f>IFERROR(IF(LEN(INDEX(MetricList!C$6:C$405,Cal!$B24))=0,"",INDEX(MetricList!C$6:C$405,Cal!$B24)),"")</f>
        <v/>
      </c>
      <c r="E24" s="108" t="str">
        <f>IFERROR(IF(LEN(INDEX(MetricList!D$6:D$405,Cal!$B24))=0,"",INDEX(MetricList!D$6:D$405,Cal!$B24)),"")</f>
        <v/>
      </c>
      <c r="F24" s="108" t="str">
        <f>IFERROR(IF(LEN(INDEX(MetricList!E$6:E$405,Cal!$B24))=0,"",INDEX(MetricList!E$6:E$405,Cal!$B24)),"")</f>
        <v/>
      </c>
      <c r="G24" s="108" t="str">
        <f>IFERROR(IF(LEN(INDEX(MetricList!F$6:F$405,Cal!$B24))=0,"",INDEX(MetricList!F$6:F$405,Cal!$B24)),"")</f>
        <v/>
      </c>
      <c r="H24" s="108" t="str">
        <f>IFERROR(IF(LEN(INDEX(MetricList!G$6:G$405,Cal!$B24))=0,"",INDEX(MetricList!G$6:G$405,Cal!$B24)),"")</f>
        <v/>
      </c>
      <c r="I24" s="108" t="str">
        <f>IFERROR(IF(LEN(INDEX(MetricList!H$6:H$405,Cal!$B24))=0,"",INDEX(MetricList!H$6:H$405,Cal!$B24)),"")</f>
        <v/>
      </c>
      <c r="J24" s="108" t="str">
        <f>IFERROR(IF(LEN(INDEX(MetricList!I$6:I$405,Cal!$B24))=0,"",INDEX(MetricList!I$6:I$405,Cal!$B24)),"")</f>
        <v/>
      </c>
      <c r="K24" s="108" t="str">
        <f>IFERROR(IF(LEN(INDEX(MetricList!J$6:J$405,Cal!$B24))=0,"",INDEX(MetricList!J$6:J$405,Cal!$B24)),"")</f>
        <v/>
      </c>
      <c r="L24" s="108" t="str">
        <f>IFERROR(IF(LEN(INDEX(MetricList!K$6:K$405,Cal!$B24))=0,"",INDEX(MetricList!K$6:K$405,Cal!$B24)),"")</f>
        <v/>
      </c>
      <c r="M24" s="108" t="str">
        <f>IFERROR(IF(LEN(INDEX(MetricList!L$6:L$405,Cal!$B24))=0,"",INDEX(MetricList!L$6:L$405,Cal!$B24)),"")</f>
        <v/>
      </c>
      <c r="N24" s="108" t="str">
        <f>IFERROR(IF(LEN(INDEX(MetricList!M$6:M$405,Cal!$B24))=0,"",INDEX(MetricList!M$6:M$405,Cal!$B24)),"")</f>
        <v/>
      </c>
      <c r="O24" s="108" t="str">
        <f>IFERROR(IF(LEN(INDEX(MetricList!N$6:N$405,Cal!$B24))=0,"",INDEX(MetricList!N$6:N$405,Cal!$B24)),"")</f>
        <v/>
      </c>
      <c r="P24" s="108" t="str">
        <f>IFERROR(IF(LEN(INDEX(MetricList!O$6:O$405,Cal!$B24))=0,"",INDEX(MetricList!O$6:O$405,Cal!$B24)),"")</f>
        <v/>
      </c>
      <c r="Q24" s="108" t="str">
        <f>IFERROR(IF(LEN(INDEX(MetricList!P$6:P$405,Cal!$B24))=0,"",INDEX(MetricList!P$6:P$405,Cal!$B24)),"")</f>
        <v/>
      </c>
      <c r="R24" s="195">
        <f t="shared" si="7"/>
        <v>0</v>
      </c>
      <c r="X24" s="110" t="str">
        <f t="shared" si="9"/>
        <v/>
      </c>
      <c r="Y24" s="110" t="str">
        <f t="shared" si="9"/>
        <v/>
      </c>
      <c r="Z24" s="110" t="str">
        <f t="shared" si="9"/>
        <v/>
      </c>
      <c r="AA24" s="110" t="str">
        <f t="shared" si="9"/>
        <v/>
      </c>
      <c r="AB24" s="110" t="str">
        <f t="shared" si="9"/>
        <v/>
      </c>
      <c r="AD24" s="112">
        <v>20</v>
      </c>
      <c r="AE24" s="93" t="str">
        <f t="shared" si="10"/>
        <v/>
      </c>
      <c r="AF24" s="93" t="str">
        <f t="shared" si="2"/>
        <v/>
      </c>
      <c r="AG24" s="93" t="str">
        <f t="shared" si="3"/>
        <v/>
      </c>
      <c r="AH24" s="93" t="str">
        <f t="shared" si="4"/>
        <v/>
      </c>
      <c r="AI24" s="93" t="str">
        <f t="shared" si="5"/>
        <v/>
      </c>
      <c r="AW24" s="112">
        <v>5</v>
      </c>
      <c r="AX24" s="93" t="str">
        <f>IFERROR(IF(LEN(INDEX(Menu!K$15:K$29,$BL12))=0,"",INDEX(Menu!K$15:K$29,$BL12)),"")</f>
        <v>Brad Pitt</v>
      </c>
      <c r="AY24" s="93">
        <f t="array" ref="AY24">IFERROR(IF(LEN(AX24)=0,"",SUM(($AP$5:$AP$16=AX24)*($AU$5:$AU$16))),"")</f>
        <v>1</v>
      </c>
      <c r="AZ24" s="93">
        <f t="shared" si="16"/>
        <v>5</v>
      </c>
      <c r="BA24" s="93">
        <f>IFERROR(AZ24+COUNTIF($AZ$20:AZ24,AZ24)-1,"")</f>
        <v>5</v>
      </c>
      <c r="BC24" s="93" t="str">
        <f t="shared" si="17"/>
        <v>Brad Pitt</v>
      </c>
      <c r="BD24" s="93">
        <f t="shared" si="18"/>
        <v>1</v>
      </c>
    </row>
    <row r="25" spans="2:73" x14ac:dyDescent="0.25">
      <c r="B25" s="112">
        <v>21</v>
      </c>
      <c r="C25" s="108" t="str">
        <f>IFERROR(IF(LEN(INDEX(MetricList!B$6:B$405,Cal!$B25))=0,"",INDEX(MetricList!B$6:B$405,Cal!$B25)),"")</f>
        <v>Category</v>
      </c>
      <c r="D25" s="108" t="str">
        <f>IFERROR(IF(LEN(INDEX(MetricList!C$6:C$405,Cal!$B25))=0,"",INDEX(MetricList!C$6:C$405,Cal!$B25)),"")</f>
        <v>Process</v>
      </c>
      <c r="E25" s="108" t="str">
        <f>IFERROR(IF(LEN(INDEX(MetricList!D$6:D$405,Cal!$B25))=0,"",INDEX(MetricList!D$6:D$405,Cal!$B25)),"")</f>
        <v>Month</v>
      </c>
      <c r="F25" s="108" t="str">
        <f>IFERROR(IF(LEN(INDEX(MetricList!E$6:E$405,Cal!$B25))=0,"",INDEX(MetricList!E$6:E$405,Cal!$B25)),"")</f>
        <v>Jan</v>
      </c>
      <c r="G25" s="108" t="str">
        <f>IFERROR(IF(LEN(INDEX(MetricList!F$6:F$405,Cal!$B25))=0,"",INDEX(MetricList!F$6:F$405,Cal!$B25)),"")</f>
        <v>Feb</v>
      </c>
      <c r="H25" s="108" t="str">
        <f>IFERROR(IF(LEN(INDEX(MetricList!G$6:G$405,Cal!$B25))=0,"",INDEX(MetricList!G$6:G$405,Cal!$B25)),"")</f>
        <v>Mar</v>
      </c>
      <c r="I25" s="108" t="str">
        <f>IFERROR(IF(LEN(INDEX(MetricList!H$6:H$405,Cal!$B25))=0,"",INDEX(MetricList!H$6:H$405,Cal!$B25)),"")</f>
        <v>Apr</v>
      </c>
      <c r="J25" s="108" t="str">
        <f>IFERROR(IF(LEN(INDEX(MetricList!I$6:I$405,Cal!$B25))=0,"",INDEX(MetricList!I$6:I$405,Cal!$B25)),"")</f>
        <v>May</v>
      </c>
      <c r="K25" s="108" t="str">
        <f>IFERROR(IF(LEN(INDEX(MetricList!J$6:J$405,Cal!$B25))=0,"",INDEX(MetricList!J$6:J$405,Cal!$B25)),"")</f>
        <v>Jun</v>
      </c>
      <c r="L25" s="108" t="str">
        <f>IFERROR(IF(LEN(INDEX(MetricList!K$6:K$405,Cal!$B25))=0,"",INDEX(MetricList!K$6:K$405,Cal!$B25)),"")</f>
        <v>Jul</v>
      </c>
      <c r="M25" s="108" t="str">
        <f>IFERROR(IF(LEN(INDEX(MetricList!L$6:L$405,Cal!$B25))=0,"",INDEX(MetricList!L$6:L$405,Cal!$B25)),"")</f>
        <v>Aug</v>
      </c>
      <c r="N25" s="108" t="str">
        <f>IFERROR(IF(LEN(INDEX(MetricList!M$6:M$405,Cal!$B25))=0,"",INDEX(MetricList!M$6:M$405,Cal!$B25)),"")</f>
        <v>Sep</v>
      </c>
      <c r="O25" s="108" t="str">
        <f>IFERROR(IF(LEN(INDEX(MetricList!N$6:N$405,Cal!$B25))=0,"",INDEX(MetricList!N$6:N$405,Cal!$B25)),"")</f>
        <v>Oct</v>
      </c>
      <c r="P25" s="108" t="str">
        <f>IFERROR(IF(LEN(INDEX(MetricList!O$6:O$405,Cal!$B25))=0,"",INDEX(MetricList!O$6:O$405,Cal!$B25)),"")</f>
        <v>Nov</v>
      </c>
      <c r="Q25" s="108" t="str">
        <f>IFERROR(IF(LEN(INDEX(MetricList!P$6:P$405,Cal!$B25))=0,"",INDEX(MetricList!P$6:P$405,Cal!$B25)),"")</f>
        <v>Dec</v>
      </c>
      <c r="R25" s="195">
        <f t="shared" si="7"/>
        <v>0</v>
      </c>
      <c r="X25" s="110" t="str">
        <f t="shared" si="9"/>
        <v/>
      </c>
      <c r="Y25" s="110" t="str">
        <f t="shared" si="9"/>
        <v/>
      </c>
      <c r="Z25" s="110">
        <f t="shared" si="9"/>
        <v>21</v>
      </c>
      <c r="AA25" s="110" t="str">
        <f t="shared" si="9"/>
        <v/>
      </c>
      <c r="AB25" s="110" t="str">
        <f t="shared" si="9"/>
        <v/>
      </c>
      <c r="AD25" s="112">
        <v>21</v>
      </c>
      <c r="AE25" s="93" t="str">
        <f t="shared" si="10"/>
        <v/>
      </c>
      <c r="AF25" s="93" t="str">
        <f t="shared" si="2"/>
        <v/>
      </c>
      <c r="AG25" s="93" t="str">
        <f t="shared" si="3"/>
        <v/>
      </c>
      <c r="AH25" s="93" t="str">
        <f t="shared" si="4"/>
        <v/>
      </c>
      <c r="AI25" s="93" t="str">
        <f t="shared" si="5"/>
        <v/>
      </c>
      <c r="AW25" s="112">
        <v>6</v>
      </c>
      <c r="AX25" s="93" t="str">
        <f>IFERROR(IF(LEN(INDEX(Menu!K$15:K$29,$BL13))=0,"",INDEX(Menu!K$15:K$29,$BL13)),"")</f>
        <v/>
      </c>
      <c r="AY25" s="93" t="str">
        <f t="array" ref="AY25">IFERROR(IF(LEN(AX25)=0,"",SUM(($AP$5:$AP$16=AX25)*($AU$5:$AU$16))),"")</f>
        <v/>
      </c>
      <c r="AZ25" s="93" t="str">
        <f t="shared" si="16"/>
        <v/>
      </c>
      <c r="BA25" s="93" t="str">
        <f>IFERROR(AZ25+COUNTIF($AZ$20:AZ25,AZ25)-1,"")</f>
        <v/>
      </c>
      <c r="BC25" s="93" t="str">
        <f t="shared" si="17"/>
        <v/>
      </c>
      <c r="BD25" s="93" t="str">
        <f t="shared" si="18"/>
        <v/>
      </c>
    </row>
    <row r="26" spans="2:73" x14ac:dyDescent="0.25">
      <c r="B26" s="112">
        <v>22</v>
      </c>
      <c r="C26" s="108" t="str">
        <f>IFERROR(IF(LEN(INDEX(MetricList!B$6:B$405,Cal!$B26))=0,"",INDEX(MetricList!B$6:B$405,Cal!$B26)),"")</f>
        <v>Name</v>
      </c>
      <c r="D26" s="108" t="str">
        <f>IFERROR(IF(LEN(INDEX(MetricList!C$6:C$405,Cal!$B26))=0,"",INDEX(MetricList!C$6:C$405,Cal!$B26)),"")</f>
        <v>Preparation of coffee</v>
      </c>
      <c r="E26" s="108" t="str">
        <f>IFERROR(IF(LEN(INDEX(MetricList!D$6:D$405,Cal!$B26))=0,"",INDEX(MetricList!D$6:D$405,Cal!$B26)),"")</f>
        <v>Target</v>
      </c>
      <c r="F26" s="108">
        <f>IFERROR(IF(LEN(INDEX(MetricList!E$6:E$405,Cal!$B26))=0,"",INDEX(MetricList!E$6:E$405,Cal!$B26)),"")</f>
        <v>250</v>
      </c>
      <c r="G26" s="108">
        <f>IFERROR(IF(LEN(INDEX(MetricList!F$6:F$405,Cal!$B26))=0,"",INDEX(MetricList!F$6:F$405,Cal!$B26)),"")</f>
        <v>250</v>
      </c>
      <c r="H26" s="108">
        <f>IFERROR(IF(LEN(INDEX(MetricList!G$6:G$405,Cal!$B26))=0,"",INDEX(MetricList!G$6:G$405,Cal!$B26)),"")</f>
        <v>250</v>
      </c>
      <c r="I26" s="108">
        <f>IFERROR(IF(LEN(INDEX(MetricList!H$6:H$405,Cal!$B26))=0,"",INDEX(MetricList!H$6:H$405,Cal!$B26)),"")</f>
        <v>250</v>
      </c>
      <c r="J26" s="108">
        <f>IFERROR(IF(LEN(INDEX(MetricList!I$6:I$405,Cal!$B26))=0,"",INDEX(MetricList!I$6:I$405,Cal!$B26)),"")</f>
        <v>250</v>
      </c>
      <c r="K26" s="108">
        <f>IFERROR(IF(LEN(INDEX(MetricList!J$6:J$405,Cal!$B26))=0,"",INDEX(MetricList!J$6:J$405,Cal!$B26)),"")</f>
        <v>250</v>
      </c>
      <c r="L26" s="108">
        <f>IFERROR(IF(LEN(INDEX(MetricList!K$6:K$405,Cal!$B26))=0,"",INDEX(MetricList!K$6:K$405,Cal!$B26)),"")</f>
        <v>250</v>
      </c>
      <c r="M26" s="108">
        <f>IFERROR(IF(LEN(INDEX(MetricList!L$6:L$405,Cal!$B26))=0,"",INDEX(MetricList!L$6:L$405,Cal!$B26)),"")</f>
        <v>250</v>
      </c>
      <c r="N26" s="108">
        <f>IFERROR(IF(LEN(INDEX(MetricList!M$6:M$405,Cal!$B26))=0,"",INDEX(MetricList!M$6:M$405,Cal!$B26)),"")</f>
        <v>250</v>
      </c>
      <c r="O26" s="108">
        <f>IFERROR(IF(LEN(INDEX(MetricList!N$6:N$405,Cal!$B26))=0,"",INDEX(MetricList!N$6:N$405,Cal!$B26)),"")</f>
        <v>250</v>
      </c>
      <c r="P26" s="108">
        <f>IFERROR(IF(LEN(INDEX(MetricList!O$6:O$405,Cal!$B26))=0,"",INDEX(MetricList!O$6:O$405,Cal!$B26)),"")</f>
        <v>250</v>
      </c>
      <c r="Q26" s="108">
        <f>IFERROR(IF(LEN(INDEX(MetricList!P$6:P$405,Cal!$B26))=0,"",INDEX(MetricList!P$6:P$405,Cal!$B26)),"")</f>
        <v>250</v>
      </c>
      <c r="R26" s="195">
        <f t="shared" si="7"/>
        <v>0</v>
      </c>
      <c r="X26" s="110" t="str">
        <f t="shared" si="9"/>
        <v/>
      </c>
      <c r="Y26" s="110" t="str">
        <f t="shared" si="9"/>
        <v/>
      </c>
      <c r="Z26" s="110" t="str">
        <f t="shared" si="9"/>
        <v/>
      </c>
      <c r="AA26" s="110" t="str">
        <f t="shared" si="9"/>
        <v/>
      </c>
      <c r="AB26" s="110" t="str">
        <f t="shared" si="9"/>
        <v/>
      </c>
      <c r="AD26" s="112">
        <v>22</v>
      </c>
      <c r="AE26" s="93" t="str">
        <f t="shared" si="10"/>
        <v/>
      </c>
      <c r="AF26" s="93" t="str">
        <f t="shared" si="2"/>
        <v/>
      </c>
      <c r="AG26" s="93" t="str">
        <f t="shared" si="3"/>
        <v/>
      </c>
      <c r="AH26" s="93" t="str">
        <f t="shared" si="4"/>
        <v/>
      </c>
      <c r="AI26" s="93" t="str">
        <f t="shared" si="5"/>
        <v/>
      </c>
      <c r="AW26" s="112">
        <v>7</v>
      </c>
      <c r="AX26" s="93" t="str">
        <f>IFERROR(IF(LEN(INDEX(Menu!K$15:K$29,$BL14))=0,"",INDEX(Menu!K$15:K$29,$BL14)),"")</f>
        <v/>
      </c>
      <c r="AY26" s="93" t="str">
        <f t="array" ref="AY26">IFERROR(IF(LEN(AX26)=0,"",SUM(($AP$5:$AP$16=AX26)*($AU$5:$AU$16))),"")</f>
        <v/>
      </c>
      <c r="AZ26" s="93" t="str">
        <f t="shared" si="16"/>
        <v/>
      </c>
      <c r="BA26" s="93" t="str">
        <f>IFERROR(AZ26+COUNTIF($AZ$20:AZ26,AZ26)-1,"")</f>
        <v/>
      </c>
      <c r="BC26" s="93" t="str">
        <f t="shared" si="17"/>
        <v/>
      </c>
      <c r="BD26" s="93" t="str">
        <f t="shared" si="18"/>
        <v/>
      </c>
    </row>
    <row r="27" spans="2:73" x14ac:dyDescent="0.25">
      <c r="B27" s="112">
        <v>23</v>
      </c>
      <c r="C27" s="108" t="str">
        <f>IFERROR(IF(LEN(INDEX(MetricList!B$6:B$405,Cal!$B27))=0,"",INDEX(MetricList!B$6:B$405,Cal!$B27)),"")</f>
        <v>Target Name</v>
      </c>
      <c r="D27" s="108" t="str">
        <f>IFERROR(IF(LEN(INDEX(MetricList!C$6:C$405,Cal!$B27))=0,"",INDEX(MetricList!C$6:C$405,Cal!$B27)),"")</f>
        <v>Average preparation time (mins)</v>
      </c>
      <c r="E27" s="108" t="str">
        <f>IFERROR(IF(LEN(INDEX(MetricList!D$6:D$405,Cal!$B27))=0,"",INDEX(MetricList!D$6:D$405,Cal!$B27)),"")</f>
        <v>Actualization</v>
      </c>
      <c r="F27" s="108">
        <f>IFERROR(IF(LEN(INDEX(MetricList!E$6:E$405,Cal!$B27))=0,"",INDEX(MetricList!E$6:E$405,Cal!$B27)),"")</f>
        <v>260</v>
      </c>
      <c r="G27" s="108">
        <f>IFERROR(IF(LEN(INDEX(MetricList!F$6:F$405,Cal!$B27))=0,"",INDEX(MetricList!F$6:F$405,Cal!$B27)),"")</f>
        <v>270</v>
      </c>
      <c r="H27" s="108">
        <f>IFERROR(IF(LEN(INDEX(MetricList!G$6:G$405,Cal!$B27))=0,"",INDEX(MetricList!G$6:G$405,Cal!$B27)),"")</f>
        <v>260</v>
      </c>
      <c r="I27" s="108">
        <f>IFERROR(IF(LEN(INDEX(MetricList!H$6:H$405,Cal!$B27))=0,"",INDEX(MetricList!H$6:H$405,Cal!$B27)),"")</f>
        <v>255</v>
      </c>
      <c r="J27" s="108">
        <f>IFERROR(IF(LEN(INDEX(MetricList!I$6:I$405,Cal!$B27))=0,"",INDEX(MetricList!I$6:I$405,Cal!$B27)),"")</f>
        <v>240</v>
      </c>
      <c r="K27" s="108">
        <f>IFERROR(IF(LEN(INDEX(MetricList!J$6:J$405,Cal!$B27))=0,"",INDEX(MetricList!J$6:J$405,Cal!$B27)),"")</f>
        <v>265</v>
      </c>
      <c r="L27" s="108" t="str">
        <f>IFERROR(IF(LEN(INDEX(MetricList!K$6:K$405,Cal!$B27))=0,"",INDEX(MetricList!K$6:K$405,Cal!$B27)),"")</f>
        <v/>
      </c>
      <c r="M27" s="108" t="str">
        <f>IFERROR(IF(LEN(INDEX(MetricList!L$6:L$405,Cal!$B27))=0,"",INDEX(MetricList!L$6:L$405,Cal!$B27)),"")</f>
        <v/>
      </c>
      <c r="N27" s="108" t="str">
        <f>IFERROR(IF(LEN(INDEX(MetricList!M$6:M$405,Cal!$B27))=0,"",INDEX(MetricList!M$6:M$405,Cal!$B27)),"")</f>
        <v/>
      </c>
      <c r="O27" s="108" t="str">
        <f>IFERROR(IF(LEN(INDEX(MetricList!N$6:N$405,Cal!$B27))=0,"",INDEX(MetricList!N$6:N$405,Cal!$B27)),"")</f>
        <v/>
      </c>
      <c r="P27" s="108" t="str">
        <f>IFERROR(IF(LEN(INDEX(MetricList!O$6:O$405,Cal!$B27))=0,"",INDEX(MetricList!O$6:O$405,Cal!$B27)),"")</f>
        <v/>
      </c>
      <c r="Q27" s="108" t="str">
        <f>IFERROR(IF(LEN(INDEX(MetricList!P$6:P$405,Cal!$B27))=0,"",INDEX(MetricList!P$6:P$405,Cal!$B27)),"")</f>
        <v/>
      </c>
      <c r="R27" s="195">
        <f t="shared" si="7"/>
        <v>0</v>
      </c>
      <c r="X27" s="110" t="str">
        <f t="shared" si="9"/>
        <v/>
      </c>
      <c r="Y27" s="110" t="str">
        <f t="shared" si="9"/>
        <v/>
      </c>
      <c r="Z27" s="110" t="str">
        <f t="shared" si="9"/>
        <v/>
      </c>
      <c r="AA27" s="110" t="str">
        <f t="shared" si="9"/>
        <v/>
      </c>
      <c r="AB27" s="110" t="str">
        <f t="shared" si="9"/>
        <v/>
      </c>
      <c r="AD27" s="112">
        <v>23</v>
      </c>
      <c r="AE27" s="93" t="str">
        <f t="shared" si="10"/>
        <v/>
      </c>
      <c r="AF27" s="93" t="str">
        <f t="shared" si="2"/>
        <v/>
      </c>
      <c r="AG27" s="93" t="str">
        <f t="shared" si="3"/>
        <v/>
      </c>
      <c r="AH27" s="93" t="str">
        <f t="shared" si="4"/>
        <v/>
      </c>
      <c r="AI27" s="93" t="str">
        <f t="shared" si="5"/>
        <v/>
      </c>
      <c r="AW27" s="112">
        <v>8</v>
      </c>
      <c r="AX27" s="93" t="str">
        <f>IFERROR(IF(LEN(INDEX(Menu!K$15:K$29,$BL15))=0,"",INDEX(Menu!K$15:K$29,$BL15)),"")</f>
        <v/>
      </c>
      <c r="AY27" s="93" t="str">
        <f t="array" ref="AY27">IFERROR(IF(LEN(AX27)=0,"",SUM(($AP$5:$AP$16=AX27)*($AU$5:$AU$16))),"")</f>
        <v/>
      </c>
      <c r="AZ27" s="93" t="str">
        <f t="shared" si="16"/>
        <v/>
      </c>
      <c r="BA27" s="93" t="str">
        <f>IFERROR(AZ27+COUNTIF($AZ$20:AZ27,AZ27)-1,"")</f>
        <v/>
      </c>
      <c r="BC27" s="93" t="str">
        <f t="shared" si="17"/>
        <v/>
      </c>
      <c r="BD27" s="93" t="str">
        <f t="shared" si="18"/>
        <v/>
      </c>
    </row>
    <row r="28" spans="2:73" x14ac:dyDescent="0.25">
      <c r="B28" s="112">
        <v>24</v>
      </c>
      <c r="C28" s="108" t="str">
        <f>IFERROR(IF(LEN(INDEX(MetricList!B$6:B$405,Cal!$B28))=0,"",INDEX(MetricList!B$6:B$405,Cal!$B28)),"")</f>
        <v/>
      </c>
      <c r="D28" s="108" t="str">
        <f>IFERROR(IF(LEN(INDEX(MetricList!C$6:C$405,Cal!$B28))=0,"",INDEX(MetricList!C$6:C$405,Cal!$B28)),"")</f>
        <v/>
      </c>
      <c r="E28" s="108" t="str">
        <f>IFERROR(IF(LEN(INDEX(MetricList!D$6:D$405,Cal!$B28))=0,"",INDEX(MetricList!D$6:D$405,Cal!$B28)),"")</f>
        <v/>
      </c>
      <c r="F28" s="108" t="str">
        <f>IFERROR(IF(LEN(INDEX(MetricList!E$6:E$405,Cal!$B28))=0,"",INDEX(MetricList!E$6:E$405,Cal!$B28)),"")</f>
        <v/>
      </c>
      <c r="G28" s="108" t="str">
        <f>IFERROR(IF(LEN(INDEX(MetricList!F$6:F$405,Cal!$B28))=0,"",INDEX(MetricList!F$6:F$405,Cal!$B28)),"")</f>
        <v/>
      </c>
      <c r="H28" s="108" t="str">
        <f>IFERROR(IF(LEN(INDEX(MetricList!G$6:G$405,Cal!$B28))=0,"",INDEX(MetricList!G$6:G$405,Cal!$B28)),"")</f>
        <v/>
      </c>
      <c r="I28" s="108" t="str">
        <f>IFERROR(IF(LEN(INDEX(MetricList!H$6:H$405,Cal!$B28))=0,"",INDEX(MetricList!H$6:H$405,Cal!$B28)),"")</f>
        <v/>
      </c>
      <c r="J28" s="108" t="str">
        <f>IFERROR(IF(LEN(INDEX(MetricList!I$6:I$405,Cal!$B28))=0,"",INDEX(MetricList!I$6:I$405,Cal!$B28)),"")</f>
        <v/>
      </c>
      <c r="K28" s="108" t="str">
        <f>IFERROR(IF(LEN(INDEX(MetricList!J$6:J$405,Cal!$B28))=0,"",INDEX(MetricList!J$6:J$405,Cal!$B28)),"")</f>
        <v/>
      </c>
      <c r="L28" s="108" t="str">
        <f>IFERROR(IF(LEN(INDEX(MetricList!K$6:K$405,Cal!$B28))=0,"",INDEX(MetricList!K$6:K$405,Cal!$B28)),"")</f>
        <v/>
      </c>
      <c r="M28" s="108" t="str">
        <f>IFERROR(IF(LEN(INDEX(MetricList!L$6:L$405,Cal!$B28))=0,"",INDEX(MetricList!L$6:L$405,Cal!$B28)),"")</f>
        <v/>
      </c>
      <c r="N28" s="108" t="str">
        <f>IFERROR(IF(LEN(INDEX(MetricList!M$6:M$405,Cal!$B28))=0,"",INDEX(MetricList!M$6:M$405,Cal!$B28)),"")</f>
        <v/>
      </c>
      <c r="O28" s="108" t="str">
        <f>IFERROR(IF(LEN(INDEX(MetricList!N$6:N$405,Cal!$B28))=0,"",INDEX(MetricList!N$6:N$405,Cal!$B28)),"")</f>
        <v/>
      </c>
      <c r="P28" s="108" t="str">
        <f>IFERROR(IF(LEN(INDEX(MetricList!O$6:O$405,Cal!$B28))=0,"",INDEX(MetricList!O$6:O$405,Cal!$B28)),"")</f>
        <v/>
      </c>
      <c r="Q28" s="108" t="str">
        <f>IFERROR(IF(LEN(INDEX(MetricList!P$6:P$405,Cal!$B28))=0,"",INDEX(MetricList!P$6:P$405,Cal!$B28)),"")</f>
        <v/>
      </c>
      <c r="R28" s="195">
        <f t="shared" si="7"/>
        <v>0</v>
      </c>
      <c r="X28" s="110" t="str">
        <f t="shared" si="9"/>
        <v/>
      </c>
      <c r="Y28" s="110" t="str">
        <f t="shared" si="9"/>
        <v/>
      </c>
      <c r="Z28" s="110" t="str">
        <f t="shared" si="9"/>
        <v/>
      </c>
      <c r="AA28" s="110" t="str">
        <f t="shared" si="9"/>
        <v/>
      </c>
      <c r="AB28" s="110" t="str">
        <f t="shared" si="9"/>
        <v/>
      </c>
      <c r="AD28" s="112">
        <v>24</v>
      </c>
      <c r="AE28" s="93" t="str">
        <f t="shared" si="10"/>
        <v/>
      </c>
      <c r="AF28" s="93" t="str">
        <f t="shared" si="2"/>
        <v/>
      </c>
      <c r="AG28" s="93" t="str">
        <f t="shared" si="3"/>
        <v/>
      </c>
      <c r="AH28" s="93" t="str">
        <f t="shared" si="4"/>
        <v/>
      </c>
      <c r="AI28" s="93" t="str">
        <f t="shared" si="5"/>
        <v/>
      </c>
      <c r="AW28" s="112">
        <v>9</v>
      </c>
      <c r="AX28" s="93" t="str">
        <f>IFERROR(IF(LEN(INDEX(Menu!K$15:K$29,$BL16))=0,"",INDEX(Menu!K$15:K$29,$BL16)),"")</f>
        <v/>
      </c>
      <c r="AY28" s="93" t="str">
        <f t="array" ref="AY28">IFERROR(IF(LEN(AX28)=0,"",SUM(($AP$5:$AP$16=AX28)*($AU$5:$AU$16))),"")</f>
        <v/>
      </c>
      <c r="AZ28" s="93" t="str">
        <f t="shared" si="16"/>
        <v/>
      </c>
      <c r="BA28" s="93" t="str">
        <f>IFERROR(AZ28+COUNTIF($AZ$20:AZ28,AZ28)-1,"")</f>
        <v/>
      </c>
      <c r="BC28" s="93" t="str">
        <f t="shared" si="17"/>
        <v/>
      </c>
      <c r="BD28" s="93" t="str">
        <f t="shared" si="18"/>
        <v/>
      </c>
    </row>
    <row r="29" spans="2:73" x14ac:dyDescent="0.25">
      <c r="B29" s="112">
        <v>25</v>
      </c>
      <c r="C29" s="108" t="str">
        <f>IFERROR(IF(LEN(INDEX(MetricList!B$6:B$405,Cal!$B29))=0,"",INDEX(MetricList!B$6:B$405,Cal!$B29)),"")</f>
        <v>Category</v>
      </c>
      <c r="D29" s="108" t="str">
        <f>IFERROR(IF(LEN(INDEX(MetricList!C$6:C$405,Cal!$B29))=0,"",INDEX(MetricList!C$6:C$405,Cal!$B29)),"")</f>
        <v>Process</v>
      </c>
      <c r="E29" s="108" t="str">
        <f>IFERROR(IF(LEN(INDEX(MetricList!D$6:D$405,Cal!$B29))=0,"",INDEX(MetricList!D$6:D$405,Cal!$B29)),"")</f>
        <v>Month</v>
      </c>
      <c r="F29" s="108" t="str">
        <f>IFERROR(IF(LEN(INDEX(MetricList!E$6:E$405,Cal!$B29))=0,"",INDEX(MetricList!E$6:E$405,Cal!$B29)),"")</f>
        <v>Jan</v>
      </c>
      <c r="G29" s="108" t="str">
        <f>IFERROR(IF(LEN(INDEX(MetricList!F$6:F$405,Cal!$B29))=0,"",INDEX(MetricList!F$6:F$405,Cal!$B29)),"")</f>
        <v>Feb</v>
      </c>
      <c r="H29" s="108" t="str">
        <f>IFERROR(IF(LEN(INDEX(MetricList!G$6:G$405,Cal!$B29))=0,"",INDEX(MetricList!G$6:G$405,Cal!$B29)),"")</f>
        <v>Mar</v>
      </c>
      <c r="I29" s="108" t="str">
        <f>IFERROR(IF(LEN(INDEX(MetricList!H$6:H$405,Cal!$B29))=0,"",INDEX(MetricList!H$6:H$405,Cal!$B29)),"")</f>
        <v>Apr</v>
      </c>
      <c r="J29" s="108" t="str">
        <f>IFERROR(IF(LEN(INDEX(MetricList!I$6:I$405,Cal!$B29))=0,"",INDEX(MetricList!I$6:I$405,Cal!$B29)),"")</f>
        <v>May</v>
      </c>
      <c r="K29" s="108" t="str">
        <f>IFERROR(IF(LEN(INDEX(MetricList!J$6:J$405,Cal!$B29))=0,"",INDEX(MetricList!J$6:J$405,Cal!$B29)),"")</f>
        <v>Jun</v>
      </c>
      <c r="L29" s="108" t="str">
        <f>IFERROR(IF(LEN(INDEX(MetricList!K$6:K$405,Cal!$B29))=0,"",INDEX(MetricList!K$6:K$405,Cal!$B29)),"")</f>
        <v>Jul</v>
      </c>
      <c r="M29" s="108" t="str">
        <f>IFERROR(IF(LEN(INDEX(MetricList!L$6:L$405,Cal!$B29))=0,"",INDEX(MetricList!L$6:L$405,Cal!$B29)),"")</f>
        <v>Aug</v>
      </c>
      <c r="N29" s="108" t="str">
        <f>IFERROR(IF(LEN(INDEX(MetricList!M$6:M$405,Cal!$B29))=0,"",INDEX(MetricList!M$6:M$405,Cal!$B29)),"")</f>
        <v>Sep</v>
      </c>
      <c r="O29" s="108" t="str">
        <f>IFERROR(IF(LEN(INDEX(MetricList!N$6:N$405,Cal!$B29))=0,"",INDEX(MetricList!N$6:N$405,Cal!$B29)),"")</f>
        <v>Oct</v>
      </c>
      <c r="P29" s="108" t="str">
        <f>IFERROR(IF(LEN(INDEX(MetricList!O$6:O$405,Cal!$B29))=0,"",INDEX(MetricList!O$6:O$405,Cal!$B29)),"")</f>
        <v>Nov</v>
      </c>
      <c r="Q29" s="108" t="str">
        <f>IFERROR(IF(LEN(INDEX(MetricList!P$6:P$405,Cal!$B29))=0,"",INDEX(MetricList!P$6:P$405,Cal!$B29)),"")</f>
        <v>Dec</v>
      </c>
      <c r="R29" s="195">
        <f t="shared" si="7"/>
        <v>0</v>
      </c>
      <c r="X29" s="110" t="str">
        <f t="shared" si="9"/>
        <v/>
      </c>
      <c r="Y29" s="110" t="str">
        <f t="shared" si="9"/>
        <v/>
      </c>
      <c r="Z29" s="110">
        <f t="shared" si="9"/>
        <v>25</v>
      </c>
      <c r="AA29" s="110" t="str">
        <f t="shared" si="9"/>
        <v/>
      </c>
      <c r="AB29" s="110" t="str">
        <f t="shared" si="9"/>
        <v/>
      </c>
      <c r="AD29" s="112">
        <v>25</v>
      </c>
      <c r="AE29" s="93" t="str">
        <f t="shared" si="10"/>
        <v/>
      </c>
      <c r="AF29" s="93" t="str">
        <f t="shared" si="2"/>
        <v/>
      </c>
      <c r="AG29" s="93" t="str">
        <f t="shared" si="3"/>
        <v/>
      </c>
      <c r="AH29" s="93" t="str">
        <f t="shared" si="4"/>
        <v/>
      </c>
      <c r="AI29" s="93" t="str">
        <f t="shared" si="5"/>
        <v/>
      </c>
      <c r="AW29" s="112">
        <v>10</v>
      </c>
      <c r="AX29" s="93" t="str">
        <f>IFERROR(IF(LEN(INDEX(Menu!K$15:K$29,$BL17))=0,"",INDEX(Menu!K$15:K$29,$BL17)),"")</f>
        <v/>
      </c>
      <c r="AY29" s="93" t="str">
        <f t="array" ref="AY29">IFERROR(IF(LEN(AX29)=0,"",SUM(($AP$5:$AP$16=AX29)*($AU$5:$AU$16))),"")</f>
        <v/>
      </c>
      <c r="AZ29" s="93" t="str">
        <f t="shared" si="16"/>
        <v/>
      </c>
      <c r="BA29" s="93" t="str">
        <f>IFERROR(AZ29+COUNTIF($AZ$20:AZ29,AZ29)-1,"")</f>
        <v/>
      </c>
      <c r="BC29" s="93" t="str">
        <f t="shared" si="17"/>
        <v/>
      </c>
      <c r="BD29" s="93" t="str">
        <f t="shared" si="18"/>
        <v/>
      </c>
    </row>
    <row r="30" spans="2:73" x14ac:dyDescent="0.25">
      <c r="B30" s="112">
        <v>26</v>
      </c>
      <c r="C30" s="108" t="str">
        <f>IFERROR(IF(LEN(INDEX(MetricList!B$6:B$405,Cal!$B30))=0,"",INDEX(MetricList!B$6:B$405,Cal!$B30)),"")</f>
        <v>Name</v>
      </c>
      <c r="D30" s="108" t="str">
        <f>IFERROR(IF(LEN(INDEX(MetricList!C$6:C$405,Cal!$B30))=0,"",INDEX(MetricList!C$6:C$405,Cal!$B30)),"")</f>
        <v>Customer orders the coffee</v>
      </c>
      <c r="E30" s="108" t="str">
        <f>IFERROR(IF(LEN(INDEX(MetricList!D$6:D$405,Cal!$B30))=0,"",INDEX(MetricList!D$6:D$405,Cal!$B30)),"")</f>
        <v>Target</v>
      </c>
      <c r="F30" s="108">
        <f>IFERROR(IF(LEN(INDEX(MetricList!E$6:E$405,Cal!$B30))=0,"",INDEX(MetricList!E$6:E$405,Cal!$B30)),"")</f>
        <v>5</v>
      </c>
      <c r="G30" s="108">
        <f>IFERROR(IF(LEN(INDEX(MetricList!F$6:F$405,Cal!$B30))=0,"",INDEX(MetricList!F$6:F$405,Cal!$B30)),"")</f>
        <v>5</v>
      </c>
      <c r="H30" s="108">
        <f>IFERROR(IF(LEN(INDEX(MetricList!G$6:G$405,Cal!$B30))=0,"",INDEX(MetricList!G$6:G$405,Cal!$B30)),"")</f>
        <v>5</v>
      </c>
      <c r="I30" s="108">
        <f>IFERROR(IF(LEN(INDEX(MetricList!H$6:H$405,Cal!$B30))=0,"",INDEX(MetricList!H$6:H$405,Cal!$B30)),"")</f>
        <v>5</v>
      </c>
      <c r="J30" s="108">
        <f>IFERROR(IF(LEN(INDEX(MetricList!I$6:I$405,Cal!$B30))=0,"",INDEX(MetricList!I$6:I$405,Cal!$B30)),"")</f>
        <v>5</v>
      </c>
      <c r="K30" s="108">
        <f>IFERROR(IF(LEN(INDEX(MetricList!J$6:J$405,Cal!$B30))=0,"",INDEX(MetricList!J$6:J$405,Cal!$B30)),"")</f>
        <v>5</v>
      </c>
      <c r="L30" s="108">
        <f>IFERROR(IF(LEN(INDEX(MetricList!K$6:K$405,Cal!$B30))=0,"",INDEX(MetricList!K$6:K$405,Cal!$B30)),"")</f>
        <v>5</v>
      </c>
      <c r="M30" s="108">
        <f>IFERROR(IF(LEN(INDEX(MetricList!L$6:L$405,Cal!$B30))=0,"",INDEX(MetricList!L$6:L$405,Cal!$B30)),"")</f>
        <v>5</v>
      </c>
      <c r="N30" s="108">
        <f>IFERROR(IF(LEN(INDEX(MetricList!M$6:M$405,Cal!$B30))=0,"",INDEX(MetricList!M$6:M$405,Cal!$B30)),"")</f>
        <v>5</v>
      </c>
      <c r="O30" s="108">
        <f>IFERROR(IF(LEN(INDEX(MetricList!N$6:N$405,Cal!$B30))=0,"",INDEX(MetricList!N$6:N$405,Cal!$B30)),"")</f>
        <v>5</v>
      </c>
      <c r="P30" s="108">
        <f>IFERROR(IF(LEN(INDEX(MetricList!O$6:O$405,Cal!$B30))=0,"",INDEX(MetricList!O$6:O$405,Cal!$B30)),"")</f>
        <v>5</v>
      </c>
      <c r="Q30" s="108">
        <f>IFERROR(IF(LEN(INDEX(MetricList!P$6:P$405,Cal!$B30))=0,"",INDEX(MetricList!P$6:P$405,Cal!$B30)),"")</f>
        <v>5</v>
      </c>
      <c r="R30" s="195">
        <f t="shared" si="7"/>
        <v>0</v>
      </c>
      <c r="X30" s="110" t="str">
        <f t="shared" si="9"/>
        <v/>
      </c>
      <c r="Y30" s="110" t="str">
        <f t="shared" si="9"/>
        <v/>
      </c>
      <c r="Z30" s="110" t="str">
        <f t="shared" si="9"/>
        <v/>
      </c>
      <c r="AA30" s="110" t="str">
        <f t="shared" si="9"/>
        <v/>
      </c>
      <c r="AB30" s="110" t="str">
        <f t="shared" si="9"/>
        <v/>
      </c>
      <c r="AD30" s="112">
        <v>26</v>
      </c>
      <c r="AE30" s="93" t="str">
        <f t="shared" si="10"/>
        <v/>
      </c>
      <c r="AF30" s="93" t="str">
        <f t="shared" si="2"/>
        <v/>
      </c>
      <c r="AG30" s="93" t="str">
        <f t="shared" si="3"/>
        <v/>
      </c>
      <c r="AH30" s="93" t="str">
        <f t="shared" si="4"/>
        <v/>
      </c>
      <c r="AI30" s="93" t="str">
        <f t="shared" si="5"/>
        <v/>
      </c>
      <c r="AW30" s="112">
        <v>11</v>
      </c>
      <c r="AX30" s="93" t="str">
        <f>IFERROR(IF(LEN(INDEX(Menu!K$15:K$29,$BL18))=0,"",INDEX(Menu!K$15:K$29,$BL18)),"")</f>
        <v/>
      </c>
      <c r="AY30" s="93" t="str">
        <f t="array" ref="AY30">IFERROR(IF(LEN(AX30)=0,"",SUM(($AP$5:$AP$16=AX30)*($AU$5:$AU$16))),"")</f>
        <v/>
      </c>
      <c r="AZ30" s="93" t="str">
        <f t="shared" si="16"/>
        <v/>
      </c>
      <c r="BA30" s="93" t="str">
        <f>IFERROR(AZ30+COUNTIF($AZ$20:AZ30,AZ30)-1,"")</f>
        <v/>
      </c>
      <c r="BC30" s="93" t="str">
        <f t="shared" si="17"/>
        <v/>
      </c>
      <c r="BD30" s="93" t="str">
        <f t="shared" si="18"/>
        <v/>
      </c>
    </row>
    <row r="31" spans="2:73" x14ac:dyDescent="0.25">
      <c r="B31" s="112">
        <v>27</v>
      </c>
      <c r="C31" s="108" t="str">
        <f>IFERROR(IF(LEN(INDEX(MetricList!B$6:B$405,Cal!$B31))=0,"",INDEX(MetricList!B$6:B$405,Cal!$B31)),"")</f>
        <v>Target Name</v>
      </c>
      <c r="D31" s="108" t="str">
        <f>IFERROR(IF(LEN(INDEX(MetricList!C$6:C$405,Cal!$B31))=0,"",INDEX(MetricList!C$6:C$405,Cal!$B31)),"")</f>
        <v>Minimum Received Order number (day)</v>
      </c>
      <c r="E31" s="108" t="str">
        <f>IFERROR(IF(LEN(INDEX(MetricList!D$6:D$405,Cal!$B31))=0,"",INDEX(MetricList!D$6:D$405,Cal!$B31)),"")</f>
        <v>Actualization</v>
      </c>
      <c r="F31" s="108">
        <f>IFERROR(IF(LEN(INDEX(MetricList!E$6:E$405,Cal!$B31))=0,"",INDEX(MetricList!E$6:E$405,Cal!$B31)),"")</f>
        <v>0</v>
      </c>
      <c r="G31" s="108">
        <f>IFERROR(IF(LEN(INDEX(MetricList!F$6:F$405,Cal!$B31))=0,"",INDEX(MetricList!F$6:F$405,Cal!$B31)),"")</f>
        <v>0</v>
      </c>
      <c r="H31" s="108">
        <f>IFERROR(IF(LEN(INDEX(MetricList!G$6:G$405,Cal!$B31))=0,"",INDEX(MetricList!G$6:G$405,Cal!$B31)),"")</f>
        <v>1</v>
      </c>
      <c r="I31" s="108">
        <f>IFERROR(IF(LEN(INDEX(MetricList!H$6:H$405,Cal!$B31))=0,"",INDEX(MetricList!H$6:H$405,Cal!$B31)),"")</f>
        <v>3</v>
      </c>
      <c r="J31" s="108">
        <f>IFERROR(IF(LEN(INDEX(MetricList!I$6:I$405,Cal!$B31))=0,"",INDEX(MetricList!I$6:I$405,Cal!$B31)),"")</f>
        <v>3</v>
      </c>
      <c r="K31" s="108">
        <f>IFERROR(IF(LEN(INDEX(MetricList!J$6:J$405,Cal!$B31))=0,"",INDEX(MetricList!J$6:J$405,Cal!$B31)),"")</f>
        <v>2</v>
      </c>
      <c r="L31" s="108" t="str">
        <f>IFERROR(IF(LEN(INDEX(MetricList!K$6:K$405,Cal!$B31))=0,"",INDEX(MetricList!K$6:K$405,Cal!$B31)),"")</f>
        <v/>
      </c>
      <c r="M31" s="108" t="str">
        <f>IFERROR(IF(LEN(INDEX(MetricList!L$6:L$405,Cal!$B31))=0,"",INDEX(MetricList!L$6:L$405,Cal!$B31)),"")</f>
        <v/>
      </c>
      <c r="N31" s="108" t="str">
        <f>IFERROR(IF(LEN(INDEX(MetricList!M$6:M$405,Cal!$B31))=0,"",INDEX(MetricList!M$6:M$405,Cal!$B31)),"")</f>
        <v/>
      </c>
      <c r="O31" s="108" t="str">
        <f>IFERROR(IF(LEN(INDEX(MetricList!N$6:N$405,Cal!$B31))=0,"",INDEX(MetricList!N$6:N$405,Cal!$B31)),"")</f>
        <v/>
      </c>
      <c r="P31" s="108" t="str">
        <f>IFERROR(IF(LEN(INDEX(MetricList!O$6:O$405,Cal!$B31))=0,"",INDEX(MetricList!O$6:O$405,Cal!$B31)),"")</f>
        <v/>
      </c>
      <c r="Q31" s="108" t="str">
        <f>IFERROR(IF(LEN(INDEX(MetricList!P$6:P$405,Cal!$B31))=0,"",INDEX(MetricList!P$6:P$405,Cal!$B31)),"")</f>
        <v/>
      </c>
      <c r="R31" s="195">
        <f t="shared" si="7"/>
        <v>0</v>
      </c>
      <c r="X31" s="110" t="str">
        <f t="shared" si="9"/>
        <v/>
      </c>
      <c r="Y31" s="110" t="str">
        <f t="shared" si="9"/>
        <v/>
      </c>
      <c r="Z31" s="110" t="str">
        <f t="shared" si="9"/>
        <v/>
      </c>
      <c r="AA31" s="110" t="str">
        <f t="shared" si="9"/>
        <v/>
      </c>
      <c r="AB31" s="110" t="str">
        <f t="shared" si="9"/>
        <v/>
      </c>
      <c r="AD31" s="112">
        <v>27</v>
      </c>
      <c r="AE31" s="93" t="str">
        <f t="shared" si="10"/>
        <v/>
      </c>
      <c r="AF31" s="93" t="str">
        <f t="shared" si="2"/>
        <v/>
      </c>
      <c r="AG31" s="93" t="str">
        <f t="shared" si="3"/>
        <v/>
      </c>
      <c r="AH31" s="93" t="str">
        <f t="shared" si="4"/>
        <v/>
      </c>
      <c r="AI31" s="93" t="str">
        <f t="shared" si="5"/>
        <v/>
      </c>
      <c r="AW31" s="112">
        <v>12</v>
      </c>
      <c r="AX31" s="93" t="str">
        <f>IFERROR(IF(LEN(INDEX(Menu!K$15:K$29,$BL19))=0,"",INDEX(Menu!K$15:K$29,$BL19)),"")</f>
        <v/>
      </c>
      <c r="AY31" s="93" t="str">
        <f t="array" ref="AY31">IFERROR(IF(LEN(AX31)=0,"",SUM(($AP$5:$AP$16=AX31)*($AU$5:$AU$16))),"")</f>
        <v/>
      </c>
      <c r="AZ31" s="93" t="str">
        <f t="shared" si="16"/>
        <v/>
      </c>
      <c r="BA31" s="93" t="str">
        <f>IFERROR(AZ31+COUNTIF($AZ$20:AZ31,AZ31)-1,"")</f>
        <v/>
      </c>
      <c r="BC31" s="93" t="str">
        <f t="shared" si="17"/>
        <v/>
      </c>
      <c r="BD31" s="93" t="str">
        <f t="shared" si="18"/>
        <v/>
      </c>
    </row>
    <row r="32" spans="2:73" x14ac:dyDescent="0.25">
      <c r="B32" s="112">
        <v>28</v>
      </c>
      <c r="C32" s="108" t="str">
        <f>IFERROR(IF(LEN(INDEX(MetricList!B$6:B$405,Cal!$B32))=0,"",INDEX(MetricList!B$6:B$405,Cal!$B32)),"")</f>
        <v/>
      </c>
      <c r="D32" s="108" t="str">
        <f>IFERROR(IF(LEN(INDEX(MetricList!C$6:C$405,Cal!$B32))=0,"",INDEX(MetricList!C$6:C$405,Cal!$B32)),"")</f>
        <v/>
      </c>
      <c r="E32" s="108" t="str">
        <f>IFERROR(IF(LEN(INDEX(MetricList!D$6:D$405,Cal!$B32))=0,"",INDEX(MetricList!D$6:D$405,Cal!$B32)),"")</f>
        <v/>
      </c>
      <c r="F32" s="108" t="str">
        <f>IFERROR(IF(LEN(INDEX(MetricList!E$6:E$405,Cal!$B32))=0,"",INDEX(MetricList!E$6:E$405,Cal!$B32)),"")</f>
        <v/>
      </c>
      <c r="G32" s="108" t="str">
        <f>IFERROR(IF(LEN(INDEX(MetricList!F$6:F$405,Cal!$B32))=0,"",INDEX(MetricList!F$6:F$405,Cal!$B32)),"")</f>
        <v/>
      </c>
      <c r="H32" s="108" t="str">
        <f>IFERROR(IF(LEN(INDEX(MetricList!G$6:G$405,Cal!$B32))=0,"",INDEX(MetricList!G$6:G$405,Cal!$B32)),"")</f>
        <v/>
      </c>
      <c r="I32" s="108" t="str">
        <f>IFERROR(IF(LEN(INDEX(MetricList!H$6:H$405,Cal!$B32))=0,"",INDEX(MetricList!H$6:H$405,Cal!$B32)),"")</f>
        <v/>
      </c>
      <c r="J32" s="108" t="str">
        <f>IFERROR(IF(LEN(INDEX(MetricList!I$6:I$405,Cal!$B32))=0,"",INDEX(MetricList!I$6:I$405,Cal!$B32)),"")</f>
        <v/>
      </c>
      <c r="K32" s="108" t="str">
        <f>IFERROR(IF(LEN(INDEX(MetricList!J$6:J$405,Cal!$B32))=0,"",INDEX(MetricList!J$6:J$405,Cal!$B32)),"")</f>
        <v/>
      </c>
      <c r="L32" s="108" t="str">
        <f>IFERROR(IF(LEN(INDEX(MetricList!K$6:K$405,Cal!$B32))=0,"",INDEX(MetricList!K$6:K$405,Cal!$B32)),"")</f>
        <v/>
      </c>
      <c r="M32" s="108" t="str">
        <f>IFERROR(IF(LEN(INDEX(MetricList!L$6:L$405,Cal!$B32))=0,"",INDEX(MetricList!L$6:L$405,Cal!$B32)),"")</f>
        <v/>
      </c>
      <c r="N32" s="108" t="str">
        <f>IFERROR(IF(LEN(INDEX(MetricList!M$6:M$405,Cal!$B32))=0,"",INDEX(MetricList!M$6:M$405,Cal!$B32)),"")</f>
        <v/>
      </c>
      <c r="O32" s="108" t="str">
        <f>IFERROR(IF(LEN(INDEX(MetricList!N$6:N$405,Cal!$B32))=0,"",INDEX(MetricList!N$6:N$405,Cal!$B32)),"")</f>
        <v/>
      </c>
      <c r="P32" s="108" t="str">
        <f>IFERROR(IF(LEN(INDEX(MetricList!O$6:O$405,Cal!$B32))=0,"",INDEX(MetricList!O$6:O$405,Cal!$B32)),"")</f>
        <v/>
      </c>
      <c r="Q32" s="108" t="str">
        <f>IFERROR(IF(LEN(INDEX(MetricList!P$6:P$405,Cal!$B32))=0,"",INDEX(MetricList!P$6:P$405,Cal!$B32)),"")</f>
        <v/>
      </c>
      <c r="R32" s="195">
        <f t="shared" si="7"/>
        <v>0</v>
      </c>
      <c r="X32" s="110" t="str">
        <f t="shared" si="9"/>
        <v/>
      </c>
      <c r="Y32" s="110" t="str">
        <f t="shared" si="9"/>
        <v/>
      </c>
      <c r="Z32" s="110" t="str">
        <f t="shared" si="9"/>
        <v/>
      </c>
      <c r="AA32" s="110" t="str">
        <f t="shared" si="9"/>
        <v/>
      </c>
      <c r="AB32" s="110" t="str">
        <f t="shared" si="9"/>
        <v/>
      </c>
      <c r="AD32" s="112">
        <v>28</v>
      </c>
      <c r="AE32" s="93" t="str">
        <f t="shared" si="10"/>
        <v/>
      </c>
      <c r="AF32" s="93" t="str">
        <f t="shared" si="2"/>
        <v/>
      </c>
      <c r="AG32" s="93" t="str">
        <f t="shared" si="3"/>
        <v/>
      </c>
      <c r="AH32" s="93" t="str">
        <f t="shared" si="4"/>
        <v/>
      </c>
      <c r="AI32" s="93" t="str">
        <f t="shared" si="5"/>
        <v/>
      </c>
      <c r="AW32" s="112">
        <v>13</v>
      </c>
      <c r="AX32" s="93" t="str">
        <f>IFERROR(IF(LEN(INDEX(Menu!K$15:K$29,$BL20))=0,"",INDEX(Menu!K$15:K$29,$BL20)),"")</f>
        <v/>
      </c>
      <c r="AY32" s="93" t="str">
        <f t="array" ref="AY32">IFERROR(IF(LEN(AX32)=0,"",SUM(($AP$5:$AP$16=AX32)*($AU$5:$AU$16))),"")</f>
        <v/>
      </c>
      <c r="AZ32" s="93" t="str">
        <f t="shared" si="16"/>
        <v/>
      </c>
      <c r="BA32" s="93" t="str">
        <f>IFERROR(AZ32+COUNTIF($AZ$20:AZ32,AZ32)-1,"")</f>
        <v/>
      </c>
      <c r="BC32" s="93" t="str">
        <f t="shared" si="17"/>
        <v/>
      </c>
      <c r="BD32" s="93" t="str">
        <f t="shared" si="18"/>
        <v/>
      </c>
    </row>
    <row r="33" spans="2:56" x14ac:dyDescent="0.25">
      <c r="B33" s="112">
        <v>29</v>
      </c>
      <c r="C33" s="108" t="str">
        <f>IFERROR(IF(LEN(INDEX(MetricList!B$6:B$405,Cal!$B33))=0,"",INDEX(MetricList!B$6:B$405,Cal!$B33)),"")</f>
        <v>Category</v>
      </c>
      <c r="D33" s="108" t="str">
        <f>IFERROR(IF(LEN(INDEX(MetricList!C$6:C$405,Cal!$B33))=0,"",INDEX(MetricList!C$6:C$405,Cal!$B33)),"")</f>
        <v>Customer</v>
      </c>
      <c r="E33" s="108" t="str">
        <f>IFERROR(IF(LEN(INDEX(MetricList!D$6:D$405,Cal!$B33))=0,"",INDEX(MetricList!D$6:D$405,Cal!$B33)),"")</f>
        <v>Month</v>
      </c>
      <c r="F33" s="108" t="str">
        <f>IFERROR(IF(LEN(INDEX(MetricList!E$6:E$405,Cal!$B33))=0,"",INDEX(MetricList!E$6:E$405,Cal!$B33)),"")</f>
        <v>Jan</v>
      </c>
      <c r="G33" s="108" t="str">
        <f>IFERROR(IF(LEN(INDEX(MetricList!F$6:F$405,Cal!$B33))=0,"",INDEX(MetricList!F$6:F$405,Cal!$B33)),"")</f>
        <v>Feb</v>
      </c>
      <c r="H33" s="108" t="str">
        <f>IFERROR(IF(LEN(INDEX(MetricList!G$6:G$405,Cal!$B33))=0,"",INDEX(MetricList!G$6:G$405,Cal!$B33)),"")</f>
        <v>Mar</v>
      </c>
      <c r="I33" s="108" t="str">
        <f>IFERROR(IF(LEN(INDEX(MetricList!H$6:H$405,Cal!$B33))=0,"",INDEX(MetricList!H$6:H$405,Cal!$B33)),"")</f>
        <v>Apr</v>
      </c>
      <c r="J33" s="108" t="str">
        <f>IFERROR(IF(LEN(INDEX(MetricList!I$6:I$405,Cal!$B33))=0,"",INDEX(MetricList!I$6:I$405,Cal!$B33)),"")</f>
        <v>May</v>
      </c>
      <c r="K33" s="108" t="str">
        <f>IFERROR(IF(LEN(INDEX(MetricList!J$6:J$405,Cal!$B33))=0,"",INDEX(MetricList!J$6:J$405,Cal!$B33)),"")</f>
        <v>Jun</v>
      </c>
      <c r="L33" s="108" t="str">
        <f>IFERROR(IF(LEN(INDEX(MetricList!K$6:K$405,Cal!$B33))=0,"",INDEX(MetricList!K$6:K$405,Cal!$B33)),"")</f>
        <v>Jul</v>
      </c>
      <c r="M33" s="108" t="str">
        <f>IFERROR(IF(LEN(INDEX(MetricList!L$6:L$405,Cal!$B33))=0,"",INDEX(MetricList!L$6:L$405,Cal!$B33)),"")</f>
        <v>Aug</v>
      </c>
      <c r="N33" s="108" t="str">
        <f>IFERROR(IF(LEN(INDEX(MetricList!M$6:M$405,Cal!$B33))=0,"",INDEX(MetricList!M$6:M$405,Cal!$B33)),"")</f>
        <v>Sep</v>
      </c>
      <c r="O33" s="108" t="str">
        <f>IFERROR(IF(LEN(INDEX(MetricList!N$6:N$405,Cal!$B33))=0,"",INDEX(MetricList!N$6:N$405,Cal!$B33)),"")</f>
        <v>Oct</v>
      </c>
      <c r="P33" s="108" t="str">
        <f>IFERROR(IF(LEN(INDEX(MetricList!O$6:O$405,Cal!$B33))=0,"",INDEX(MetricList!O$6:O$405,Cal!$B33)),"")</f>
        <v>Nov</v>
      </c>
      <c r="Q33" s="108" t="str">
        <f>IFERROR(IF(LEN(INDEX(MetricList!P$6:P$405,Cal!$B33))=0,"",INDEX(MetricList!P$6:P$405,Cal!$B33)),"")</f>
        <v>Dec</v>
      </c>
      <c r="R33" s="195">
        <f t="shared" si="7"/>
        <v>0</v>
      </c>
      <c r="X33" s="110" t="str">
        <f t="shared" si="9"/>
        <v/>
      </c>
      <c r="Y33" s="110" t="str">
        <f t="shared" si="9"/>
        <v/>
      </c>
      <c r="Z33" s="110" t="str">
        <f t="shared" si="9"/>
        <v/>
      </c>
      <c r="AA33" s="110" t="str">
        <f t="shared" si="9"/>
        <v/>
      </c>
      <c r="AB33" s="110">
        <f t="shared" si="9"/>
        <v>29</v>
      </c>
      <c r="AD33" s="112">
        <v>29</v>
      </c>
      <c r="AE33" s="93" t="str">
        <f t="shared" si="10"/>
        <v/>
      </c>
      <c r="AF33" s="93" t="str">
        <f t="shared" si="2"/>
        <v/>
      </c>
      <c r="AG33" s="93" t="str">
        <f t="shared" si="3"/>
        <v/>
      </c>
      <c r="AH33" s="93" t="str">
        <f t="shared" si="4"/>
        <v/>
      </c>
      <c r="AI33" s="93" t="str">
        <f t="shared" si="5"/>
        <v/>
      </c>
      <c r="AW33" s="112">
        <v>14</v>
      </c>
      <c r="AX33" s="93" t="str">
        <f>IFERROR(IF(LEN(INDEX(Menu!K$15:K$29,$BL21))=0,"",INDEX(Menu!K$15:K$29,$BL21)),"")</f>
        <v/>
      </c>
      <c r="AY33" s="93" t="str">
        <f t="array" ref="AY33">IFERROR(IF(LEN(AX33)=0,"",SUM(($AP$5:$AP$16=AX33)*($AU$5:$AU$16))),"")</f>
        <v/>
      </c>
      <c r="AZ33" s="93" t="str">
        <f t="shared" si="16"/>
        <v/>
      </c>
      <c r="BA33" s="93" t="str">
        <f>IFERROR(AZ33+COUNTIF($AZ$20:AZ33,AZ33)-1,"")</f>
        <v/>
      </c>
      <c r="BC33" s="93" t="str">
        <f t="shared" si="17"/>
        <v/>
      </c>
      <c r="BD33" s="93" t="str">
        <f t="shared" si="18"/>
        <v/>
      </c>
    </row>
    <row r="34" spans="2:56" x14ac:dyDescent="0.25">
      <c r="B34" s="112">
        <v>30</v>
      </c>
      <c r="C34" s="108" t="str">
        <f>IFERROR(IF(LEN(INDEX(MetricList!B$6:B$405,Cal!$B34))=0,"",INDEX(MetricList!B$6:B$405,Cal!$B34)),"")</f>
        <v>Name</v>
      </c>
      <c r="D34" s="108" t="str">
        <f>IFERROR(IF(LEN(INDEX(MetricList!C$6:C$405,Cal!$B34))=0,"",INDEX(MetricList!C$6:C$405,Cal!$B34)),"")</f>
        <v>Customer</v>
      </c>
      <c r="E34" s="108" t="str">
        <f>IFERROR(IF(LEN(INDEX(MetricList!D$6:D$405,Cal!$B34))=0,"",INDEX(MetricList!D$6:D$405,Cal!$B34)),"")</f>
        <v>Target</v>
      </c>
      <c r="F34" s="108">
        <f>IFERROR(IF(LEN(INDEX(MetricList!E$6:E$405,Cal!$B34))=0,"",INDEX(MetricList!E$6:E$405,Cal!$B34)),"")</f>
        <v>60</v>
      </c>
      <c r="G34" s="108">
        <f>IFERROR(IF(LEN(INDEX(MetricList!F$6:F$405,Cal!$B34))=0,"",INDEX(MetricList!F$6:F$405,Cal!$B34)),"")</f>
        <v>60</v>
      </c>
      <c r="H34" s="108">
        <f>IFERROR(IF(LEN(INDEX(MetricList!G$6:G$405,Cal!$B34))=0,"",INDEX(MetricList!G$6:G$405,Cal!$B34)),"")</f>
        <v>60</v>
      </c>
      <c r="I34" s="108">
        <f>IFERROR(IF(LEN(INDEX(MetricList!H$6:H$405,Cal!$B34))=0,"",INDEX(MetricList!H$6:H$405,Cal!$B34)),"")</f>
        <v>60</v>
      </c>
      <c r="J34" s="108">
        <f>IFERROR(IF(LEN(INDEX(MetricList!I$6:I$405,Cal!$B34))=0,"",INDEX(MetricList!I$6:I$405,Cal!$B34)),"")</f>
        <v>60</v>
      </c>
      <c r="K34" s="108">
        <f>IFERROR(IF(LEN(INDEX(MetricList!J$6:J$405,Cal!$B34))=0,"",INDEX(MetricList!J$6:J$405,Cal!$B34)),"")</f>
        <v>60</v>
      </c>
      <c r="L34" s="108">
        <f>IFERROR(IF(LEN(INDEX(MetricList!K$6:K$405,Cal!$B34))=0,"",INDEX(MetricList!K$6:K$405,Cal!$B34)),"")</f>
        <v>60</v>
      </c>
      <c r="M34" s="108">
        <f>IFERROR(IF(LEN(INDEX(MetricList!L$6:L$405,Cal!$B34))=0,"",INDEX(MetricList!L$6:L$405,Cal!$B34)),"")</f>
        <v>60</v>
      </c>
      <c r="N34" s="108">
        <f>IFERROR(IF(LEN(INDEX(MetricList!M$6:M$405,Cal!$B34))=0,"",INDEX(MetricList!M$6:M$405,Cal!$B34)),"")</f>
        <v>60</v>
      </c>
      <c r="O34" s="108">
        <f>IFERROR(IF(LEN(INDEX(MetricList!N$6:N$405,Cal!$B34))=0,"",INDEX(MetricList!N$6:N$405,Cal!$B34)),"")</f>
        <v>60</v>
      </c>
      <c r="P34" s="108">
        <f>IFERROR(IF(LEN(INDEX(MetricList!O$6:O$405,Cal!$B34))=0,"",INDEX(MetricList!O$6:O$405,Cal!$B34)),"")</f>
        <v>60</v>
      </c>
      <c r="Q34" s="108">
        <f>IFERROR(IF(LEN(INDEX(MetricList!P$6:P$405,Cal!$B34))=0,"",INDEX(MetricList!P$6:P$405,Cal!$B34)),"")</f>
        <v>60</v>
      </c>
      <c r="R34" s="195">
        <f t="shared" si="7"/>
        <v>0</v>
      </c>
      <c r="X34" s="110" t="str">
        <f t="shared" si="9"/>
        <v/>
      </c>
      <c r="Y34" s="110" t="str">
        <f t="shared" si="9"/>
        <v/>
      </c>
      <c r="Z34" s="110" t="str">
        <f t="shared" si="9"/>
        <v/>
      </c>
      <c r="AA34" s="110" t="str">
        <f t="shared" si="9"/>
        <v/>
      </c>
      <c r="AB34" s="110" t="str">
        <f t="shared" si="9"/>
        <v/>
      </c>
      <c r="AD34" s="112">
        <v>30</v>
      </c>
      <c r="AE34" s="93" t="str">
        <f t="shared" si="10"/>
        <v/>
      </c>
      <c r="AF34" s="93" t="str">
        <f t="shared" si="2"/>
        <v/>
      </c>
      <c r="AG34" s="93" t="str">
        <f t="shared" si="3"/>
        <v/>
      </c>
      <c r="AH34" s="93" t="str">
        <f t="shared" si="4"/>
        <v/>
      </c>
      <c r="AI34" s="93" t="str">
        <f t="shared" si="5"/>
        <v/>
      </c>
      <c r="AW34" s="112">
        <v>15</v>
      </c>
      <c r="AX34" s="93" t="str">
        <f>IFERROR(IF(LEN(INDEX(Menu!K$15:K$29,$BL22))=0,"",INDEX(Menu!K$15:K$29,$BL22)),"")</f>
        <v/>
      </c>
      <c r="AY34" s="93" t="str">
        <f t="array" ref="AY34">IFERROR(IF(LEN(AX34)=0,"",SUM(($AP$5:$AP$16=AX34)*($AU$5:$AU$16))),"")</f>
        <v/>
      </c>
      <c r="AZ34" s="93" t="str">
        <f t="shared" si="16"/>
        <v/>
      </c>
      <c r="BA34" s="93" t="str">
        <f>IFERROR(AZ34+COUNTIF($AZ$20:AZ34,AZ34)-1,"")</f>
        <v/>
      </c>
      <c r="BC34" s="93" t="str">
        <f t="shared" si="17"/>
        <v/>
      </c>
      <c r="BD34" s="93" t="str">
        <f t="shared" si="18"/>
        <v/>
      </c>
    </row>
    <row r="35" spans="2:56" x14ac:dyDescent="0.25">
      <c r="B35" s="112">
        <v>31</v>
      </c>
      <c r="C35" s="108" t="str">
        <f>IFERROR(IF(LEN(INDEX(MetricList!B$6:B$405,Cal!$B35))=0,"",INDEX(MetricList!B$6:B$405,Cal!$B35)),"")</f>
        <v>Target Name</v>
      </c>
      <c r="D35" s="108" t="str">
        <f>IFERROR(IF(LEN(INDEX(MetricList!C$6:C$405,Cal!$B35))=0,"",INDEX(MetricList!C$6:C$405,Cal!$B35)),"")</f>
        <v>Number of negative comment</v>
      </c>
      <c r="E35" s="108" t="str">
        <f>IFERROR(IF(LEN(INDEX(MetricList!D$6:D$405,Cal!$B35))=0,"",INDEX(MetricList!D$6:D$405,Cal!$B35)),"")</f>
        <v>Actualization</v>
      </c>
      <c r="F35" s="108">
        <f>IFERROR(IF(LEN(INDEX(MetricList!E$6:E$405,Cal!$B35))=0,"",INDEX(MetricList!E$6:E$405,Cal!$B35)),"")</f>
        <v>30</v>
      </c>
      <c r="G35" s="108">
        <f>IFERROR(IF(LEN(INDEX(MetricList!F$6:F$405,Cal!$B35))=0,"",INDEX(MetricList!F$6:F$405,Cal!$B35)),"")</f>
        <v>32</v>
      </c>
      <c r="H35" s="108">
        <f>IFERROR(IF(LEN(INDEX(MetricList!G$6:G$405,Cal!$B35))=0,"",INDEX(MetricList!G$6:G$405,Cal!$B35)),"")</f>
        <v>36</v>
      </c>
      <c r="I35" s="108">
        <f>IFERROR(IF(LEN(INDEX(MetricList!H$6:H$405,Cal!$B35))=0,"",INDEX(MetricList!H$6:H$405,Cal!$B35)),"")</f>
        <v>52</v>
      </c>
      <c r="J35" s="108">
        <f>IFERROR(IF(LEN(INDEX(MetricList!I$6:I$405,Cal!$B35))=0,"",INDEX(MetricList!I$6:I$405,Cal!$B35)),"")</f>
        <v>55</v>
      </c>
      <c r="K35" s="108">
        <f>IFERROR(IF(LEN(INDEX(MetricList!J$6:J$405,Cal!$B35))=0,"",INDEX(MetricList!J$6:J$405,Cal!$B35)),"")</f>
        <v>62</v>
      </c>
      <c r="L35" s="108" t="str">
        <f>IFERROR(IF(LEN(INDEX(MetricList!K$6:K$405,Cal!$B35))=0,"",INDEX(MetricList!K$6:K$405,Cal!$B35)),"")</f>
        <v/>
      </c>
      <c r="M35" s="108" t="str">
        <f>IFERROR(IF(LEN(INDEX(MetricList!L$6:L$405,Cal!$B35))=0,"",INDEX(MetricList!L$6:L$405,Cal!$B35)),"")</f>
        <v/>
      </c>
      <c r="N35" s="108" t="str">
        <f>IFERROR(IF(LEN(INDEX(MetricList!M$6:M$405,Cal!$B35))=0,"",INDEX(MetricList!M$6:M$405,Cal!$B35)),"")</f>
        <v/>
      </c>
      <c r="O35" s="108" t="str">
        <f>IFERROR(IF(LEN(INDEX(MetricList!N$6:N$405,Cal!$B35))=0,"",INDEX(MetricList!N$6:N$405,Cal!$B35)),"")</f>
        <v/>
      </c>
      <c r="P35" s="108" t="str">
        <f>IFERROR(IF(LEN(INDEX(MetricList!O$6:O$405,Cal!$B35))=0,"",INDEX(MetricList!O$6:O$405,Cal!$B35)),"")</f>
        <v/>
      </c>
      <c r="Q35" s="108" t="str">
        <f>IFERROR(IF(LEN(INDEX(MetricList!P$6:P$405,Cal!$B35))=0,"",INDEX(MetricList!P$6:P$405,Cal!$B35)),"")</f>
        <v/>
      </c>
      <c r="R35" s="195">
        <f t="shared" si="7"/>
        <v>0</v>
      </c>
      <c r="X35" s="110" t="str">
        <f t="shared" si="9"/>
        <v/>
      </c>
      <c r="Y35" s="110" t="str">
        <f t="shared" si="9"/>
        <v/>
      </c>
      <c r="Z35" s="110" t="str">
        <f t="shared" si="9"/>
        <v/>
      </c>
      <c r="AA35" s="110" t="str">
        <f t="shared" si="9"/>
        <v/>
      </c>
      <c r="AB35" s="110" t="str">
        <f t="shared" si="9"/>
        <v/>
      </c>
      <c r="AD35" s="112">
        <v>31</v>
      </c>
      <c r="AE35" s="93" t="str">
        <f t="shared" si="10"/>
        <v/>
      </c>
      <c r="AF35" s="93" t="str">
        <f t="shared" si="2"/>
        <v/>
      </c>
      <c r="AG35" s="93" t="str">
        <f t="shared" si="3"/>
        <v/>
      </c>
      <c r="AH35" s="93" t="str">
        <f t="shared" si="4"/>
        <v/>
      </c>
      <c r="AI35" s="93" t="str">
        <f t="shared" si="5"/>
        <v/>
      </c>
    </row>
    <row r="36" spans="2:56" x14ac:dyDescent="0.25">
      <c r="B36" s="112">
        <v>32</v>
      </c>
      <c r="C36" s="108" t="str">
        <f>IFERROR(IF(LEN(INDEX(MetricList!B$6:B$405,Cal!$B36))=0,"",INDEX(MetricList!B$6:B$405,Cal!$B36)),"")</f>
        <v/>
      </c>
      <c r="D36" s="108" t="str">
        <f>IFERROR(IF(LEN(INDEX(MetricList!C$6:C$405,Cal!$B36))=0,"",INDEX(MetricList!C$6:C$405,Cal!$B36)),"")</f>
        <v/>
      </c>
      <c r="E36" s="108" t="str">
        <f>IFERROR(IF(LEN(INDEX(MetricList!D$6:D$405,Cal!$B36))=0,"",INDEX(MetricList!D$6:D$405,Cal!$B36)),"")</f>
        <v/>
      </c>
      <c r="F36" s="108" t="str">
        <f>IFERROR(IF(LEN(INDEX(MetricList!E$6:E$405,Cal!$B36))=0,"",INDEX(MetricList!E$6:E$405,Cal!$B36)),"")</f>
        <v/>
      </c>
      <c r="G36" s="108" t="str">
        <f>IFERROR(IF(LEN(INDEX(MetricList!F$6:F$405,Cal!$B36))=0,"",INDEX(MetricList!F$6:F$405,Cal!$B36)),"")</f>
        <v/>
      </c>
      <c r="H36" s="108" t="str">
        <f>IFERROR(IF(LEN(INDEX(MetricList!G$6:G$405,Cal!$B36))=0,"",INDEX(MetricList!G$6:G$405,Cal!$B36)),"")</f>
        <v/>
      </c>
      <c r="I36" s="108" t="str">
        <f>IFERROR(IF(LEN(INDEX(MetricList!H$6:H$405,Cal!$B36))=0,"",INDEX(MetricList!H$6:H$405,Cal!$B36)),"")</f>
        <v/>
      </c>
      <c r="J36" s="108" t="str">
        <f>IFERROR(IF(LEN(INDEX(MetricList!I$6:I$405,Cal!$B36))=0,"",INDEX(MetricList!I$6:I$405,Cal!$B36)),"")</f>
        <v/>
      </c>
      <c r="K36" s="108" t="str">
        <f>IFERROR(IF(LEN(INDEX(MetricList!J$6:J$405,Cal!$B36))=0,"",INDEX(MetricList!J$6:J$405,Cal!$B36)),"")</f>
        <v/>
      </c>
      <c r="L36" s="108" t="str">
        <f>IFERROR(IF(LEN(INDEX(MetricList!K$6:K$405,Cal!$B36))=0,"",INDEX(MetricList!K$6:K$405,Cal!$B36)),"")</f>
        <v/>
      </c>
      <c r="M36" s="108" t="str">
        <f>IFERROR(IF(LEN(INDEX(MetricList!L$6:L$405,Cal!$B36))=0,"",INDEX(MetricList!L$6:L$405,Cal!$B36)),"")</f>
        <v/>
      </c>
      <c r="N36" s="108" t="str">
        <f>IFERROR(IF(LEN(INDEX(MetricList!M$6:M$405,Cal!$B36))=0,"",INDEX(MetricList!M$6:M$405,Cal!$B36)),"")</f>
        <v/>
      </c>
      <c r="O36" s="108" t="str">
        <f>IFERROR(IF(LEN(INDEX(MetricList!N$6:N$405,Cal!$B36))=0,"",INDEX(MetricList!N$6:N$405,Cal!$B36)),"")</f>
        <v/>
      </c>
      <c r="P36" s="108" t="str">
        <f>IFERROR(IF(LEN(INDEX(MetricList!O$6:O$405,Cal!$B36))=0,"",INDEX(MetricList!O$6:O$405,Cal!$B36)),"")</f>
        <v/>
      </c>
      <c r="Q36" s="108" t="str">
        <f>IFERROR(IF(LEN(INDEX(MetricList!P$6:P$405,Cal!$B36))=0,"",INDEX(MetricList!P$6:P$405,Cal!$B36)),"")</f>
        <v/>
      </c>
      <c r="R36" s="195">
        <f t="shared" si="7"/>
        <v>0</v>
      </c>
      <c r="X36" s="110" t="str">
        <f t="shared" si="9"/>
        <v/>
      </c>
      <c r="Y36" s="110" t="str">
        <f t="shared" si="9"/>
        <v/>
      </c>
      <c r="Z36" s="110" t="str">
        <f t="shared" si="9"/>
        <v/>
      </c>
      <c r="AA36" s="110" t="str">
        <f t="shared" si="9"/>
        <v/>
      </c>
      <c r="AB36" s="110" t="str">
        <f t="shared" si="9"/>
        <v/>
      </c>
      <c r="AD36" s="112">
        <v>32</v>
      </c>
      <c r="AE36" s="93" t="str">
        <f t="shared" si="10"/>
        <v/>
      </c>
      <c r="AF36" s="93" t="str">
        <f t="shared" si="2"/>
        <v/>
      </c>
      <c r="AG36" s="93" t="str">
        <f t="shared" si="3"/>
        <v/>
      </c>
      <c r="AH36" s="93" t="str">
        <f t="shared" si="4"/>
        <v/>
      </c>
      <c r="AI36" s="93" t="str">
        <f t="shared" si="5"/>
        <v/>
      </c>
      <c r="AW36" s="111" t="s">
        <v>8</v>
      </c>
      <c r="AX36" s="111" t="s">
        <v>6</v>
      </c>
      <c r="AY36" s="111" t="s">
        <v>2</v>
      </c>
      <c r="AZ36" s="111" t="s">
        <v>7</v>
      </c>
      <c r="BA36" s="111" t="s">
        <v>9</v>
      </c>
    </row>
    <row r="37" spans="2:56" x14ac:dyDescent="0.25">
      <c r="B37" s="112">
        <v>33</v>
      </c>
      <c r="C37" s="108" t="str">
        <f>IFERROR(IF(LEN(INDEX(MetricList!B$6:B$405,Cal!$B37))=0,"",INDEX(MetricList!B$6:B$405,Cal!$B37)),"")</f>
        <v>Category</v>
      </c>
      <c r="D37" s="108" t="str">
        <f>IFERROR(IF(LEN(INDEX(MetricList!C$6:C$405,Cal!$B37))=0,"",INDEX(MetricList!C$6:C$405,Cal!$B37)),"")</f>
        <v>Customer</v>
      </c>
      <c r="E37" s="108" t="str">
        <f>IFERROR(IF(LEN(INDEX(MetricList!D$6:D$405,Cal!$B37))=0,"",INDEX(MetricList!D$6:D$405,Cal!$B37)),"")</f>
        <v>Month</v>
      </c>
      <c r="F37" s="108" t="str">
        <f>IFERROR(IF(LEN(INDEX(MetricList!E$6:E$405,Cal!$B37))=0,"",INDEX(MetricList!E$6:E$405,Cal!$B37)),"")</f>
        <v>Jan</v>
      </c>
      <c r="G37" s="108" t="str">
        <f>IFERROR(IF(LEN(INDEX(MetricList!F$6:F$405,Cal!$B37))=0,"",INDEX(MetricList!F$6:F$405,Cal!$B37)),"")</f>
        <v>Feb</v>
      </c>
      <c r="H37" s="108" t="str">
        <f>IFERROR(IF(LEN(INDEX(MetricList!G$6:G$405,Cal!$B37))=0,"",INDEX(MetricList!G$6:G$405,Cal!$B37)),"")</f>
        <v>Mar</v>
      </c>
      <c r="I37" s="108" t="str">
        <f>IFERROR(IF(LEN(INDEX(MetricList!H$6:H$405,Cal!$B37))=0,"",INDEX(MetricList!H$6:H$405,Cal!$B37)),"")</f>
        <v>Apr</v>
      </c>
      <c r="J37" s="108" t="str">
        <f>IFERROR(IF(LEN(INDEX(MetricList!I$6:I$405,Cal!$B37))=0,"",INDEX(MetricList!I$6:I$405,Cal!$B37)),"")</f>
        <v>May</v>
      </c>
      <c r="K37" s="108" t="str">
        <f>IFERROR(IF(LEN(INDEX(MetricList!J$6:J$405,Cal!$B37))=0,"",INDEX(MetricList!J$6:J$405,Cal!$B37)),"")</f>
        <v>Jun</v>
      </c>
      <c r="L37" s="108" t="str">
        <f>IFERROR(IF(LEN(INDEX(MetricList!K$6:K$405,Cal!$B37))=0,"",INDEX(MetricList!K$6:K$405,Cal!$B37)),"")</f>
        <v>Jul</v>
      </c>
      <c r="M37" s="108" t="str">
        <f>IFERROR(IF(LEN(INDEX(MetricList!L$6:L$405,Cal!$B37))=0,"",INDEX(MetricList!L$6:L$405,Cal!$B37)),"")</f>
        <v>Aug</v>
      </c>
      <c r="N37" s="108" t="str">
        <f>IFERROR(IF(LEN(INDEX(MetricList!M$6:M$405,Cal!$B37))=0,"",INDEX(MetricList!M$6:M$405,Cal!$B37)),"")</f>
        <v>Sep</v>
      </c>
      <c r="O37" s="108" t="str">
        <f>IFERROR(IF(LEN(INDEX(MetricList!N$6:N$405,Cal!$B37))=0,"",INDEX(MetricList!N$6:N$405,Cal!$B37)),"")</f>
        <v>Oct</v>
      </c>
      <c r="P37" s="108" t="str">
        <f>IFERROR(IF(LEN(INDEX(MetricList!O$6:O$405,Cal!$B37))=0,"",INDEX(MetricList!O$6:O$405,Cal!$B37)),"")</f>
        <v>Nov</v>
      </c>
      <c r="Q37" s="108" t="str">
        <f>IFERROR(IF(LEN(INDEX(MetricList!P$6:P$405,Cal!$B37))=0,"",INDEX(MetricList!P$6:P$405,Cal!$B37)),"")</f>
        <v>Dec</v>
      </c>
      <c r="R37" s="195">
        <f t="shared" si="7"/>
        <v>0</v>
      </c>
      <c r="X37" s="110" t="str">
        <f t="shared" si="9"/>
        <v/>
      </c>
      <c r="Y37" s="110" t="str">
        <f t="shared" si="9"/>
        <v/>
      </c>
      <c r="Z37" s="110" t="str">
        <f t="shared" si="9"/>
        <v/>
      </c>
      <c r="AA37" s="110" t="str">
        <f t="shared" si="9"/>
        <v/>
      </c>
      <c r="AB37" s="110">
        <f t="shared" si="9"/>
        <v>33</v>
      </c>
      <c r="AD37" s="112">
        <v>33</v>
      </c>
      <c r="AE37" s="93" t="str">
        <f t="shared" si="10"/>
        <v/>
      </c>
      <c r="AF37" s="93" t="str">
        <f t="shared" si="2"/>
        <v/>
      </c>
      <c r="AG37" s="93" t="str">
        <f t="shared" si="3"/>
        <v/>
      </c>
      <c r="AH37" s="93" t="str">
        <f t="shared" si="4"/>
        <v/>
      </c>
      <c r="AI37" s="93" t="str">
        <f t="shared" si="5"/>
        <v/>
      </c>
      <c r="AW37" s="93">
        <f t="array" ref="AW37">IFERROR(SUM(($AL$5:$AL$16=AW36)*($AU$5:$AU$16)),"")</f>
        <v>2</v>
      </c>
      <c r="AX37" s="93">
        <f t="array" ref="AX37">IFERROR(SUM(($AL$5:$AL$16=AX36)*($AU$5:$AU$16)),"")</f>
        <v>4</v>
      </c>
      <c r="AY37" s="93">
        <f t="array" ref="AY37">IFERROR(SUM(($AL$5:$AL$16=AY36)*($AU$5:$AU$16)),"")</f>
        <v>2</v>
      </c>
      <c r="AZ37" s="93">
        <f t="array" ref="AZ37">IFERROR(SUM(($AL$5:$AL$16=AZ36)*($AU$5:$AU$16)),"")</f>
        <v>0</v>
      </c>
      <c r="BA37" s="93">
        <f t="array" ref="BA37">IFERROR(SUM(($AL$5:$AL$16=BA36)*($AU$5:$AU$16)),"")</f>
        <v>2</v>
      </c>
    </row>
    <row r="38" spans="2:56" x14ac:dyDescent="0.25">
      <c r="B38" s="112">
        <v>34</v>
      </c>
      <c r="C38" s="108" t="str">
        <f>IFERROR(IF(LEN(INDEX(MetricList!B$6:B$405,Cal!$B38))=0,"",INDEX(MetricList!B$6:B$405,Cal!$B38)),"")</f>
        <v>Name</v>
      </c>
      <c r="D38" s="108" t="str">
        <f>IFERROR(IF(LEN(INDEX(MetricList!C$6:C$405,Cal!$B38))=0,"",INDEX(MetricList!C$6:C$405,Cal!$B38)),"")</f>
        <v>Customer</v>
      </c>
      <c r="E38" s="108" t="str">
        <f>IFERROR(IF(LEN(INDEX(MetricList!D$6:D$405,Cal!$B38))=0,"",INDEX(MetricList!D$6:D$405,Cal!$B38)),"")</f>
        <v>Target</v>
      </c>
      <c r="F38" s="108" t="str">
        <f>IFERROR(IF(LEN(INDEX(MetricList!E$6:E$405,Cal!$B38))=0,"",INDEX(MetricList!E$6:E$405,Cal!$B38)),"")</f>
        <v/>
      </c>
      <c r="G38" s="108" t="str">
        <f>IFERROR(IF(LEN(INDEX(MetricList!F$6:F$405,Cal!$B38))=0,"",INDEX(MetricList!F$6:F$405,Cal!$B38)),"")</f>
        <v/>
      </c>
      <c r="H38" s="108" t="str">
        <f>IFERROR(IF(LEN(INDEX(MetricList!G$6:G$405,Cal!$B38))=0,"",INDEX(MetricList!G$6:G$405,Cal!$B38)),"")</f>
        <v/>
      </c>
      <c r="I38" s="108" t="str">
        <f>IFERROR(IF(LEN(INDEX(MetricList!H$6:H$405,Cal!$B38))=0,"",INDEX(MetricList!H$6:H$405,Cal!$B38)),"")</f>
        <v/>
      </c>
      <c r="J38" s="108" t="str">
        <f>IFERROR(IF(LEN(INDEX(MetricList!I$6:I$405,Cal!$B38))=0,"",INDEX(MetricList!I$6:I$405,Cal!$B38)),"")</f>
        <v/>
      </c>
      <c r="K38" s="108" t="str">
        <f>IFERROR(IF(LEN(INDEX(MetricList!J$6:J$405,Cal!$B38))=0,"",INDEX(MetricList!J$6:J$405,Cal!$B38)),"")</f>
        <v/>
      </c>
      <c r="L38" s="108" t="str">
        <f>IFERROR(IF(LEN(INDEX(MetricList!K$6:K$405,Cal!$B38))=0,"",INDEX(MetricList!K$6:K$405,Cal!$B38)),"")</f>
        <v/>
      </c>
      <c r="M38" s="108" t="str">
        <f>IFERROR(IF(LEN(INDEX(MetricList!L$6:L$405,Cal!$B38))=0,"",INDEX(MetricList!L$6:L$405,Cal!$B38)),"")</f>
        <v/>
      </c>
      <c r="N38" s="108" t="str">
        <f>IFERROR(IF(LEN(INDEX(MetricList!M$6:M$405,Cal!$B38))=0,"",INDEX(MetricList!M$6:M$405,Cal!$B38)),"")</f>
        <v/>
      </c>
      <c r="O38" s="108" t="str">
        <f>IFERROR(IF(LEN(INDEX(MetricList!N$6:N$405,Cal!$B38))=0,"",INDEX(MetricList!N$6:N$405,Cal!$B38)),"")</f>
        <v/>
      </c>
      <c r="P38" s="108" t="str">
        <f>IFERROR(IF(LEN(INDEX(MetricList!O$6:O$405,Cal!$B38))=0,"",INDEX(MetricList!O$6:O$405,Cal!$B38)),"")</f>
        <v/>
      </c>
      <c r="Q38" s="108" t="str">
        <f>IFERROR(IF(LEN(INDEX(MetricList!P$6:P$405,Cal!$B38))=0,"",INDEX(MetricList!P$6:P$405,Cal!$B38)),"")</f>
        <v/>
      </c>
      <c r="R38" s="195">
        <f t="shared" si="7"/>
        <v>0</v>
      </c>
      <c r="X38" s="110" t="str">
        <f t="shared" si="9"/>
        <v/>
      </c>
      <c r="Y38" s="110" t="str">
        <f t="shared" si="9"/>
        <v/>
      </c>
      <c r="Z38" s="110" t="str">
        <f t="shared" si="9"/>
        <v/>
      </c>
      <c r="AA38" s="110" t="str">
        <f t="shared" si="9"/>
        <v/>
      </c>
      <c r="AB38" s="110" t="str">
        <f t="shared" si="9"/>
        <v/>
      </c>
      <c r="AD38" s="112">
        <v>34</v>
      </c>
      <c r="AE38" s="93" t="str">
        <f t="shared" si="10"/>
        <v/>
      </c>
      <c r="AF38" s="93" t="str">
        <f t="shared" si="2"/>
        <v/>
      </c>
      <c r="AG38" s="93" t="str">
        <f t="shared" si="3"/>
        <v/>
      </c>
      <c r="AH38" s="93" t="str">
        <f t="shared" si="4"/>
        <v/>
      </c>
      <c r="AI38" s="93" t="str">
        <f t="shared" si="5"/>
        <v/>
      </c>
    </row>
    <row r="39" spans="2:56" x14ac:dyDescent="0.25">
      <c r="B39" s="112">
        <v>35</v>
      </c>
      <c r="C39" s="108" t="str">
        <f>IFERROR(IF(LEN(INDEX(MetricList!B$6:B$405,Cal!$B39))=0,"",INDEX(MetricList!B$6:B$405,Cal!$B39)),"")</f>
        <v>Target Name</v>
      </c>
      <c r="D39" s="108" t="str">
        <f>IFERROR(IF(LEN(INDEX(MetricList!C$6:C$405,Cal!$B39))=0,"",INDEX(MetricList!C$6:C$405,Cal!$B39)),"")</f>
        <v>Number of positive comment</v>
      </c>
      <c r="E39" s="108" t="str">
        <f>IFERROR(IF(LEN(INDEX(MetricList!D$6:D$405,Cal!$B39))=0,"",INDEX(MetricList!D$6:D$405,Cal!$B39)),"")</f>
        <v>Actualization</v>
      </c>
      <c r="F39" s="108" t="str">
        <f>IFERROR(IF(LEN(INDEX(MetricList!E$6:E$405,Cal!$B39))=0,"",INDEX(MetricList!E$6:E$405,Cal!$B39)),"")</f>
        <v/>
      </c>
      <c r="G39" s="108" t="str">
        <f>IFERROR(IF(LEN(INDEX(MetricList!F$6:F$405,Cal!$B39))=0,"",INDEX(MetricList!F$6:F$405,Cal!$B39)),"")</f>
        <v/>
      </c>
      <c r="H39" s="108" t="str">
        <f>IFERROR(IF(LEN(INDEX(MetricList!G$6:G$405,Cal!$B39))=0,"",INDEX(MetricList!G$6:G$405,Cal!$B39)),"")</f>
        <v/>
      </c>
      <c r="I39" s="108" t="str">
        <f>IFERROR(IF(LEN(INDEX(MetricList!H$6:H$405,Cal!$B39))=0,"",INDEX(MetricList!H$6:H$405,Cal!$B39)),"")</f>
        <v/>
      </c>
      <c r="J39" s="108" t="str">
        <f>IFERROR(IF(LEN(INDEX(MetricList!I$6:I$405,Cal!$B39))=0,"",INDEX(MetricList!I$6:I$405,Cal!$B39)),"")</f>
        <v/>
      </c>
      <c r="K39" s="108" t="str">
        <f>IFERROR(IF(LEN(INDEX(MetricList!J$6:J$405,Cal!$B39))=0,"",INDEX(MetricList!J$6:J$405,Cal!$B39)),"")</f>
        <v/>
      </c>
      <c r="L39" s="108" t="str">
        <f>IFERROR(IF(LEN(INDEX(MetricList!K$6:K$405,Cal!$B39))=0,"",INDEX(MetricList!K$6:K$405,Cal!$B39)),"")</f>
        <v/>
      </c>
      <c r="M39" s="108" t="str">
        <f>IFERROR(IF(LEN(INDEX(MetricList!L$6:L$405,Cal!$B39))=0,"",INDEX(MetricList!L$6:L$405,Cal!$B39)),"")</f>
        <v/>
      </c>
      <c r="N39" s="108" t="str">
        <f>IFERROR(IF(LEN(INDEX(MetricList!M$6:M$405,Cal!$B39))=0,"",INDEX(MetricList!M$6:M$405,Cal!$B39)),"")</f>
        <v/>
      </c>
      <c r="O39" s="108" t="str">
        <f>IFERROR(IF(LEN(INDEX(MetricList!N$6:N$405,Cal!$B39))=0,"",INDEX(MetricList!N$6:N$405,Cal!$B39)),"")</f>
        <v/>
      </c>
      <c r="P39" s="108" t="str">
        <f>IFERROR(IF(LEN(INDEX(MetricList!O$6:O$405,Cal!$B39))=0,"",INDEX(MetricList!O$6:O$405,Cal!$B39)),"")</f>
        <v/>
      </c>
      <c r="Q39" s="108" t="str">
        <f>IFERROR(IF(LEN(INDEX(MetricList!P$6:P$405,Cal!$B39))=0,"",INDEX(MetricList!P$6:P$405,Cal!$B39)),"")</f>
        <v/>
      </c>
      <c r="R39" s="195">
        <f t="shared" si="7"/>
        <v>0</v>
      </c>
      <c r="X39" s="110" t="str">
        <f t="shared" si="9"/>
        <v/>
      </c>
      <c r="Y39" s="110" t="str">
        <f t="shared" si="9"/>
        <v/>
      </c>
      <c r="Z39" s="110" t="str">
        <f t="shared" si="9"/>
        <v/>
      </c>
      <c r="AA39" s="110" t="str">
        <f t="shared" si="9"/>
        <v/>
      </c>
      <c r="AB39" s="110" t="str">
        <f t="shared" si="9"/>
        <v/>
      </c>
      <c r="AD39" s="112">
        <v>35</v>
      </c>
      <c r="AE39" s="93" t="str">
        <f t="shared" si="10"/>
        <v/>
      </c>
      <c r="AF39" s="93" t="str">
        <f t="shared" si="2"/>
        <v/>
      </c>
      <c r="AG39" s="93" t="str">
        <f t="shared" si="3"/>
        <v/>
      </c>
      <c r="AH39" s="93" t="str">
        <f t="shared" si="4"/>
        <v/>
      </c>
      <c r="AI39" s="93" t="str">
        <f t="shared" si="5"/>
        <v/>
      </c>
      <c r="AW39" s="1">
        <v>1</v>
      </c>
      <c r="AX39" s="1">
        <v>2</v>
      </c>
      <c r="AY39" s="1">
        <v>3</v>
      </c>
      <c r="AZ39" s="1">
        <v>4</v>
      </c>
      <c r="BA39" s="1">
        <v>5</v>
      </c>
    </row>
    <row r="40" spans="2:56" x14ac:dyDescent="0.25">
      <c r="B40" s="112">
        <v>36</v>
      </c>
      <c r="C40" s="108" t="str">
        <f>IFERROR(IF(LEN(INDEX(MetricList!B$6:B$405,Cal!$B40))=0,"",INDEX(MetricList!B$6:B$405,Cal!$B40)),"")</f>
        <v/>
      </c>
      <c r="D40" s="108" t="str">
        <f>IFERROR(IF(LEN(INDEX(MetricList!C$6:C$405,Cal!$B40))=0,"",INDEX(MetricList!C$6:C$405,Cal!$B40)),"")</f>
        <v/>
      </c>
      <c r="E40" s="108" t="str">
        <f>IFERROR(IF(LEN(INDEX(MetricList!D$6:D$405,Cal!$B40))=0,"",INDEX(MetricList!D$6:D$405,Cal!$B40)),"")</f>
        <v/>
      </c>
      <c r="F40" s="108" t="str">
        <f>IFERROR(IF(LEN(INDEX(MetricList!E$6:E$405,Cal!$B40))=0,"",INDEX(MetricList!E$6:E$405,Cal!$B40)),"")</f>
        <v/>
      </c>
      <c r="G40" s="108" t="str">
        <f>IFERROR(IF(LEN(INDEX(MetricList!F$6:F$405,Cal!$B40))=0,"",INDEX(MetricList!F$6:F$405,Cal!$B40)),"")</f>
        <v/>
      </c>
      <c r="H40" s="108" t="str">
        <f>IFERROR(IF(LEN(INDEX(MetricList!G$6:G$405,Cal!$B40))=0,"",INDEX(MetricList!G$6:G$405,Cal!$B40)),"")</f>
        <v/>
      </c>
      <c r="I40" s="108" t="str">
        <f>IFERROR(IF(LEN(INDEX(MetricList!H$6:H$405,Cal!$B40))=0,"",INDEX(MetricList!H$6:H$405,Cal!$B40)),"")</f>
        <v/>
      </c>
      <c r="J40" s="108" t="str">
        <f>IFERROR(IF(LEN(INDEX(MetricList!I$6:I$405,Cal!$B40))=0,"",INDEX(MetricList!I$6:I$405,Cal!$B40)),"")</f>
        <v/>
      </c>
      <c r="K40" s="108" t="str">
        <f>IFERROR(IF(LEN(INDEX(MetricList!J$6:J$405,Cal!$B40))=0,"",INDEX(MetricList!J$6:J$405,Cal!$B40)),"")</f>
        <v/>
      </c>
      <c r="L40" s="108" t="str">
        <f>IFERROR(IF(LEN(INDEX(MetricList!K$6:K$405,Cal!$B40))=0,"",INDEX(MetricList!K$6:K$405,Cal!$B40)),"")</f>
        <v/>
      </c>
      <c r="M40" s="108" t="str">
        <f>IFERROR(IF(LEN(INDEX(MetricList!L$6:L$405,Cal!$B40))=0,"",INDEX(MetricList!L$6:L$405,Cal!$B40)),"")</f>
        <v/>
      </c>
      <c r="N40" s="108" t="str">
        <f>IFERROR(IF(LEN(INDEX(MetricList!M$6:M$405,Cal!$B40))=0,"",INDEX(MetricList!M$6:M$405,Cal!$B40)),"")</f>
        <v/>
      </c>
      <c r="O40" s="108" t="str">
        <f>IFERROR(IF(LEN(INDEX(MetricList!N$6:N$405,Cal!$B40))=0,"",INDEX(MetricList!N$6:N$405,Cal!$B40)),"")</f>
        <v/>
      </c>
      <c r="P40" s="108" t="str">
        <f>IFERROR(IF(LEN(INDEX(MetricList!O$6:O$405,Cal!$B40))=0,"",INDEX(MetricList!O$6:O$405,Cal!$B40)),"")</f>
        <v/>
      </c>
      <c r="Q40" s="108" t="str">
        <f>IFERROR(IF(LEN(INDEX(MetricList!P$6:P$405,Cal!$B40))=0,"",INDEX(MetricList!P$6:P$405,Cal!$B40)),"")</f>
        <v/>
      </c>
      <c r="R40" s="195">
        <f t="shared" si="7"/>
        <v>0</v>
      </c>
      <c r="X40" s="110" t="str">
        <f t="shared" si="9"/>
        <v/>
      </c>
      <c r="Y40" s="110" t="str">
        <f t="shared" si="9"/>
        <v/>
      </c>
      <c r="Z40" s="110" t="str">
        <f t="shared" si="9"/>
        <v/>
      </c>
      <c r="AA40" s="110" t="str">
        <f t="shared" si="9"/>
        <v/>
      </c>
      <c r="AB40" s="110" t="str">
        <f t="shared" si="9"/>
        <v/>
      </c>
      <c r="AD40" s="112">
        <v>36</v>
      </c>
      <c r="AE40" s="93" t="str">
        <f t="shared" si="10"/>
        <v/>
      </c>
      <c r="AF40" s="93" t="str">
        <f t="shared" si="2"/>
        <v/>
      </c>
      <c r="AG40" s="93" t="str">
        <f t="shared" si="3"/>
        <v/>
      </c>
      <c r="AH40" s="93" t="str">
        <f t="shared" si="4"/>
        <v/>
      </c>
      <c r="AI40" s="93" t="str">
        <f t="shared" si="5"/>
        <v/>
      </c>
      <c r="AW40" s="106" t="str">
        <f t="array" ref="AW40">IFERROR(INDEX($AW$36:$BA$36,SMALL(IF($AW$37:$BA$37&gt;0,$AW$39:$BA$39,""),AW39)),"")</f>
        <v>Supplier</v>
      </c>
      <c r="AX40" s="106" t="str">
        <f t="array" ref="AX40">IFERROR(INDEX($AW$36:$BA$36,SMALL(IF($AW$37:$BA$37&gt;0,$AW$39:$BA$39,""),AX39)),"")</f>
        <v>Input</v>
      </c>
      <c r="AY40" s="106" t="str">
        <f t="array" ref="AY40">IFERROR(INDEX($AW$36:$BA$36,SMALL(IF($AW$37:$BA$37&gt;0,$AW$39:$BA$39,""),AY39)),"")</f>
        <v>Process</v>
      </c>
      <c r="AZ40" s="106" t="str">
        <f t="array" ref="AZ40">IFERROR(INDEX($AW$36:$BA$36,SMALL(IF($AW$37:$BA$37&gt;0,$AW$39:$BA$39,""),AZ39)),"")</f>
        <v>Customer</v>
      </c>
      <c r="BA40" s="106" t="str">
        <f t="array" ref="BA40">IFERROR(INDEX($AW$36:$BA$36,SMALL(IF($AW$37:$BA$37&gt;0,$AW$39:$BA$39,""),BA39)),"")</f>
        <v/>
      </c>
      <c r="BB40" s="111" t="s">
        <v>13</v>
      </c>
    </row>
    <row r="41" spans="2:56" x14ac:dyDescent="0.25">
      <c r="B41" s="112">
        <v>37</v>
      </c>
      <c r="C41" s="108" t="str">
        <f>IFERROR(IF(LEN(INDEX(MetricList!B$6:B$405,Cal!$B41))=0,"",INDEX(MetricList!B$6:B$405,Cal!$B41)),"")</f>
        <v>Category</v>
      </c>
      <c r="D41" s="108" t="str">
        <f>IFERROR(IF(LEN(INDEX(MetricList!C$6:C$405,Cal!$B41))=0,"",INDEX(MetricList!C$6:C$405,Cal!$B41)),"")</f>
        <v/>
      </c>
      <c r="E41" s="108" t="str">
        <f>IFERROR(IF(LEN(INDEX(MetricList!D$6:D$405,Cal!$B41))=0,"",INDEX(MetricList!D$6:D$405,Cal!$B41)),"")</f>
        <v>Month</v>
      </c>
      <c r="F41" s="108" t="str">
        <f>IFERROR(IF(LEN(INDEX(MetricList!E$6:E$405,Cal!$B41))=0,"",INDEX(MetricList!E$6:E$405,Cal!$B41)),"")</f>
        <v>Jan</v>
      </c>
      <c r="G41" s="108" t="str">
        <f>IFERROR(IF(LEN(INDEX(MetricList!F$6:F$405,Cal!$B41))=0,"",INDEX(MetricList!F$6:F$405,Cal!$B41)),"")</f>
        <v>Feb</v>
      </c>
      <c r="H41" s="108" t="str">
        <f>IFERROR(IF(LEN(INDEX(MetricList!G$6:G$405,Cal!$B41))=0,"",INDEX(MetricList!G$6:G$405,Cal!$B41)),"")</f>
        <v>Mar</v>
      </c>
      <c r="I41" s="108" t="str">
        <f>IFERROR(IF(LEN(INDEX(MetricList!H$6:H$405,Cal!$B41))=0,"",INDEX(MetricList!H$6:H$405,Cal!$B41)),"")</f>
        <v>Apr</v>
      </c>
      <c r="J41" s="108" t="str">
        <f>IFERROR(IF(LEN(INDEX(MetricList!I$6:I$405,Cal!$B41))=0,"",INDEX(MetricList!I$6:I$405,Cal!$B41)),"")</f>
        <v>May</v>
      </c>
      <c r="K41" s="108" t="str">
        <f>IFERROR(IF(LEN(INDEX(MetricList!J$6:J$405,Cal!$B41))=0,"",INDEX(MetricList!J$6:J$405,Cal!$B41)),"")</f>
        <v>Jun</v>
      </c>
      <c r="L41" s="108" t="str">
        <f>IFERROR(IF(LEN(INDEX(MetricList!K$6:K$405,Cal!$B41))=0,"",INDEX(MetricList!K$6:K$405,Cal!$B41)),"")</f>
        <v>Jul</v>
      </c>
      <c r="M41" s="108" t="str">
        <f>IFERROR(IF(LEN(INDEX(MetricList!L$6:L$405,Cal!$B41))=0,"",INDEX(MetricList!L$6:L$405,Cal!$B41)),"")</f>
        <v>Aug</v>
      </c>
      <c r="N41" s="108" t="str">
        <f>IFERROR(IF(LEN(INDEX(MetricList!M$6:M$405,Cal!$B41))=0,"",INDEX(MetricList!M$6:M$405,Cal!$B41)),"")</f>
        <v>Sep</v>
      </c>
      <c r="O41" s="108" t="str">
        <f>IFERROR(IF(LEN(INDEX(MetricList!N$6:N$405,Cal!$B41))=0,"",INDEX(MetricList!N$6:N$405,Cal!$B41)),"")</f>
        <v>Oct</v>
      </c>
      <c r="P41" s="108" t="str">
        <f>IFERROR(IF(LEN(INDEX(MetricList!O$6:O$405,Cal!$B41))=0,"",INDEX(MetricList!O$6:O$405,Cal!$B41)),"")</f>
        <v>Nov</v>
      </c>
      <c r="Q41" s="108" t="str">
        <f>IFERROR(IF(LEN(INDEX(MetricList!P$6:P$405,Cal!$B41))=0,"",INDEX(MetricList!P$6:P$405,Cal!$B41)),"")</f>
        <v>Dec</v>
      </c>
      <c r="R41" s="195">
        <f t="shared" si="7"/>
        <v>0</v>
      </c>
      <c r="X41" s="110" t="str">
        <f t="shared" si="9"/>
        <v/>
      </c>
      <c r="Y41" s="110" t="str">
        <f t="shared" si="9"/>
        <v/>
      </c>
      <c r="Z41" s="110" t="str">
        <f t="shared" si="9"/>
        <v/>
      </c>
      <c r="AA41" s="110" t="str">
        <f t="shared" si="9"/>
        <v/>
      </c>
      <c r="AB41" s="110" t="str">
        <f t="shared" si="9"/>
        <v/>
      </c>
      <c r="AD41" s="112">
        <v>37</v>
      </c>
      <c r="AE41" s="93" t="str">
        <f t="shared" si="10"/>
        <v/>
      </c>
      <c r="AF41" s="93" t="str">
        <f t="shared" si="2"/>
        <v/>
      </c>
      <c r="AG41" s="93" t="str">
        <f t="shared" si="3"/>
        <v/>
      </c>
      <c r="AH41" s="93" t="str">
        <f t="shared" si="4"/>
        <v/>
      </c>
      <c r="AI41" s="93" t="str">
        <f t="shared" si="5"/>
        <v/>
      </c>
      <c r="AW41" s="93">
        <f t="array" ref="AW41">IFERROR(INDEX($AW$37:$BA$37,SMALL(IF($AW$37:$BA$37&gt;0,$AW$39:$BA$39,""),AW39)),"")</f>
        <v>2</v>
      </c>
      <c r="AX41" s="93">
        <f t="array" ref="AX41">IFERROR(INDEX($AW$37:$BA$37,SMALL(IF($AW$37:$BA$37&gt;0,$AW$39:$BA$39,""),AX39)),"")</f>
        <v>4</v>
      </c>
      <c r="AY41" s="93">
        <f t="array" ref="AY41">IFERROR(INDEX($AW$37:$BA$37,SMALL(IF($AW$37:$BA$37&gt;0,$AW$39:$BA$39,""),AY39)),"")</f>
        <v>2</v>
      </c>
      <c r="AZ41" s="93">
        <f t="array" ref="AZ41">IFERROR(INDEX($AW$37:$BA$37,SMALL(IF($AW$37:$BA$37&gt;0,$AW$39:$BA$39,""),AZ39)),"")</f>
        <v>2</v>
      </c>
      <c r="BA41" s="93" t="str">
        <f t="array" ref="BA41">IFERROR(INDEX($AW$37:$BA$37,SMALL(IF($AW$37:$BA$37&gt;0,$AW$39:$BA$39,""),BA39)),"")</f>
        <v/>
      </c>
      <c r="BB41" s="93">
        <f>MAX(COUNTA($AW$40:$BA$40)-COUNTBLANK(AW40:BA40),1)</f>
        <v>4</v>
      </c>
    </row>
    <row r="42" spans="2:56" x14ac:dyDescent="0.25">
      <c r="B42" s="112">
        <v>38</v>
      </c>
      <c r="C42" s="108" t="str">
        <f>IFERROR(IF(LEN(INDEX(MetricList!B$6:B$405,Cal!$B42))=0,"",INDEX(MetricList!B$6:B$405,Cal!$B42)),"")</f>
        <v>Name</v>
      </c>
      <c r="D42" s="108" t="str">
        <f>IFERROR(IF(LEN(INDEX(MetricList!C$6:C$405,Cal!$B42))=0,"",INDEX(MetricList!C$6:C$405,Cal!$B42)),"")</f>
        <v/>
      </c>
      <c r="E42" s="108" t="str">
        <f>IFERROR(IF(LEN(INDEX(MetricList!D$6:D$405,Cal!$B42))=0,"",INDEX(MetricList!D$6:D$405,Cal!$B42)),"")</f>
        <v>Target</v>
      </c>
      <c r="F42" s="108" t="str">
        <f>IFERROR(IF(LEN(INDEX(MetricList!E$6:E$405,Cal!$B42))=0,"",INDEX(MetricList!E$6:E$405,Cal!$B42)),"")</f>
        <v/>
      </c>
      <c r="G42" s="108" t="str">
        <f>IFERROR(IF(LEN(INDEX(MetricList!F$6:F$405,Cal!$B42))=0,"",INDEX(MetricList!F$6:F$405,Cal!$B42)),"")</f>
        <v/>
      </c>
      <c r="H42" s="108" t="str">
        <f>IFERROR(IF(LEN(INDEX(MetricList!G$6:G$405,Cal!$B42))=0,"",INDEX(MetricList!G$6:G$405,Cal!$B42)),"")</f>
        <v/>
      </c>
      <c r="I42" s="108" t="str">
        <f>IFERROR(IF(LEN(INDEX(MetricList!H$6:H$405,Cal!$B42))=0,"",INDEX(MetricList!H$6:H$405,Cal!$B42)),"")</f>
        <v/>
      </c>
      <c r="J42" s="108" t="str">
        <f>IFERROR(IF(LEN(INDEX(MetricList!I$6:I$405,Cal!$B42))=0,"",INDEX(MetricList!I$6:I$405,Cal!$B42)),"")</f>
        <v/>
      </c>
      <c r="K42" s="108" t="str">
        <f>IFERROR(IF(LEN(INDEX(MetricList!J$6:J$405,Cal!$B42))=0,"",INDEX(MetricList!J$6:J$405,Cal!$B42)),"")</f>
        <v/>
      </c>
      <c r="L42" s="108" t="str">
        <f>IFERROR(IF(LEN(INDEX(MetricList!K$6:K$405,Cal!$B42))=0,"",INDEX(MetricList!K$6:K$405,Cal!$B42)),"")</f>
        <v/>
      </c>
      <c r="M42" s="108" t="str">
        <f>IFERROR(IF(LEN(INDEX(MetricList!L$6:L$405,Cal!$B42))=0,"",INDEX(MetricList!L$6:L$405,Cal!$B42)),"")</f>
        <v/>
      </c>
      <c r="N42" s="108" t="str">
        <f>IFERROR(IF(LEN(INDEX(MetricList!M$6:M$405,Cal!$B42))=0,"",INDEX(MetricList!M$6:M$405,Cal!$B42)),"")</f>
        <v/>
      </c>
      <c r="O42" s="108" t="str">
        <f>IFERROR(IF(LEN(INDEX(MetricList!N$6:N$405,Cal!$B42))=0,"",INDEX(MetricList!N$6:N$405,Cal!$B42)),"")</f>
        <v/>
      </c>
      <c r="P42" s="108" t="str">
        <f>IFERROR(IF(LEN(INDEX(MetricList!O$6:O$405,Cal!$B42))=0,"",INDEX(MetricList!O$6:O$405,Cal!$B42)),"")</f>
        <v/>
      </c>
      <c r="Q42" s="108" t="str">
        <f>IFERROR(IF(LEN(INDEX(MetricList!P$6:P$405,Cal!$B42))=0,"",INDEX(MetricList!P$6:P$405,Cal!$B42)),"")</f>
        <v/>
      </c>
      <c r="R42" s="195">
        <f t="shared" si="7"/>
        <v>0</v>
      </c>
      <c r="X42" s="110" t="str">
        <f t="shared" si="9"/>
        <v/>
      </c>
      <c r="Y42" s="110" t="str">
        <f t="shared" si="9"/>
        <v/>
      </c>
      <c r="Z42" s="110" t="str">
        <f t="shared" si="9"/>
        <v/>
      </c>
      <c r="AA42" s="110" t="str">
        <f t="shared" si="9"/>
        <v/>
      </c>
      <c r="AB42" s="110" t="str">
        <f t="shared" si="9"/>
        <v/>
      </c>
      <c r="AD42" s="112">
        <v>38</v>
      </c>
      <c r="AE42" s="93" t="str">
        <f t="shared" si="10"/>
        <v/>
      </c>
      <c r="AF42" s="93" t="str">
        <f t="shared" si="2"/>
        <v/>
      </c>
      <c r="AG42" s="93" t="str">
        <f t="shared" si="3"/>
        <v/>
      </c>
      <c r="AH42" s="93" t="str">
        <f t="shared" si="4"/>
        <v/>
      </c>
      <c r="AI42" s="93" t="str">
        <f t="shared" si="5"/>
        <v/>
      </c>
    </row>
    <row r="43" spans="2:56" x14ac:dyDescent="0.25">
      <c r="B43" s="112">
        <v>39</v>
      </c>
      <c r="C43" s="108" t="str">
        <f>IFERROR(IF(LEN(INDEX(MetricList!B$6:B$405,Cal!$B43))=0,"",INDEX(MetricList!B$6:B$405,Cal!$B43)),"")</f>
        <v>Target Name</v>
      </c>
      <c r="D43" s="108" t="str">
        <f>IFERROR(IF(LEN(INDEX(MetricList!C$6:C$405,Cal!$B43))=0,"",INDEX(MetricList!C$6:C$405,Cal!$B43)),"")</f>
        <v/>
      </c>
      <c r="E43" s="108" t="str">
        <f>IFERROR(IF(LEN(INDEX(MetricList!D$6:D$405,Cal!$B43))=0,"",INDEX(MetricList!D$6:D$405,Cal!$B43)),"")</f>
        <v>Actualization</v>
      </c>
      <c r="F43" s="108" t="str">
        <f>IFERROR(IF(LEN(INDEX(MetricList!E$6:E$405,Cal!$B43))=0,"",INDEX(MetricList!E$6:E$405,Cal!$B43)),"")</f>
        <v/>
      </c>
      <c r="G43" s="108" t="str">
        <f>IFERROR(IF(LEN(INDEX(MetricList!F$6:F$405,Cal!$B43))=0,"",INDEX(MetricList!F$6:F$405,Cal!$B43)),"")</f>
        <v/>
      </c>
      <c r="H43" s="108" t="str">
        <f>IFERROR(IF(LEN(INDEX(MetricList!G$6:G$405,Cal!$B43))=0,"",INDEX(MetricList!G$6:G$405,Cal!$B43)),"")</f>
        <v/>
      </c>
      <c r="I43" s="108" t="str">
        <f>IFERROR(IF(LEN(INDEX(MetricList!H$6:H$405,Cal!$B43))=0,"",INDEX(MetricList!H$6:H$405,Cal!$B43)),"")</f>
        <v/>
      </c>
      <c r="J43" s="108" t="str">
        <f>IFERROR(IF(LEN(INDEX(MetricList!I$6:I$405,Cal!$B43))=0,"",INDEX(MetricList!I$6:I$405,Cal!$B43)),"")</f>
        <v/>
      </c>
      <c r="K43" s="108" t="str">
        <f>IFERROR(IF(LEN(INDEX(MetricList!J$6:J$405,Cal!$B43))=0,"",INDEX(MetricList!J$6:J$405,Cal!$B43)),"")</f>
        <v/>
      </c>
      <c r="L43" s="108" t="str">
        <f>IFERROR(IF(LEN(INDEX(MetricList!K$6:K$405,Cal!$B43))=0,"",INDEX(MetricList!K$6:K$405,Cal!$B43)),"")</f>
        <v/>
      </c>
      <c r="M43" s="108" t="str">
        <f>IFERROR(IF(LEN(INDEX(MetricList!L$6:L$405,Cal!$B43))=0,"",INDEX(MetricList!L$6:L$405,Cal!$B43)),"")</f>
        <v/>
      </c>
      <c r="N43" s="108" t="str">
        <f>IFERROR(IF(LEN(INDEX(MetricList!M$6:M$405,Cal!$B43))=0,"",INDEX(MetricList!M$6:M$405,Cal!$B43)),"")</f>
        <v/>
      </c>
      <c r="O43" s="108" t="str">
        <f>IFERROR(IF(LEN(INDEX(MetricList!N$6:N$405,Cal!$B43))=0,"",INDEX(MetricList!N$6:N$405,Cal!$B43)),"")</f>
        <v/>
      </c>
      <c r="P43" s="108" t="str">
        <f>IFERROR(IF(LEN(INDEX(MetricList!O$6:O$405,Cal!$B43))=0,"",INDEX(MetricList!O$6:O$405,Cal!$B43)),"")</f>
        <v/>
      </c>
      <c r="Q43" s="108" t="str">
        <f>IFERROR(IF(LEN(INDEX(MetricList!P$6:P$405,Cal!$B43))=0,"",INDEX(MetricList!P$6:P$405,Cal!$B43)),"")</f>
        <v/>
      </c>
      <c r="R43" s="195">
        <f t="shared" si="7"/>
        <v>0</v>
      </c>
      <c r="X43" s="110" t="str">
        <f t="shared" si="9"/>
        <v/>
      </c>
      <c r="Y43" s="110" t="str">
        <f t="shared" si="9"/>
        <v/>
      </c>
      <c r="Z43" s="110" t="str">
        <f t="shared" si="9"/>
        <v/>
      </c>
      <c r="AA43" s="110" t="str">
        <f t="shared" si="9"/>
        <v/>
      </c>
      <c r="AB43" s="110" t="str">
        <f t="shared" si="9"/>
        <v/>
      </c>
      <c r="AD43" s="112">
        <v>39</v>
      </c>
      <c r="AE43" s="93" t="str">
        <f t="shared" si="10"/>
        <v/>
      </c>
      <c r="AF43" s="93" t="str">
        <f t="shared" si="2"/>
        <v/>
      </c>
      <c r="AG43" s="93" t="str">
        <f t="shared" si="3"/>
        <v/>
      </c>
      <c r="AH43" s="93" t="str">
        <f t="shared" si="4"/>
        <v/>
      </c>
      <c r="AI43" s="93" t="str">
        <f t="shared" si="5"/>
        <v/>
      </c>
    </row>
    <row r="44" spans="2:56" x14ac:dyDescent="0.25">
      <c r="B44" s="112">
        <v>40</v>
      </c>
      <c r="C44" s="108"/>
      <c r="D44" s="108"/>
      <c r="E44" s="108"/>
      <c r="F44" s="108"/>
      <c r="G44" s="108"/>
      <c r="H44" s="108"/>
      <c r="I44" s="108"/>
      <c r="J44" s="108"/>
      <c r="K44" s="108"/>
      <c r="L44" s="108"/>
      <c r="M44" s="108"/>
      <c r="N44" s="108"/>
      <c r="O44" s="108"/>
      <c r="P44" s="108"/>
      <c r="Q44" s="108"/>
      <c r="R44" s="195">
        <f t="shared" si="7"/>
        <v>0</v>
      </c>
    </row>
    <row r="45" spans="2:56" x14ac:dyDescent="0.25">
      <c r="B45" s="112">
        <v>41</v>
      </c>
      <c r="C45" s="121" t="s">
        <v>52</v>
      </c>
      <c r="D45" s="121" t="s">
        <v>52</v>
      </c>
      <c r="E45" s="121" t="s">
        <v>52</v>
      </c>
      <c r="F45" s="121">
        <v>0</v>
      </c>
      <c r="G45" s="121">
        <v>0</v>
      </c>
      <c r="H45" s="121">
        <v>0</v>
      </c>
      <c r="I45" s="121">
        <v>0</v>
      </c>
      <c r="J45" s="121">
        <v>0</v>
      </c>
      <c r="K45" s="121">
        <v>0</v>
      </c>
      <c r="L45" s="121">
        <v>0</v>
      </c>
      <c r="M45" s="121">
        <v>0</v>
      </c>
      <c r="N45" s="121">
        <v>0</v>
      </c>
      <c r="O45" s="121">
        <v>0</v>
      </c>
      <c r="P45" s="121">
        <v>0</v>
      </c>
      <c r="Q45" s="121">
        <v>0</v>
      </c>
      <c r="R45" s="195"/>
    </row>
    <row r="46" spans="2:56" x14ac:dyDescent="0.25">
      <c r="B46" s="112">
        <v>42</v>
      </c>
      <c r="C46" s="121" t="s">
        <v>52</v>
      </c>
      <c r="D46" s="121" t="s">
        <v>52</v>
      </c>
      <c r="E46" s="121" t="s">
        <v>52</v>
      </c>
      <c r="F46" s="121">
        <v>0</v>
      </c>
      <c r="G46" s="121">
        <v>0</v>
      </c>
      <c r="H46" s="121">
        <v>0</v>
      </c>
      <c r="I46" s="121">
        <v>0</v>
      </c>
      <c r="J46" s="121">
        <v>0</v>
      </c>
      <c r="K46" s="121">
        <v>0</v>
      </c>
      <c r="L46" s="121">
        <v>0</v>
      </c>
      <c r="M46" s="121">
        <v>0</v>
      </c>
      <c r="N46" s="121">
        <v>0</v>
      </c>
      <c r="O46" s="121">
        <v>0</v>
      </c>
      <c r="P46" s="121">
        <v>0</v>
      </c>
      <c r="Q46" s="121">
        <v>0</v>
      </c>
      <c r="R46" s="19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5C4FADA64EC84BBD5D2FA1CAC6EC1C" ma:contentTypeVersion="2" ma:contentTypeDescription="Create a new document." ma:contentTypeScope="" ma:versionID="d0e0cae1da60edd944b263ceb0e530e3">
  <xsd:schema xmlns:xsd="http://www.w3.org/2001/XMLSchema" xmlns:xs="http://www.w3.org/2001/XMLSchema" xmlns:p="http://schemas.microsoft.com/office/2006/metadata/properties" xmlns:ns3="bff75418-ec49-483e-b55b-4c172179515d" targetNamespace="http://schemas.microsoft.com/office/2006/metadata/properties" ma:root="true" ma:fieldsID="9a8501af3f8b34beb6269e9be4283ff7" ns3:_="">
    <xsd:import namespace="bff75418-ec49-483e-b55b-4c172179515d"/>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f75418-ec49-483e-b55b-4c17217951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0AA958-B0D9-406E-AB73-361DA2972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f75418-ec49-483e-b55b-4c1721795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B4EB14-18A0-4876-ACD9-5B35E6E8E700}">
  <ds:schemaRefs>
    <ds:schemaRef ds:uri="http://schemas.microsoft.com/sharepoint/v3/contenttype/forms"/>
  </ds:schemaRefs>
</ds:datastoreItem>
</file>

<file path=customXml/itemProps3.xml><?xml version="1.0" encoding="utf-8"?>
<ds:datastoreItem xmlns:ds="http://schemas.openxmlformats.org/officeDocument/2006/customXml" ds:itemID="{AA464B7A-31C9-4FA1-AB54-15FE6943F0E6}">
  <ds:schemaRefs>
    <ds:schemaRef ds:uri="http://www.w3.org/XML/1998/namespace"/>
    <ds:schemaRef ds:uri="http://schemas.microsoft.com/office/infopath/2007/PartnerControls"/>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bff75418-ec49-483e-b55b-4c172179515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20</vt:i4>
      </vt:variant>
    </vt:vector>
  </HeadingPairs>
  <TitlesOfParts>
    <vt:vector size="30" baseType="lpstr">
      <vt:lpstr>Menu</vt:lpstr>
      <vt:lpstr>InputList</vt:lpstr>
      <vt:lpstr>OutputList</vt:lpstr>
      <vt:lpstr>Sipoc</vt:lpstr>
      <vt:lpstr>MetricList</vt:lpstr>
      <vt:lpstr>ActionList</vt:lpstr>
      <vt:lpstr>Dashboard</vt:lpstr>
      <vt:lpstr>Cond</vt:lpstr>
      <vt:lpstr>Cal</vt:lpstr>
      <vt:lpstr>ToU</vt:lpstr>
      <vt:lpstr>Category</vt:lpstr>
      <vt:lpstr>Item</vt:lpstr>
      <vt:lpstr>Mcategory</vt:lpstr>
      <vt:lpstr>Metric</vt:lpstr>
      <vt:lpstr>Month</vt:lpstr>
      <vt:lpstr>ActionList!Print_Area</vt:lpstr>
      <vt:lpstr>Dashboard!Print_Area</vt:lpstr>
      <vt:lpstr>InputList!Print_Area</vt:lpstr>
      <vt:lpstr>Menu!Print_Area</vt:lpstr>
      <vt:lpstr>OutputList!Print_Area</vt:lpstr>
      <vt:lpstr>ToU!Print_Area</vt:lpstr>
      <vt:lpstr>ActionList!Print_Titles</vt:lpstr>
      <vt:lpstr>Process1</vt:lpstr>
      <vt:lpstr>Process2</vt:lpstr>
      <vt:lpstr>Process3</vt:lpstr>
      <vt:lpstr>Process4</vt:lpstr>
      <vt:lpstr>Process5</vt:lpstr>
      <vt:lpstr>Process6</vt:lpstr>
      <vt:lpstr>Responsible</vt:lpstr>
      <vt:lpstr>Status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2022-12-26T06:20:43Z</cp:lastPrinted>
  <dcterms:created xsi:type="dcterms:W3CDTF">2022-12-01T14:36:38Z</dcterms:created>
  <dcterms:modified xsi:type="dcterms:W3CDTF">2022-12-29T06:35:07Z</dcterms:modified>
  <dc:title>SIPOC Diagram V1 Template</dc:title>
  <dc:subject>SIPOC Diagram V1</dc:subject>
  <dc:description>SIPOC Diagram V1 template by Master Productivity Kit — masterproductivitykit.com</dc:description>
  <cp:keywords>Master Productivity Kit, Excel template, Google Sheets template</cp:keywords>
  <cp:category>Business Template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0x010100425C4FADA64EC84BBD5D2FA1CAC6EC1C</vt:lpwstr>
  </property>
</Properties>
</file>