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DenizKaygısızGüler\Documents\dnz\Publish\Foldering\S904_Pugh Matrix Excel Template\"/>
    </mc:Choice>
  </mc:AlternateContent>
  <xr:revisionPtr revIDLastSave="0" documentId="8_{C65BD6C4-B5BC-47E9-93D3-B759259C82D5}" xr6:coauthVersionLast="47" xr6:coauthVersionMax="47" xr10:uidLastSave="{00000000-0000-0000-0000-000000000000}"/>
  <bookViews>
    <workbookView showSheetTabs="0" xWindow="-120" yWindow="-120" windowWidth="29040" windowHeight="15840" xr2:uid="{5B36CBF1-84C3-4D6A-8007-B28509267DB3}"/>
  </bookViews>
  <sheets>
    <sheet name="Matrix" sheetId="1" r:id="rId1"/>
    <sheet name="Dashboard" sheetId="10" r:id="rId2"/>
    <sheet name="Calc" sheetId="9" state="hidden" r:id="rId3"/>
  </sheets>
  <definedNames>
    <definedName name="alternatives">OFFSET(Calc!$AA$10,0,0,Calc!$AA$6,1)</definedName>
    <definedName name="criterionscore">OFFSET(Calc!$AH$10,0,0,Calc!$AG$6,1)</definedName>
    <definedName name="filteredcriterion">OFFSET(Calc!$AG$10,0,0,Calc!$AG$6,1)</definedName>
    <definedName name="_xlnm.Print_Area" localSheetId="1">Dashboard!$B$2:$H$33</definedName>
    <definedName name="_xlnm.Print_Area" localSheetId="0">Matrix!$B$2:$P$60</definedName>
    <definedName name="_xlnm.Print_Titles" localSheetId="0">Matrix!$6:$9</definedName>
    <definedName name="pughscores">OFFSET(Calc!$AB$10,0,0,Calc!$AA$6,1)</definedName>
  </definedNames>
  <calcPr calcId="19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S5" i="9" l="1"/>
  <c r="R5" i="9"/>
  <c r="Q5" i="9"/>
  <c r="P5" i="9"/>
  <c r="O5" i="9"/>
  <c r="S14" i="9"/>
  <c r="R14" i="9"/>
  <c r="Q14" i="9"/>
  <c r="P14" i="9"/>
  <c r="O14" i="9"/>
  <c r="N14" i="9"/>
  <c r="M14" i="9"/>
  <c r="L14" i="9"/>
  <c r="K14" i="9"/>
  <c r="J14" i="9"/>
  <c r="I14" i="9"/>
  <c r="H14" i="9"/>
  <c r="G14" i="9"/>
  <c r="S13" i="9"/>
  <c r="R13" i="9"/>
  <c r="Q13" i="9"/>
  <c r="P13" i="9"/>
  <c r="O13" i="9"/>
  <c r="N13" i="9"/>
  <c r="M13" i="9"/>
  <c r="L13" i="9"/>
  <c r="K13" i="9"/>
  <c r="J13" i="9"/>
  <c r="I13" i="9"/>
  <c r="H13" i="9"/>
  <c r="G13" i="9"/>
  <c r="S12" i="9"/>
  <c r="R12" i="9"/>
  <c r="Q12" i="9"/>
  <c r="P12" i="9"/>
  <c r="O12" i="9"/>
  <c r="N12" i="9"/>
  <c r="M12" i="9"/>
  <c r="L12" i="9"/>
  <c r="K12" i="9"/>
  <c r="J12" i="9"/>
  <c r="I12" i="9"/>
  <c r="H12" i="9"/>
  <c r="G12" i="9"/>
  <c r="S11" i="9"/>
  <c r="R11" i="9"/>
  <c r="Q11" i="9"/>
  <c r="P11" i="9"/>
  <c r="O11" i="9"/>
  <c r="N11" i="9"/>
  <c r="M11" i="9"/>
  <c r="L11" i="9"/>
  <c r="K11" i="9"/>
  <c r="J11" i="9"/>
  <c r="I11" i="9"/>
  <c r="H11" i="9"/>
  <c r="G11" i="9"/>
  <c r="S10" i="9"/>
  <c r="R10" i="9"/>
  <c r="Q10" i="9"/>
  <c r="P10" i="9"/>
  <c r="O10" i="9"/>
  <c r="N10" i="9"/>
  <c r="M10" i="9"/>
  <c r="L10" i="9"/>
  <c r="K10" i="9"/>
  <c r="J10" i="9"/>
  <c r="I10" i="9"/>
  <c r="H10" i="9"/>
  <c r="G10" i="9"/>
  <c r="S4" i="9"/>
  <c r="R4" i="9"/>
  <c r="Q4" i="9"/>
  <c r="P4" i="9"/>
  <c r="O4" i="9"/>
  <c r="J7" i="1"/>
  <c r="I7" i="1"/>
  <c r="H7" i="1"/>
  <c r="G7" i="1"/>
  <c r="F7" i="1"/>
  <c r="T14" i="9"/>
  <c r="T11" i="9"/>
  <c r="T10" i="9"/>
  <c r="N9" i="9"/>
  <c r="M9" i="9"/>
  <c r="L9" i="9"/>
  <c r="K9" i="9"/>
  <c r="J9" i="9"/>
  <c r="I9" i="9"/>
  <c r="H9" i="9"/>
  <c r="G9" i="9"/>
  <c r="N4" i="9" l="1"/>
  <c r="J4" i="9"/>
  <c r="M4" i="9"/>
  <c r="K4" i="9"/>
  <c r="L4" i="9"/>
  <c r="U11" i="9"/>
  <c r="U13" i="9"/>
  <c r="U10" i="9"/>
  <c r="U12" i="9"/>
  <c r="U14" i="9"/>
  <c r="AF14" i="9"/>
  <c r="T12" i="9"/>
  <c r="AF10" i="9"/>
  <c r="AF11" i="9"/>
  <c r="W12" i="9"/>
  <c r="W14" i="9"/>
  <c r="W13" i="9"/>
  <c r="W10" i="9"/>
  <c r="T13" i="9"/>
  <c r="AF13" i="9" s="1"/>
  <c r="W11" i="9"/>
  <c r="AA19" i="9"/>
  <c r="AA18" i="9"/>
  <c r="AA17" i="9"/>
  <c r="AA16" i="9"/>
  <c r="AA15" i="9"/>
  <c r="AA14" i="9"/>
  <c r="AA13" i="9"/>
  <c r="AA12" i="9"/>
  <c r="AA11" i="9"/>
  <c r="AA10" i="9"/>
  <c r="N5" i="9" l="1"/>
  <c r="X13" i="9" a="1"/>
  <c r="X13" i="9" s="1"/>
  <c r="X12" i="9" a="1"/>
  <c r="X12" i="9" s="1"/>
  <c r="X11" i="9" a="1"/>
  <c r="X11" i="9" s="1"/>
  <c r="X14" i="9" a="1"/>
  <c r="X14" i="9" s="1"/>
  <c r="X10" i="9" a="1"/>
  <c r="X10" i="9" s="1"/>
  <c r="K5" i="9"/>
  <c r="AF12" i="9"/>
  <c r="AG12" i="9" s="1" a="1"/>
  <c r="AG12" i="9" s="1"/>
  <c r="AH12" i="9" s="1"/>
  <c r="L5" i="9"/>
  <c r="M5" i="9"/>
  <c r="J5" i="9"/>
  <c r="AA6" i="9"/>
  <c r="X6" i="9" l="1"/>
  <c r="AG10" i="9" a="1"/>
  <c r="AG10" i="9" s="1"/>
  <c r="AH10" i="9" s="1"/>
  <c r="AG11" i="9" a="1"/>
  <c r="AG11" i="9" s="1"/>
  <c r="AH11" i="9" s="1"/>
  <c r="AG14" i="9" a="1"/>
  <c r="AG14" i="9" s="1"/>
  <c r="AH14" i="9" s="1"/>
  <c r="AG13" i="9" a="1"/>
  <c r="AG13" i="9" s="1"/>
  <c r="AH13" i="9" s="1"/>
  <c r="AB10" i="9"/>
  <c r="AB13" i="9"/>
  <c r="AB14" i="9"/>
  <c r="AB18" i="9"/>
  <c r="AB12" i="9"/>
  <c r="AB16" i="9"/>
  <c r="AG6" i="9" l="1"/>
  <c r="AB19" i="9"/>
  <c r="AB17" i="9"/>
  <c r="AB15" i="9"/>
  <c r="AB11" i="9"/>
  <c r="AC17" i="9" l="1"/>
  <c r="AC10" i="9"/>
  <c r="AD10" i="9" s="1"/>
  <c r="AC11" i="9"/>
  <c r="AC19" i="9"/>
  <c r="AC14" i="9"/>
  <c r="AC12" i="9"/>
  <c r="AC13" i="9"/>
  <c r="AC16" i="9"/>
  <c r="AC15" i="9"/>
  <c r="AC18" i="9"/>
  <c r="AD13" i="9" l="1"/>
  <c r="AD12" i="9"/>
  <c r="AD11" i="9"/>
  <c r="AD17" i="9"/>
  <c r="AD14" i="9"/>
  <c r="AD19" i="9"/>
  <c r="AD18" i="9"/>
  <c r="AD15" i="9"/>
  <c r="AD16" i="9"/>
  <c r="D11" i="10" l="1"/>
  <c r="D16" i="10"/>
  <c r="D19" i="10"/>
  <c r="D13" i="10"/>
  <c r="D14" i="10"/>
  <c r="D17" i="10"/>
  <c r="D10" i="10"/>
  <c r="D18" i="10"/>
  <c r="D15" i="10"/>
  <c r="D12" i="10"/>
  <c r="E16" i="10"/>
  <c r="E19" i="10"/>
  <c r="E17" i="10"/>
  <c r="E10" i="10"/>
  <c r="E18" i="10"/>
  <c r="E12" i="10"/>
  <c r="E14" i="10"/>
  <c r="E13" i="10"/>
  <c r="E11" i="10"/>
  <c r="E15" i="10"/>
</calcChain>
</file>

<file path=xl/sharedStrings.xml><?xml version="1.0" encoding="utf-8"?>
<sst xmlns="http://schemas.openxmlformats.org/spreadsheetml/2006/main" count="61" uniqueCount="56">
  <si>
    <t>DASHBOARD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</si>
  <si>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</si>
  <si>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</si>
  <si>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</si>
  <si>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</si>
  <si>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</si>
  <si>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</si>
  <si>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t>TERMS OF USE</t>
  </si>
  <si>
    <t>END USER LICENSE AGREEMENT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</si>
  <si>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</si>
  <si>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Matrix Labels</t>
  </si>
  <si>
    <t>Criteria Group</t>
  </si>
  <si>
    <t>Criterion</t>
  </si>
  <si>
    <t>Weight</t>
  </si>
  <si>
    <t>Financial Factors</t>
  </si>
  <si>
    <t>Cost to implement</t>
  </si>
  <si>
    <t>Ongoing Maintenance Cost</t>
  </si>
  <si>
    <t>Technical Factors</t>
  </si>
  <si>
    <t xml:space="preserve">	Customization Options</t>
  </si>
  <si>
    <t>User Impact</t>
  </si>
  <si>
    <t>User Friendliness</t>
  </si>
  <si>
    <t xml:space="preserve">Weight </t>
  </si>
  <si>
    <t>Rank</t>
  </si>
  <si>
    <t>Criterion #</t>
  </si>
  <si>
    <t>index</t>
  </si>
  <si>
    <t>Alternatives</t>
  </si>
  <si>
    <t>Pugh Score</t>
  </si>
  <si>
    <t>Alternative #</t>
  </si>
  <si>
    <t>Rank Helper</t>
  </si>
  <si>
    <t>Filter</t>
  </si>
  <si>
    <t>All</t>
  </si>
  <si>
    <t>Fitered Scores</t>
  </si>
  <si>
    <t>Unique Criterion Group</t>
  </si>
  <si>
    <t>Group-Dropdown</t>
  </si>
  <si>
    <t>Filtered Criterion</t>
  </si>
  <si>
    <t>Criterion Without Blank</t>
  </si>
  <si>
    <t>Criterion Total</t>
  </si>
  <si>
    <t>Total Score</t>
  </si>
  <si>
    <t>Filtered Criterion #</t>
  </si>
  <si>
    <t>Alternative Name</t>
  </si>
  <si>
    <t>Web App</t>
  </si>
  <si>
    <t>Training Course</t>
  </si>
  <si>
    <t>Software</t>
  </si>
  <si>
    <t>Mobile App</t>
  </si>
  <si>
    <t>Filter Dropdown Calculations</t>
  </si>
  <si>
    <t>Ranking and Radar Chart Calculations</t>
  </si>
  <si>
    <t>Column Chart Calculations</t>
  </si>
  <si>
    <t>Basic Dropdown Menus</t>
  </si>
  <si>
    <t>General Calculations</t>
  </si>
  <si>
    <t>col.index</t>
  </si>
  <si>
    <t>row.index</t>
  </si>
  <si>
    <t>Filtered Score</t>
  </si>
  <si>
    <t>PUGH SCORE</t>
  </si>
  <si>
    <t>PUGH MATRIX TEMPLATE</t>
  </si>
  <si>
    <t>PUGH MATRIX</t>
  </si>
  <si>
    <t>Criterion Groups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</si>
</sst>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u/>
      <sz val="10"/>
      <color indexed="12"/>
      <name val="Arial"/>
      <family val="2"/>
    </font>
    <font>
      <u/>
      <sz val="11"/>
      <color theme="0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  <font>
      <b/>
      <sz val="11"/>
      <color theme="0"/>
      <name val="Arial"/>
      <family val="2"/>
      <charset val="162"/>
      <scheme val="minor"/>
    </font>
    <font>
      <sz val="11"/>
      <name val="Arial"/>
      <family val="2"/>
      <scheme val="minor"/>
    </font>
    <font>
      <sz val="12"/>
      <color theme="1"/>
      <name val="Arial"/>
      <family val="2"/>
      <scheme val="minor"/>
    </font>
    <font>
      <b/>
      <sz val="20"/>
      <color theme="1"/>
      <name val="Arial"/>
      <family val="2"/>
      <charset val="162"/>
      <scheme val="minor"/>
    </font>
    <font>
      <b/>
      <sz val="14"/>
      <color rgb="FF262626"/>
      <name val="Arial"/>
      <family val="2"/>
      <charset val="162"/>
      <scheme val="minor"/>
    </font>
    <font>
      <b/>
      <sz val="14"/>
      <color theme="0"/>
      <name val="Arial"/>
      <family val="2"/>
      <charset val="162"/>
      <scheme val="minor"/>
    </font>
    <font>
      <sz val="11"/>
      <color rgb="FF262626"/>
      <name val="Arial"/>
      <family val="2"/>
      <scheme val="minor"/>
    </font>
    <font>
      <sz val="8"/>
      <name val="Arial"/>
      <family val="2"/>
      <scheme val="minor"/>
    </font>
    <font>
      <b/>
      <sz val="20"/>
      <color rgb="FF1F4E78"/>
      <name val="Arial"/>
      <family val="2"/>
      <charset val="16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D9E9F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2F2F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284B63"/>
      </left>
      <right style="thin">
        <color rgb="FF284B63"/>
      </right>
      <top style="thin">
        <color rgb="FF284B63"/>
      </top>
      <bottom style="thin">
        <color rgb="FF284B63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rgb="FF284B63"/>
      </left>
      <right/>
      <top style="thin">
        <color rgb="FF284B63"/>
      </top>
      <bottom/>
      <diagonal/>
    </border>
    <border>
      <left/>
      <right/>
      <top style="thin">
        <color rgb="FF284B63"/>
      </top>
      <bottom/>
      <diagonal/>
    </border>
    <border>
      <left/>
      <right style="thin">
        <color rgb="FF284B63"/>
      </right>
      <top style="thin">
        <color rgb="FF284B63"/>
      </top>
      <bottom/>
      <diagonal/>
    </border>
    <border>
      <left style="thin">
        <color rgb="FF284B63"/>
      </left>
      <right/>
      <top/>
      <bottom/>
      <diagonal/>
    </border>
    <border>
      <left/>
      <right style="thin">
        <color rgb="FF284B63"/>
      </right>
      <top/>
      <bottom/>
      <diagonal/>
    </border>
    <border>
      <left style="thin">
        <color rgb="FF284B63"/>
      </left>
      <right/>
      <top/>
      <bottom style="thin">
        <color rgb="FF284B63"/>
      </bottom>
      <diagonal/>
    </border>
    <border>
      <left/>
      <right/>
      <top/>
      <bottom style="thin">
        <color rgb="FF284B63"/>
      </bottom>
      <diagonal/>
    </border>
    <border>
      <left/>
      <right style="thin">
        <color rgb="FF284B63"/>
      </right>
      <top/>
      <bottom style="thin">
        <color rgb="FF284B63"/>
      </bottom>
      <diagonal/>
    </border>
    <border>
      <left style="thin">
        <color rgb="FF3C6E71"/>
      </left>
      <right style="thin">
        <color rgb="FF3C6E71"/>
      </right>
      <top style="thin">
        <color rgb="FF3C6E71"/>
      </top>
      <bottom style="thin">
        <color rgb="FF3C6E71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medium">
        <color theme="0"/>
      </left>
      <right style="thin">
        <color rgb="FFA6A6A6"/>
      </right>
      <top style="medium">
        <color theme="0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medium">
        <color theme="0"/>
      </top>
      <bottom style="thin">
        <color rgb="FFA6A6A6"/>
      </bottom>
      <diagonal/>
    </border>
    <border>
      <left style="thin">
        <color rgb="FFA6A6A6"/>
      </left>
      <right style="medium">
        <color theme="0"/>
      </right>
      <top style="medium">
        <color theme="0"/>
      </top>
      <bottom style="thin">
        <color rgb="FFA6A6A6"/>
      </bottom>
      <diagonal/>
    </border>
    <border>
      <left style="medium">
        <color theme="0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medium">
        <color theme="0"/>
      </right>
      <top style="thin">
        <color rgb="FFA6A6A6"/>
      </top>
      <bottom style="thin">
        <color rgb="FFA6A6A6"/>
      </bottom>
      <diagonal/>
    </border>
    <border>
      <left style="medium">
        <color theme="0"/>
      </left>
      <right style="thin">
        <color rgb="FFA6A6A6"/>
      </right>
      <top style="thin">
        <color rgb="FFA6A6A6"/>
      </top>
      <bottom style="medium">
        <color theme="0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medium">
        <color theme="0"/>
      </bottom>
      <diagonal/>
    </border>
    <border>
      <left style="thin">
        <color rgb="FFA6A6A6"/>
      </left>
      <right style="medium">
        <color theme="0"/>
      </right>
      <top style="thin">
        <color rgb="FFA6A6A6"/>
      </top>
      <bottom style="medium">
        <color theme="0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6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4" fillId="0" borderId="0"/>
    <xf numFmtId="0" fontId="4" fillId="0" borderId="0"/>
    <xf numFmtId="0" fontId="2" fillId="0" borderId="0"/>
  </cellStyleXfs>
  <cellXfs count="114">
    <xf numFmtId="0" fontId="0" fillId="0" borderId="0" xfId="0"/>
    <xf numFmtId="0" fontId="7" fillId="2" borderId="0" xfId="0" applyFont="1" applyFill="1" applyAlignment="1">
      <alignment vertical="center"/>
    </xf>
    <xf numFmtId="49" fontId="7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9" fillId="2" borderId="0" xfId="0" applyFont="1" applyFill="1" applyAlignment="1">
      <alignment horizontal="center" vertical="center"/>
    </xf>
    <xf numFmtId="0" fontId="11" fillId="7" borderId="0" xfId="2" applyFont="1" applyFill="1" applyBorder="1" applyAlignment="1" applyProtection="1">
      <alignment vertical="center"/>
    </xf>
    <xf numFmtId="0" fontId="23" fillId="2" borderId="0" xfId="0" applyFont="1" applyFill="1" applyAlignment="1">
      <alignment vertical="center"/>
    </xf>
    <xf numFmtId="0" fontId="23" fillId="2" borderId="0" xfId="0" applyFont="1" applyFill="1" applyAlignment="1">
      <alignment horizontal="center" vertical="center"/>
    </xf>
    <xf numFmtId="49" fontId="12" fillId="3" borderId="0" xfId="0" applyNumberFormat="1" applyFont="1" applyFill="1" applyAlignment="1">
      <alignment horizontal="left" vertical="center" indent="2"/>
    </xf>
    <xf numFmtId="0" fontId="21" fillId="2" borderId="0" xfId="0" applyFont="1" applyFill="1" applyAlignment="1">
      <alignment horizontal="right" vertical="center"/>
    </xf>
    <xf numFmtId="49" fontId="9" fillId="5" borderId="0" xfId="0" applyNumberFormat="1" applyFont="1" applyFill="1" applyAlignment="1">
      <alignment horizontal="left" vertical="center" indent="2"/>
    </xf>
    <xf numFmtId="0" fontId="22" fillId="2" borderId="0" xfId="0" applyFont="1" applyFill="1" applyAlignment="1">
      <alignment horizontal="right" vertical="center"/>
    </xf>
    <xf numFmtId="0" fontId="0" fillId="2" borderId="0" xfId="0" applyFill="1"/>
    <xf numFmtId="0" fontId="15" fillId="2" borderId="0" xfId="4" applyFont="1" applyFill="1" applyAlignment="1">
      <alignment vertical="center"/>
    </xf>
    <xf numFmtId="0" fontId="4" fillId="0" borderId="1" xfId="5" applyBorder="1" applyAlignment="1">
      <alignment horizontal="left" wrapText="1" indent="1"/>
    </xf>
    <xf numFmtId="0" fontId="4" fillId="2" borderId="0" xfId="5" applyFill="1"/>
    <xf numFmtId="0" fontId="16" fillId="2" borderId="0" xfId="4" applyFont="1" applyFill="1" applyAlignment="1">
      <alignment vertical="center"/>
    </xf>
    <xf numFmtId="0" fontId="4" fillId="0" borderId="2" xfId="5" applyBorder="1" applyAlignment="1">
      <alignment horizontal="left" indent="1"/>
    </xf>
    <xf numFmtId="0" fontId="4" fillId="0" borderId="2" xfId="5" applyBorder="1" applyAlignment="1">
      <alignment horizontal="left" vertical="center" wrapText="1" indent="1"/>
    </xf>
    <xf numFmtId="0" fontId="4" fillId="0" borderId="2" xfId="5" applyBorder="1" applyAlignment="1">
      <alignment horizontal="left" vertical="top" wrapText="1" indent="2"/>
    </xf>
    <xf numFmtId="0" fontId="17" fillId="2" borderId="0" xfId="4" applyFont="1" applyFill="1" applyAlignment="1">
      <alignment vertical="center"/>
    </xf>
    <xf numFmtId="0" fontId="13" fillId="0" borderId="2" xfId="5" applyFont="1" applyBorder="1" applyAlignment="1">
      <alignment horizontal="left" indent="1"/>
    </xf>
    <xf numFmtId="0" fontId="3" fillId="0" borderId="2" xfId="5" applyFont="1" applyBorder="1" applyAlignment="1">
      <alignment horizontal="left" indent="1"/>
    </xf>
    <xf numFmtId="0" fontId="4" fillId="0" borderId="3" xfId="5" applyBorder="1" applyAlignment="1">
      <alignment horizontal="left" indent="1"/>
    </xf>
    <xf numFmtId="0" fontId="7" fillId="2" borderId="0" xfId="0" applyFont="1" applyFill="1" applyAlignment="1">
      <alignment horizontal="center" vertical="center"/>
    </xf>
    <xf numFmtId="49" fontId="12" fillId="3" borderId="0" xfId="0" applyNumberFormat="1" applyFont="1" applyFill="1" applyAlignment="1">
      <alignment vertical="center"/>
    </xf>
    <xf numFmtId="0" fontId="23" fillId="3" borderId="0" xfId="0" applyFont="1" applyFill="1" applyAlignment="1">
      <alignment horizontal="center" vertical="center"/>
    </xf>
    <xf numFmtId="0" fontId="21" fillId="4" borderId="0" xfId="0" applyFont="1" applyFill="1" applyAlignment="1">
      <alignment horizontal="right" vertical="center"/>
    </xf>
    <xf numFmtId="49" fontId="9" fillId="5" borderId="0" xfId="0" applyNumberFormat="1" applyFont="1" applyFill="1" applyAlignment="1">
      <alignment vertical="center"/>
    </xf>
    <xf numFmtId="0" fontId="9" fillId="5" borderId="0" xfId="0" applyFont="1" applyFill="1" applyAlignment="1">
      <alignment horizontal="center" vertical="center"/>
    </xf>
    <xf numFmtId="0" fontId="22" fillId="6" borderId="0" xfId="0" applyFont="1" applyFill="1" applyAlignment="1">
      <alignment horizontal="right" vertical="center"/>
    </xf>
    <xf numFmtId="0" fontId="6" fillId="2" borderId="0" xfId="1" applyFill="1" applyAlignment="1">
      <alignment vertical="center"/>
    </xf>
    <xf numFmtId="0" fontId="7" fillId="2" borderId="0" xfId="0" applyFont="1" applyFill="1"/>
    <xf numFmtId="0" fontId="0" fillId="7" borderId="0" xfId="0" applyFill="1"/>
    <xf numFmtId="0" fontId="0" fillId="7" borderId="0" xfId="0" applyFill="1" applyAlignment="1">
      <alignment horizontal="center"/>
    </xf>
    <xf numFmtId="0" fontId="0" fillId="2" borderId="0" xfId="0" applyFill="1" applyAlignment="1">
      <alignment vertical="center"/>
    </xf>
    <xf numFmtId="0" fontId="6" fillId="0" borderId="7" xfId="1" applyBorder="1" applyAlignment="1">
      <alignment vertical="center"/>
    </xf>
    <xf numFmtId="0" fontId="6" fillId="0" borderId="8" xfId="1" applyBorder="1" applyAlignment="1">
      <alignment vertical="center"/>
    </xf>
    <xf numFmtId="0" fontId="6" fillId="0" borderId="9" xfId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0" fontId="0" fillId="0" borderId="13" xfId="0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7" fillId="0" borderId="14" xfId="0" applyFont="1" applyBorder="1"/>
    <xf numFmtId="0" fontId="28" fillId="9" borderId="6" xfId="0" applyFont="1" applyFill="1" applyBorder="1" applyAlignment="1">
      <alignment horizontal="center" vertical="center" wrapText="1"/>
    </xf>
    <xf numFmtId="0" fontId="7" fillId="0" borderId="13" xfId="0" applyFont="1" applyBorder="1"/>
    <xf numFmtId="0" fontId="7" fillId="2" borderId="0" xfId="0" applyFont="1" applyFill="1" applyAlignment="1">
      <alignment wrapText="1"/>
    </xf>
    <xf numFmtId="0" fontId="7" fillId="0" borderId="10" xfId="0" applyFont="1" applyBorder="1" applyAlignment="1">
      <alignment wrapText="1"/>
    </xf>
    <xf numFmtId="0" fontId="28" fillId="9" borderId="6" xfId="0" applyFont="1" applyFill="1" applyBorder="1" applyAlignment="1">
      <alignment horizontal="left" vertical="center" wrapText="1"/>
    </xf>
    <xf numFmtId="0" fontId="7" fillId="0" borderId="11" xfId="0" applyFont="1" applyBorder="1" applyAlignment="1">
      <alignment wrapText="1"/>
    </xf>
    <xf numFmtId="0" fontId="13" fillId="10" borderId="0" xfId="0" applyFont="1" applyFill="1" applyAlignment="1">
      <alignment horizontal="center" vertical="center" shrinkToFit="1"/>
    </xf>
    <xf numFmtId="0" fontId="1" fillId="11" borderId="4" xfId="0" applyFont="1" applyFill="1" applyBorder="1" applyAlignment="1">
      <alignment horizontal="center" vertical="center" shrinkToFit="1"/>
    </xf>
    <xf numFmtId="0" fontId="13" fillId="11" borderId="4" xfId="0" applyFont="1" applyFill="1" applyBorder="1" applyAlignment="1">
      <alignment horizontal="center" vertical="center" shrinkToFit="1"/>
    </xf>
    <xf numFmtId="0" fontId="0" fillId="12" borderId="4" xfId="0" applyFill="1" applyBorder="1" applyAlignment="1">
      <alignment horizontal="center" vertical="center" shrinkToFit="1"/>
    </xf>
    <xf numFmtId="0" fontId="13" fillId="11" borderId="4" xfId="0" applyFont="1" applyFill="1" applyBorder="1" applyAlignment="1">
      <alignment horizontal="centerContinuous" vertical="center" shrinkToFit="1"/>
    </xf>
    <xf numFmtId="0" fontId="0" fillId="13" borderId="4" xfId="0" applyFill="1" applyBorder="1" applyAlignment="1">
      <alignment horizontal="center" vertical="center" shrinkToFit="1"/>
    </xf>
    <xf numFmtId="0" fontId="13" fillId="10" borderId="0" xfId="0" applyFont="1" applyFill="1" applyAlignment="1">
      <alignment horizontal="centerContinuous" vertical="center" shrinkToFit="1"/>
    </xf>
    <xf numFmtId="0" fontId="6" fillId="0" borderId="10" xfId="1" applyBorder="1" applyAlignment="1">
      <alignment vertical="center"/>
    </xf>
    <xf numFmtId="0" fontId="6" fillId="0" borderId="0" xfId="1" applyAlignment="1">
      <alignment vertical="center"/>
    </xf>
    <xf numFmtId="0" fontId="6" fillId="0" borderId="11" xfId="1" applyBorder="1" applyAlignment="1">
      <alignment vertical="center"/>
    </xf>
    <xf numFmtId="0" fontId="29" fillId="14" borderId="15" xfId="1" applyFont="1" applyFill="1" applyBorder="1" applyAlignment="1">
      <alignment horizontal="centerContinuous" vertical="center"/>
    </xf>
    <xf numFmtId="0" fontId="26" fillId="2" borderId="6" xfId="0" applyFont="1" applyFill="1" applyBorder="1" applyAlignment="1" applyProtection="1">
      <alignment horizontal="center" vertical="center"/>
      <protection locked="0"/>
    </xf>
    <xf numFmtId="0" fontId="27" fillId="2" borderId="6" xfId="0" applyFont="1" applyFill="1" applyBorder="1" applyAlignment="1" applyProtection="1">
      <alignment horizontal="center" vertical="center"/>
      <protection locked="0"/>
    </xf>
    <xf numFmtId="0" fontId="29" fillId="8" borderId="6" xfId="0" applyFont="1" applyFill="1" applyBorder="1" applyAlignment="1" applyProtection="1">
      <alignment horizontal="center" vertical="center" wrapText="1"/>
      <protection locked="0"/>
    </xf>
    <xf numFmtId="0" fontId="32" fillId="0" borderId="15" xfId="1" applyFont="1" applyBorder="1" applyAlignment="1" applyProtection="1">
      <alignment horizontal="center" vertical="center"/>
      <protection hidden="1"/>
    </xf>
    <xf numFmtId="0" fontId="30" fillId="0" borderId="5" xfId="0" applyFont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left" vertical="center" shrinkToFit="1"/>
      <protection locked="0"/>
    </xf>
    <xf numFmtId="0" fontId="0" fillId="2" borderId="0" xfId="0" applyFill="1" applyAlignment="1">
      <alignment horizontal="center" vertical="center" shrinkToFit="1"/>
    </xf>
    <xf numFmtId="0" fontId="0" fillId="2" borderId="0" xfId="0" applyFill="1" applyAlignment="1">
      <alignment vertical="center" shrinkToFit="1"/>
    </xf>
    <xf numFmtId="0" fontId="0" fillId="2" borderId="4" xfId="0" applyFill="1" applyBorder="1" applyAlignment="1">
      <alignment horizontal="center" vertical="center" shrinkToFit="1"/>
    </xf>
    <xf numFmtId="0" fontId="0" fillId="2" borderId="2" xfId="0" applyFill="1" applyBorder="1" applyAlignment="1">
      <alignment horizontal="center" vertical="center" shrinkToFit="1"/>
    </xf>
    <xf numFmtId="3" fontId="0" fillId="2" borderId="4" xfId="0" applyNumberFormat="1" applyFill="1" applyBorder="1" applyAlignment="1">
      <alignment horizontal="center" vertical="center" shrinkToFit="1"/>
    </xf>
    <xf numFmtId="0" fontId="25" fillId="2" borderId="4" xfId="0" applyFont="1" applyFill="1" applyBorder="1" applyAlignment="1">
      <alignment horizontal="center" vertical="center" shrinkToFit="1"/>
    </xf>
    <xf numFmtId="49" fontId="12" fillId="3" borderId="0" xfId="0" applyNumberFormat="1" applyFont="1" applyFill="1" applyAlignment="1">
      <alignment horizontal="left" vertical="center" indent="8"/>
    </xf>
    <xf numFmtId="49" fontId="9" fillId="5" borderId="0" xfId="0" applyNumberFormat="1" applyFont="1" applyFill="1" applyAlignment="1">
      <alignment horizontal="left" vertical="center" indent="8"/>
    </xf>
    <xf numFmtId="0" fontId="24" fillId="8" borderId="5" xfId="0" applyFont="1" applyFill="1" applyBorder="1" applyAlignment="1">
      <alignment horizontal="centerContinuous" vertic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13" fillId="9" borderId="0" xfId="0" applyFont="1" applyFill="1" applyAlignment="1">
      <alignment horizontal="center" vertical="center"/>
    </xf>
    <xf numFmtId="0" fontId="13" fillId="9" borderId="0" xfId="0" applyFont="1" applyFill="1" applyAlignment="1">
      <alignment vertical="center"/>
    </xf>
    <xf numFmtId="0" fontId="7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 applyProtection="1">
      <alignment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0" fillId="2" borderId="0" xfId="0" applyFill="1" applyAlignment="1">
      <alignment horizontal="center" vertical="center"/>
    </xf>
    <xf numFmtId="0" fontId="0" fillId="2" borderId="0" xfId="0" applyFill="1" applyAlignment="1" applyProtection="1">
      <alignment vertical="center"/>
      <protection hidden="1"/>
    </xf>
    <xf numFmtId="0" fontId="0" fillId="2" borderId="0" xfId="0" applyFill="1" applyAlignment="1" applyProtection="1">
      <alignment horizontal="center" vertical="center"/>
      <protection hidden="1"/>
    </xf>
    <xf numFmtId="0" fontId="0" fillId="0" borderId="12" xfId="0" applyBorder="1"/>
    <xf numFmtId="0" fontId="0" fillId="0" borderId="14" xfId="0" applyBorder="1"/>
    <xf numFmtId="0" fontId="29" fillId="8" borderId="6" xfId="0" applyFont="1" applyFill="1" applyBorder="1" applyAlignment="1">
      <alignment horizontal="center" vertical="center" wrapText="1"/>
    </xf>
    <xf numFmtId="0" fontId="27" fillId="2" borderId="16" xfId="0" applyFont="1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left" vertical="center" shrinkToFit="1"/>
      <protection locked="0"/>
    </xf>
    <xf numFmtId="0" fontId="26" fillId="2" borderId="17" xfId="0" applyFont="1" applyFill="1" applyBorder="1" applyAlignment="1" applyProtection="1">
      <alignment horizontal="center" vertical="center"/>
      <protection locked="0"/>
    </xf>
    <xf numFmtId="0" fontId="27" fillId="2" borderId="17" xfId="0" applyFont="1" applyFill="1" applyBorder="1" applyAlignment="1" applyProtection="1">
      <alignment horizontal="center" vertical="center"/>
      <protection locked="0"/>
    </xf>
    <xf numFmtId="0" fontId="0" fillId="15" borderId="18" xfId="0" applyFill="1" applyBorder="1" applyAlignment="1">
      <alignment horizontal="left" vertical="center" shrinkToFit="1"/>
    </xf>
    <xf numFmtId="0" fontId="26" fillId="15" borderId="18" xfId="0" applyFont="1" applyFill="1" applyBorder="1" applyAlignment="1">
      <alignment horizontal="center" vertical="center"/>
    </xf>
    <xf numFmtId="0" fontId="27" fillId="15" borderId="18" xfId="0" applyFont="1" applyFill="1" applyBorder="1" applyAlignment="1">
      <alignment horizontal="center" vertical="center"/>
    </xf>
    <xf numFmtId="0" fontId="0" fillId="15" borderId="19" xfId="0" applyFill="1" applyBorder="1" applyAlignment="1">
      <alignment horizontal="left" vertical="center" shrinkToFit="1"/>
    </xf>
    <xf numFmtId="0" fontId="0" fillId="15" borderId="20" xfId="0" applyFill="1" applyBorder="1" applyAlignment="1">
      <alignment horizontal="left" vertical="center" shrinkToFit="1"/>
    </xf>
    <xf numFmtId="0" fontId="26" fillId="15" borderId="20" xfId="0" applyFont="1" applyFill="1" applyBorder="1" applyAlignment="1">
      <alignment horizontal="center" vertical="center"/>
    </xf>
    <xf numFmtId="0" fontId="27" fillId="15" borderId="20" xfId="0" applyFont="1" applyFill="1" applyBorder="1" applyAlignment="1">
      <alignment horizontal="center" vertical="center"/>
    </xf>
    <xf numFmtId="0" fontId="27" fillId="15" borderId="21" xfId="0" applyFont="1" applyFill="1" applyBorder="1" applyAlignment="1">
      <alignment horizontal="center" vertical="center"/>
    </xf>
    <xf numFmtId="0" fontId="0" fillId="15" borderId="22" xfId="0" applyFill="1" applyBorder="1" applyAlignment="1">
      <alignment horizontal="left" vertical="center" shrinkToFit="1"/>
    </xf>
    <xf numFmtId="0" fontId="27" fillId="15" borderId="23" xfId="0" applyFont="1" applyFill="1" applyBorder="1" applyAlignment="1">
      <alignment horizontal="center" vertical="center"/>
    </xf>
    <xf numFmtId="0" fontId="0" fillId="15" borderId="24" xfId="0" applyFill="1" applyBorder="1" applyAlignment="1">
      <alignment horizontal="left" vertical="center" shrinkToFit="1"/>
    </xf>
    <xf numFmtId="0" fontId="0" fillId="15" borderId="25" xfId="0" applyFill="1" applyBorder="1" applyAlignment="1">
      <alignment horizontal="left" vertical="center" shrinkToFit="1"/>
    </xf>
    <xf numFmtId="0" fontId="26" fillId="15" borderId="25" xfId="0" applyFont="1" applyFill="1" applyBorder="1" applyAlignment="1">
      <alignment horizontal="center" vertical="center"/>
    </xf>
    <xf numFmtId="0" fontId="27" fillId="15" borderId="25" xfId="0" applyFont="1" applyFill="1" applyBorder="1" applyAlignment="1">
      <alignment horizontal="center" vertical="center"/>
    </xf>
    <xf numFmtId="0" fontId="27" fillId="15" borderId="26" xfId="0" applyFont="1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 shrinkToFit="1"/>
    </xf>
  </cellXfs>
  <cellStyles count="7">
    <cellStyle name="Hyperlink" xfId="2" builtinId="8"/>
    <cellStyle name="Normal" xfId="0" builtinId="0"/>
    <cellStyle name="Normal 2" xfId="1" xr:uid="{3954E752-B4A6-4129-A4B7-AFC294856010}"/>
    <cellStyle name="Normal 2 2" xfId="4" xr:uid="{536D19DF-F8AB-4192-80B1-9D84BD191CDA}"/>
    <cellStyle name="Normal 3" xfId="3" xr:uid="{6CDF8B16-5B16-4C1E-8190-16EFBDFCEFB4}"/>
    <cellStyle name="Normal 3 2" xfId="5" xr:uid="{EBE6B589-17BD-473F-A3A7-5779EC871246}"/>
    <cellStyle name="Normal 4" xfId="6" xr:uid="{25CD4BBC-BC76-43A1-994C-523D458251CB}"/>
  </cellStyles>
  <dxfs count="5">
    <dxf>
      <font>
        <b val="0"/>
        <i/>
        <color theme="0" tint="-0.34998626667073579"/>
      </font>
    </dxf>
    <dxf>
      <font>
        <color rgb="FFBC4749"/>
      </font>
    </dxf>
    <dxf>
      <font>
        <color rgb="FF02C39A"/>
      </font>
    </dxf>
    <dxf>
      <font>
        <color theme="0" tint="-0.34998626667073579"/>
      </font>
    </dxf>
    <dxf>
      <fill>
        <patternFill>
          <bgColor theme="7" tint="0.79998168889431442"/>
        </patternFill>
      </fill>
    </dxf>
  </dxfs>
  <tableStyles count="1" defaultTableStyle="TableStyleMedium2" defaultPivotStyle="PivotStyleLight16">
    <tableStyle name="Invisible" pivot="0" table="0" count="0" xr9:uid="{226FB002-B0C1-4F0A-9C27-B70356A0E0D9}"/>
  </tableStyles>
  <colors>
    <mruColors>
      <color rgb="FFA6A6A6"/>
      <color rgb="FFCCCCCC"/>
      <color rgb="FFBC4749"/>
      <color rgb="FF02C39A"/>
      <color rgb="FF6D597A"/>
      <color rgb="FF00AFB9"/>
      <color rgb="FF284B63"/>
      <color rgb="FF3C6E71"/>
      <color rgb="FFFFE364"/>
      <color rgb="FF5894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radarChart>
        <c:radarStyle val="marker"/>
        <c:varyColors val="0"/>
        <c:ser>
          <c:idx val="0"/>
          <c:order val="0"/>
          <c:tx>
            <c:strRef>
              <c:f>Calc!$AB$9</c:f>
              <c:strCache>
                <c:ptCount val="1"/>
                <c:pt idx="0">
                  <c:v>Fitered Scores</c:v>
                </c:pt>
              </c:strCache>
            </c:strRef>
          </c:tx>
          <c:spPr>
            <a:ln w="28575" cap="rnd">
              <a:solidFill>
                <a:srgbClr val="284B63"/>
              </a:solidFill>
              <a:round/>
            </a:ln>
            <a:effectLst/>
          </c:spPr>
          <c:marker>
            <c:symbol val="none"/>
          </c:marker>
          <c:cat>
            <c:strRef>
              <c:f>[0]!alternatives</c:f>
              <c:strCache>
                <c:ptCount val="4"/>
                <c:pt idx="0">
                  <c:v>Web App</c:v>
                </c:pt>
                <c:pt idx="1">
                  <c:v>Training Course</c:v>
                </c:pt>
                <c:pt idx="2">
                  <c:v>Software</c:v>
                </c:pt>
                <c:pt idx="3">
                  <c:v>Mobile App</c:v>
                </c:pt>
              </c:strCache>
            </c:strRef>
          </c:cat>
          <c:val>
            <c:numRef>
              <c:f>[0]!pughscores</c:f>
              <c:numCache>
                <c:formatCode>#,##0</c:formatCode>
                <c:ptCount val="4"/>
                <c:pt idx="0">
                  <c:v>9</c:v>
                </c:pt>
                <c:pt idx="1">
                  <c:v>19</c:v>
                </c:pt>
                <c:pt idx="2">
                  <c:v>-11</c:v>
                </c:pt>
                <c:pt idx="3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054-4A51-A153-C70E247860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92863712"/>
        <c:axId val="292866112"/>
      </c:radarChart>
      <c:catAx>
        <c:axId val="2928637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2866112"/>
        <c:crosses val="autoZero"/>
        <c:auto val="1"/>
        <c:lblAlgn val="ctr"/>
        <c:lblOffset val="100"/>
        <c:noMultiLvlLbl val="0"/>
      </c:catAx>
      <c:valAx>
        <c:axId val="292866112"/>
        <c:scaling>
          <c:orientation val="minMax"/>
        </c:scaling>
        <c:delete val="1"/>
        <c:axPos val="l"/>
        <c:majorGridlines>
          <c:spPr>
            <a:ln w="6350" cap="rnd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crossAx val="292863712"/>
        <c:crosses val="autoZero"/>
        <c:crossBetween val="between"/>
      </c:valAx>
      <c:spPr>
        <a:noFill/>
        <a:ln cap="flat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r-TR"/>
              <a:t>Criterion-Based</a:t>
            </a:r>
            <a:r>
              <a:rPr lang="tr-TR" baseline="0"/>
              <a:t> Totals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 Score</c:v>
          </c:tx>
          <c:spPr>
            <a:solidFill>
              <a:srgbClr val="02C39A"/>
            </a:solidFill>
            <a:ln>
              <a:noFill/>
            </a:ln>
            <a:effectLst/>
          </c:spPr>
          <c:invertIfNegative val="1"/>
          <c:cat>
            <c:strRef>
              <c:f>[0]!filteredcriterion</c:f>
              <c:strCache>
                <c:ptCount val="4"/>
                <c:pt idx="0">
                  <c:v>Cost to implement</c:v>
                </c:pt>
                <c:pt idx="1">
                  <c:v>Ongoing Maintenance Cost</c:v>
                </c:pt>
                <c:pt idx="2">
                  <c:v>	Customization Options</c:v>
                </c:pt>
                <c:pt idx="3">
                  <c:v>User Friendliness</c:v>
                </c:pt>
              </c:strCache>
            </c:strRef>
          </c:cat>
          <c:val>
            <c:numRef>
              <c:f>[0]!criterionscore</c:f>
              <c:numCache>
                <c:formatCode>General</c:formatCode>
                <c:ptCount val="4"/>
                <c:pt idx="0">
                  <c:v>2</c:v>
                </c:pt>
                <c:pt idx="1">
                  <c:v>-1</c:v>
                </c:pt>
                <c:pt idx="2">
                  <c:v>2</c:v>
                </c:pt>
                <c:pt idx="3">
                  <c:v>-1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BC4749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0-B46F-427C-9077-4FBB9EB0C7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8"/>
        <c:axId val="770368160"/>
        <c:axId val="770351360"/>
      </c:barChart>
      <c:catAx>
        <c:axId val="7703681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0351360"/>
        <c:crosses val="autoZero"/>
        <c:auto val="1"/>
        <c:lblAlgn val="ctr"/>
        <c:lblOffset val="100"/>
        <c:tickMarkSkip val="1"/>
        <c:noMultiLvlLbl val="0"/>
      </c:catAx>
      <c:valAx>
        <c:axId val="770351360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7703681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png"/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6" Type="http://schemas.openxmlformats.org/officeDocument/2006/relationships/hyperlink" Target="#Dashboard!A5"/><Relationship Id="rId11" Type="http://schemas.microsoft.com/office/2007/relationships/hdphoto" Target="../media/hdphoto1.wdp"/><Relationship Id="rId5" Type="http://schemas.openxmlformats.org/officeDocument/2006/relationships/hyperlink" Target="#Matrix!A5"/><Relationship Id="rId10" Type="http://schemas.openxmlformats.org/officeDocument/2006/relationships/image" Target="../media/image4.png"/><Relationship Id="rId12" Type="http://schemas.openxmlformats.org/officeDocument/2006/relationships/image" Target="../media/image7.png"/><Relationship Id="rId13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7" Type="http://schemas.openxmlformats.org/officeDocument/2006/relationships/hyperlink" Target="#Dashboard!A5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hyperlink" Target="#Matrix!A5"/><Relationship Id="rId5" Type="http://schemas.openxmlformats.org/officeDocument/2006/relationships/image" Target="../media/image1.png"/><Relationship Id="rId9" Type="http://schemas.openxmlformats.org/officeDocument/2006/relationships/image" Target="../media/image5.png"/><Relationship Id="rId10" Type="http://schemas.openxmlformats.org/officeDocument/2006/relationships/image" Target="../media/image8.png"/><Relationship Id="rId11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hyperlink" Target="#Matrix!A5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1</xdr:row>
      <xdr:rowOff>28575</xdr:rowOff>
    </xdr:from>
    <xdr:to>
      <xdr:col>2</xdr:col>
      <xdr:colOff>365325</xdr:colOff>
      <xdr:row>2</xdr:row>
      <xdr:rowOff>212925</xdr:rowOff>
    </xdr:to>
    <xdr:pic>
      <xdr:nvPicPr>
        <xdr:cNvPr id="14" name="mainicon">
          <a:extLst>
            <a:ext uri="{FF2B5EF4-FFF2-40B4-BE49-F238E27FC236}">
              <a16:creationId xmlns:a16="http://schemas.microsoft.com/office/drawing/2014/main" id="{50C1A9F6-759F-B0EB-C094-002D3D82D9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1475" y="114300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5</xdr:col>
      <xdr:colOff>253125</xdr:colOff>
      <xdr:row>1</xdr:row>
      <xdr:rowOff>76650</xdr:rowOff>
    </xdr:from>
    <xdr:to>
      <xdr:col>5</xdr:col>
      <xdr:colOff>1228725</xdr:colOff>
      <xdr:row>2</xdr:row>
      <xdr:rowOff>228600</xdr:rowOff>
    </xdr:to>
    <xdr:sp macro="" textlink="">
      <xdr:nvSpPr>
        <xdr:cNvPr id="17" name="Rectangle: Rounded Corners 16">
          <a:hlinkClick xmlns:r="http://schemas.openxmlformats.org/officeDocument/2006/relationships" r:id="rId5" tooltip="Go to"/>
          <a:extLst>
            <a:ext uri="{FF2B5EF4-FFF2-40B4-BE49-F238E27FC236}">
              <a16:creationId xmlns:a16="http://schemas.microsoft.com/office/drawing/2014/main" id="{1A9E8110-9F9F-448F-991F-391BEA0711E7}"/>
            </a:ext>
          </a:extLst>
        </xdr:cNvPr>
        <xdr:cNvSpPr/>
      </xdr:nvSpPr>
      <xdr:spPr>
        <a:xfrm>
          <a:off x="5691900" y="162375"/>
          <a:ext cx="975600" cy="399600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PUGH MATIX</a:t>
          </a:r>
        </a:p>
      </xdr:txBody>
    </xdr:sp>
    <xdr:clientData fPrintsWithSheet="0"/>
  </xdr:twoCellAnchor>
  <xdr:twoCellAnchor editAs="oneCell">
    <xdr:from>
      <xdr:col>6</xdr:col>
      <xdr:colOff>95250</xdr:colOff>
      <xdr:row>1</xdr:row>
      <xdr:rowOff>76200</xdr:rowOff>
    </xdr:from>
    <xdr:to>
      <xdr:col>6</xdr:col>
      <xdr:colOff>1070850</xdr:colOff>
      <xdr:row>2</xdr:row>
      <xdr:rowOff>228150</xdr:rowOff>
    </xdr:to>
    <xdr:sp macro="" textlink="">
      <xdr:nvSpPr>
        <xdr:cNvPr id="18" name="Rectangle: Rounded Corners 17">
          <a:hlinkClick xmlns:r="http://schemas.openxmlformats.org/officeDocument/2006/relationships" r:id="rId6" tooltip="Go to"/>
          <a:extLst>
            <a:ext uri="{FF2B5EF4-FFF2-40B4-BE49-F238E27FC236}">
              <a16:creationId xmlns:a16="http://schemas.microsoft.com/office/drawing/2014/main" id="{7358833C-0E5F-4E2F-BDD7-1C6E89A5EE92}"/>
            </a:ext>
          </a:extLst>
        </xdr:cNvPr>
        <xdr:cNvSpPr/>
      </xdr:nvSpPr>
      <xdr:spPr>
        <a:xfrm>
          <a:off x="6915150" y="161925"/>
          <a:ext cx="975600" cy="399600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DASHBOARD</a:t>
          </a:r>
        </a:p>
      </xdr:txBody>
    </xdr:sp>
    <xdr:clientData fPrintsWithSheet="0"/>
  </xdr:twoCellAnchor>
  <xdr:oneCellAnchor>
    <xdr:from>
      <xdr:col>8</xdr:col>
      <xdr:colOff>1343025</xdr:colOff>
      <xdr:row>1</xdr:row>
      <xdr:rowOff>95250</xdr:rowOff>
    </xdr:from>
    <xdr:ext cx="1014221" cy="291600"/>
    <xdr:pic>
      <xdr:nvPicPr>
        <xdr:cNvPr id="1018" name="mpkLogo">
          <a:hlinkClick xmlns:a="http://schemas.openxmlformats.org/drawingml/2006/main" xmlns:r="http://schemas.openxmlformats.org/officeDocument/2006/relationships" r:id="rId13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2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103717</xdr:colOff>
      <xdr:row>6</xdr:row>
      <xdr:rowOff>47625</xdr:rowOff>
    </xdr:from>
    <xdr:ext cx="324000" cy="279837"/>
    <xdr:sp macro="" textlink="">
      <xdr:nvSpPr>
        <xdr:cNvPr id="3" name="Left Arrow 1">
          <a:extLst>
            <a:ext uri="{FF2B5EF4-FFF2-40B4-BE49-F238E27FC236}">
              <a16:creationId xmlns:a16="http://schemas.microsoft.com/office/drawing/2014/main" id="{62DA747F-F583-41BC-8E13-E30017A54488}"/>
            </a:ext>
          </a:extLst>
        </xdr:cNvPr>
        <xdr:cNvSpPr/>
      </xdr:nvSpPr>
      <xdr:spPr>
        <a:xfrm>
          <a:off x="4161367" y="990600"/>
          <a:ext cx="324000" cy="279837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spAutoFit/>
        </a:bodyPr>
        <a:lstStyle/>
        <a:p>
          <a:pPr algn="ctr"/>
          <a:endParaRPr lang="tr-TR" sz="900"/>
        </a:p>
      </xdr:txBody>
    </xdr:sp>
    <xdr:clientData fPrintsWithSheet="0"/>
  </xdr:oneCellAnchor>
  <xdr:twoCellAnchor editAs="oneCell">
    <xdr:from>
      <xdr:col>6</xdr:col>
      <xdr:colOff>0</xdr:colOff>
      <xdr:row>8</xdr:row>
      <xdr:rowOff>1</xdr:rowOff>
    </xdr:from>
    <xdr:to>
      <xdr:col>7</xdr:col>
      <xdr:colOff>0</xdr:colOff>
      <xdr:row>19</xdr:row>
      <xdr:rowOff>1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26E408F6-A669-4F22-B1BC-503CB2A9FD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</xdr:col>
      <xdr:colOff>0</xdr:colOff>
      <xdr:row>20</xdr:row>
      <xdr:rowOff>0</xdr:rowOff>
    </xdr:from>
    <xdr:to>
      <xdr:col>7</xdr:col>
      <xdr:colOff>0</xdr:colOff>
      <xdr:row>31</xdr:row>
      <xdr:rowOff>190499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285C106D-B489-4977-A48B-D6E3777929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123825</xdr:colOff>
      <xdr:row>1</xdr:row>
      <xdr:rowOff>28575</xdr:rowOff>
    </xdr:from>
    <xdr:to>
      <xdr:col>2</xdr:col>
      <xdr:colOff>365325</xdr:colOff>
      <xdr:row>2</xdr:row>
      <xdr:rowOff>212925</xdr:rowOff>
    </xdr:to>
    <xdr:pic>
      <xdr:nvPicPr>
        <xdr:cNvPr id="5" name="mainicon">
          <a:extLst>
            <a:ext uri="{FF2B5EF4-FFF2-40B4-BE49-F238E27FC236}">
              <a16:creationId xmlns:a16="http://schemas.microsoft.com/office/drawing/2014/main" id="{D6F605A5-8F62-4E8F-BB43-5A99DAD13A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1475" y="114300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4</xdr:col>
      <xdr:colOff>914400</xdr:colOff>
      <xdr:row>1</xdr:row>
      <xdr:rowOff>86175</xdr:rowOff>
    </xdr:from>
    <xdr:to>
      <xdr:col>5</xdr:col>
      <xdr:colOff>366000</xdr:colOff>
      <xdr:row>2</xdr:row>
      <xdr:rowOff>238125</xdr:rowOff>
    </xdr:to>
    <xdr:sp macro="" textlink="">
      <xdr:nvSpPr>
        <xdr:cNvPr id="12" name="Rectangle: Rounded Corners 11">
          <a:hlinkClick xmlns:r="http://schemas.openxmlformats.org/officeDocument/2006/relationships" r:id="rId6" tooltip="Go to"/>
          <a:extLst>
            <a:ext uri="{FF2B5EF4-FFF2-40B4-BE49-F238E27FC236}">
              <a16:creationId xmlns:a16="http://schemas.microsoft.com/office/drawing/2014/main" id="{44C8A481-A6CE-4104-9F55-CB6262276D71}"/>
            </a:ext>
          </a:extLst>
        </xdr:cNvPr>
        <xdr:cNvSpPr/>
      </xdr:nvSpPr>
      <xdr:spPr>
        <a:xfrm>
          <a:off x="3448050" y="171900"/>
          <a:ext cx="975600" cy="399600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PUGH MATIX</a:t>
          </a:r>
        </a:p>
      </xdr:txBody>
    </xdr:sp>
    <xdr:clientData fPrintsWithSheet="0"/>
  </xdr:twoCellAnchor>
  <xdr:twoCellAnchor editAs="oneCell">
    <xdr:from>
      <xdr:col>6</xdr:col>
      <xdr:colOff>232650</xdr:colOff>
      <xdr:row>1</xdr:row>
      <xdr:rowOff>85725</xdr:rowOff>
    </xdr:from>
    <xdr:to>
      <xdr:col>6</xdr:col>
      <xdr:colOff>1208250</xdr:colOff>
      <xdr:row>2</xdr:row>
      <xdr:rowOff>237675</xdr:rowOff>
    </xdr:to>
    <xdr:sp macro="" textlink="">
      <xdr:nvSpPr>
        <xdr:cNvPr id="13" name="Rectangle: Rounded Corners 12">
          <a:hlinkClick xmlns:r="http://schemas.openxmlformats.org/officeDocument/2006/relationships" r:id="rId7" tooltip="Go to"/>
          <a:extLst>
            <a:ext uri="{FF2B5EF4-FFF2-40B4-BE49-F238E27FC236}">
              <a16:creationId xmlns:a16="http://schemas.microsoft.com/office/drawing/2014/main" id="{207AE343-C4D3-4F7C-9E13-F1B049032319}"/>
            </a:ext>
          </a:extLst>
        </xdr:cNvPr>
        <xdr:cNvSpPr/>
      </xdr:nvSpPr>
      <xdr:spPr>
        <a:xfrm>
          <a:off x="4671300" y="171450"/>
          <a:ext cx="975600" cy="399600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DASHBOARD</a:t>
          </a:r>
        </a:p>
      </xdr:txBody>
    </xdr:sp>
    <xdr:clientData fPrintsWithSheet="0"/>
  </xdr:twoCellAnchor>
  <xdr:oneCellAnchor>
    <xdr:from>
      <xdr:col>6</xdr:col>
      <xdr:colOff>4295775</xdr:colOff>
      <xdr:row>1</xdr:row>
      <xdr:rowOff>95250</xdr:rowOff>
    </xdr:from>
    <xdr:ext cx="1014221" cy="291600"/>
    <xdr:pic>
      <xdr:nvPicPr>
        <xdr:cNvPr id="1013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8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C20CB0B2-5E71-422B-A5A2-B8DBB024EB30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9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B37A016F-4646-457C-93C7-3FC7EABCD5A3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53AE99D6-3B39-49E0-A271-B4C5FF849FAC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0118A-9BF4-489E-9E03-DE08EACEE93E}">
  <sheetPr codeName="Sheet5">
    <pageSetUpPr autoPageBreaks="0" fitToPage="1"/>
  </sheetPr>
  <dimension ref="A1:P62"/>
  <sheetViews>
    <sheetView showGridLines="0" showRowColHeaders="0" tabSelected="1" zoomScaleNormal="100" zoomScaleSheetLayoutView="85" workbookViewId="0">
      <pane ySplit="4" topLeftCell="A5" activePane="bottomLeft" state="frozen"/>
      <selection activeCell="N8" sqref="N8"/>
      <selection pane="bottomLeft" activeCell="A5" sqref="A5"/>
    </sheetView>
  </sheetViews>
  <sheetFormatPr defaultColWidth="8.85546875" defaultRowHeight="15" outlineLevelRow="1" outlineLevelCol="1" x14ac:dyDescent="0.25"/>
  <cols>
    <col min="1" max="1" width="3.7109375" style="32" customWidth="1"/>
    <col min="2" max="2" width="2.85546875" style="32" customWidth="1"/>
    <col min="3" max="3" width="25" style="32" customWidth="1"/>
    <col min="4" max="4" width="35.7109375" style="32" customWidth="1"/>
    <col min="5" max="5" width="14.28515625" style="32" customWidth="1"/>
    <col min="6" max="10" width="20.7109375" style="32" customWidth="1"/>
    <col min="11" max="15" width="20.7109375" style="32" hidden="1" customWidth="1" outlineLevel="1"/>
    <col min="16" max="16" width="2.85546875" style="32" customWidth="1" collapsed="1"/>
    <col min="17" max="17" width="5.7109375" style="32" customWidth="1"/>
    <col min="18" max="16384" width="8.85546875" style="32"/>
  </cols>
  <sheetData>
    <row r="1" spans="1:16" s="1" customFormat="1" ht="6.75" customHeight="1" x14ac:dyDescent="0.25">
      <c r="E1" s="24"/>
      <c r="F1" s="24"/>
      <c r="G1" s="24"/>
      <c r="H1" s="24"/>
      <c r="I1" s="24"/>
      <c r="J1" s="24"/>
      <c r="K1" s="24"/>
    </row>
    <row r="2" spans="1:16" s="6" customFormat="1" ht="20.100000000000001" customHeight="1" x14ac:dyDescent="0.25">
      <c r="B2" s="74" t="s">
        <v>53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7"/>
      <c r="P2" s="27"/>
    </row>
    <row r="3" spans="1:16" s="3" customFormat="1" ht="24" customHeight="1" x14ac:dyDescent="0.25">
      <c r="B3" s="75" t="s">
        <v>54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30"/>
      <c r="P3" s="30"/>
    </row>
    <row r="4" spans="1:16" ht="4.9000000000000004" customHeight="1" x14ac:dyDescent="0.25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</row>
    <row r="5" spans="1:16" ht="4.5" customHeight="1" x14ac:dyDescent="0.25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</row>
    <row r="6" spans="1:16" ht="15" customHeight="1" x14ac:dyDescent="0.25">
      <c r="A6" s="31"/>
      <c r="B6" s="36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8"/>
    </row>
    <row r="7" spans="1:16" ht="30" customHeight="1" x14ac:dyDescent="0.25">
      <c r="A7" s="31"/>
      <c r="B7" s="58"/>
      <c r="C7" s="59"/>
      <c r="D7" s="61" t="s">
        <v>52</v>
      </c>
      <c r="E7" s="61"/>
      <c r="F7" s="65">
        <f>IFERROR(IF(LEN(F$9)=0,"",SUMPRODUCT($E$10:$E$59,F10:F59)),"")</f>
        <v>9</v>
      </c>
      <c r="G7" s="65">
        <f t="shared" ref="G7:J7" si="0">IFERROR(IF(LEN(G$9)=0,"",SUMPRODUCT($E$10:$E$59,G10:G59)),"")</f>
        <v>19</v>
      </c>
      <c r="H7" s="65">
        <f t="shared" si="0"/>
        <v>-11</v>
      </c>
      <c r="I7" s="65">
        <f t="shared" si="0"/>
        <v>9</v>
      </c>
      <c r="J7" s="65" t="str">
        <f t="shared" si="0"/>
        <v/>
      </c>
      <c r="K7" s="65"/>
      <c r="L7" s="65"/>
      <c r="M7" s="65"/>
      <c r="N7" s="65"/>
      <c r="O7" s="65"/>
      <c r="P7" s="60"/>
    </row>
    <row r="8" spans="1:16" ht="15" customHeight="1" thickBot="1" x14ac:dyDescent="0.3">
      <c r="A8" s="31"/>
      <c r="B8" s="58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60"/>
    </row>
    <row r="9" spans="1:16" s="47" customFormat="1" ht="42" customHeight="1" thickBot="1" x14ac:dyDescent="0.3">
      <c r="B9" s="48"/>
      <c r="C9" s="49" t="s">
        <v>11</v>
      </c>
      <c r="D9" s="49" t="s">
        <v>12</v>
      </c>
      <c r="E9" s="45" t="s">
        <v>13</v>
      </c>
      <c r="F9" s="64" t="s">
        <v>40</v>
      </c>
      <c r="G9" s="64" t="s">
        <v>41</v>
      </c>
      <c r="H9" s="64" t="s">
        <v>42</v>
      </c>
      <c r="I9" s="64" t="s">
        <v>43</v>
      </c>
      <c r="J9" s="64"/>
      <c r="K9" s="93"/>
      <c r="L9" s="93"/>
      <c r="M9" s="93"/>
      <c r="N9" s="93"/>
      <c r="O9" s="93"/>
      <c r="P9" s="50"/>
    </row>
    <row r="10" spans="1:16" ht="30" customHeight="1" thickBot="1" x14ac:dyDescent="0.3">
      <c r="B10" s="39"/>
      <c r="C10" s="67" t="s">
        <v>14</v>
      </c>
      <c r="D10" s="67" t="s">
        <v>15</v>
      </c>
      <c r="E10" s="62">
        <v>10</v>
      </c>
      <c r="F10" s="63">
        <v>1</v>
      </c>
      <c r="G10" s="63">
        <v>1</v>
      </c>
      <c r="H10" s="63">
        <v>-1</v>
      </c>
      <c r="I10" s="63">
        <v>1</v>
      </c>
      <c r="J10" s="63"/>
      <c r="K10" s="63"/>
      <c r="L10" s="63"/>
      <c r="M10" s="63"/>
      <c r="N10" s="63"/>
      <c r="O10" s="63"/>
      <c r="P10" s="40"/>
    </row>
    <row r="11" spans="1:16" ht="30" customHeight="1" thickBot="1" x14ac:dyDescent="0.3">
      <c r="B11" s="39"/>
      <c r="C11" s="67" t="s">
        <v>14</v>
      </c>
      <c r="D11" s="67" t="s">
        <v>16</v>
      </c>
      <c r="E11" s="62">
        <v>2</v>
      </c>
      <c r="F11" s="63">
        <v>-1</v>
      </c>
      <c r="G11" s="63">
        <v>1</v>
      </c>
      <c r="H11" s="63">
        <v>0</v>
      </c>
      <c r="I11" s="63">
        <v>-1</v>
      </c>
      <c r="J11" s="63"/>
      <c r="K11" s="63"/>
      <c r="L11" s="63"/>
      <c r="M11" s="63"/>
      <c r="N11" s="63"/>
      <c r="O11" s="63"/>
      <c r="P11" s="40"/>
    </row>
    <row r="12" spans="1:16" ht="30" customHeight="1" thickBot="1" x14ac:dyDescent="0.3">
      <c r="B12" s="39"/>
      <c r="C12" s="67" t="s">
        <v>17</v>
      </c>
      <c r="D12" s="67" t="s">
        <v>18</v>
      </c>
      <c r="E12" s="62">
        <v>7</v>
      </c>
      <c r="F12" s="63">
        <v>1</v>
      </c>
      <c r="G12" s="63">
        <v>1</v>
      </c>
      <c r="H12" s="63">
        <v>-1</v>
      </c>
      <c r="I12" s="63">
        <v>1</v>
      </c>
      <c r="J12" s="63"/>
      <c r="K12" s="63"/>
      <c r="L12" s="63"/>
      <c r="M12" s="63"/>
      <c r="N12" s="63"/>
      <c r="O12" s="63"/>
      <c r="P12" s="40"/>
    </row>
    <row r="13" spans="1:16" ht="30" customHeight="1" thickBot="1" x14ac:dyDescent="0.3">
      <c r="B13" s="39"/>
      <c r="C13" s="67" t="s">
        <v>19</v>
      </c>
      <c r="D13" s="67" t="s">
        <v>20</v>
      </c>
      <c r="E13" s="62">
        <v>6</v>
      </c>
      <c r="F13" s="63">
        <v>-1</v>
      </c>
      <c r="G13" s="63">
        <v>0</v>
      </c>
      <c r="H13" s="63">
        <v>1</v>
      </c>
      <c r="I13" s="63">
        <v>-1</v>
      </c>
      <c r="J13" s="63"/>
      <c r="K13" s="63"/>
      <c r="L13" s="63"/>
      <c r="M13" s="63"/>
      <c r="N13" s="63"/>
      <c r="O13" s="63"/>
      <c r="P13" s="40"/>
    </row>
    <row r="14" spans="1:16" ht="30" customHeight="1" thickBot="1" x14ac:dyDescent="0.3">
      <c r="B14" s="39"/>
      <c r="C14" s="95"/>
      <c r="D14" s="95"/>
      <c r="E14" s="96"/>
      <c r="F14" s="97"/>
      <c r="G14" s="97"/>
      <c r="H14" s="97"/>
      <c r="I14" s="97"/>
      <c r="J14" s="97"/>
      <c r="K14" s="63"/>
      <c r="L14" s="63"/>
      <c r="M14" s="63"/>
      <c r="N14" s="63"/>
      <c r="O14" s="63"/>
      <c r="P14" s="40"/>
    </row>
    <row r="15" spans="1:16" ht="30" customHeight="1" thickBot="1" x14ac:dyDescent="0.3">
      <c r="B15" s="39"/>
      <c r="C15" s="101"/>
      <c r="D15" s="102"/>
      <c r="E15" s="103"/>
      <c r="F15" s="104"/>
      <c r="G15" s="104"/>
      <c r="H15" s="104"/>
      <c r="I15" s="104"/>
      <c r="J15" s="105"/>
      <c r="K15" s="94"/>
      <c r="L15" s="63"/>
      <c r="M15" s="63"/>
      <c r="N15" s="63"/>
      <c r="O15" s="63"/>
      <c r="P15" s="40"/>
    </row>
    <row r="16" spans="1:16" ht="30" customHeight="1" thickBot="1" x14ac:dyDescent="0.3">
      <c r="B16" s="39"/>
      <c r="C16" s="106"/>
      <c r="D16" s="98"/>
      <c r="E16" s="99"/>
      <c r="F16" s="100"/>
      <c r="G16" s="100"/>
      <c r="H16" s="100"/>
      <c r="I16" s="100"/>
      <c r="J16" s="107"/>
      <c r="K16" s="94"/>
      <c r="L16" s="63"/>
      <c r="M16" s="63"/>
      <c r="N16" s="63"/>
      <c r="O16" s="63"/>
      <c r="P16" s="40"/>
    </row>
    <row r="17" spans="2:16" ht="30" customHeight="1" thickBot="1" x14ac:dyDescent="0.3">
      <c r="B17" s="39"/>
      <c r="C17" s="106"/>
      <c r="D17" s="98"/>
      <c r="E17" s="99"/>
      <c r="F17" s="100"/>
      <c r="G17" s="100"/>
      <c r="H17" s="100"/>
      <c r="I17" s="100"/>
      <c r="J17" s="107"/>
      <c r="K17" s="94"/>
      <c r="L17" s="63"/>
      <c r="M17" s="63"/>
      <c r="N17" s="63"/>
      <c r="O17" s="63"/>
      <c r="P17" s="40"/>
    </row>
    <row r="18" spans="2:16" ht="30" customHeight="1" thickBot="1" x14ac:dyDescent="0.3">
      <c r="B18" s="39"/>
      <c r="C18" s="106"/>
      <c r="D18" s="98"/>
      <c r="E18" s="99"/>
      <c r="F18" s="100"/>
      <c r="G18" s="100"/>
      <c r="H18" s="100"/>
      <c r="I18" s="100"/>
      <c r="J18" s="107"/>
      <c r="K18" s="94"/>
      <c r="L18" s="63"/>
      <c r="M18" s="63"/>
      <c r="N18" s="63"/>
      <c r="O18" s="63"/>
      <c r="P18" s="40"/>
    </row>
    <row r="19" spans="2:16" ht="30" customHeight="1" thickBot="1" x14ac:dyDescent="0.3">
      <c r="B19" s="39"/>
      <c r="C19" s="106"/>
      <c r="D19" s="98"/>
      <c r="E19" s="99"/>
      <c r="F19" s="100"/>
      <c r="G19" s="100"/>
      <c r="H19" s="100"/>
      <c r="I19" s="100"/>
      <c r="J19" s="107"/>
      <c r="K19" s="94"/>
      <c r="L19" s="63"/>
      <c r="M19" s="63"/>
      <c r="N19" s="63"/>
      <c r="O19" s="63"/>
      <c r="P19" s="40"/>
    </row>
    <row r="20" spans="2:16" ht="30" hidden="1" customHeight="1" outlineLevel="1" thickBot="1" x14ac:dyDescent="0.3">
      <c r="B20" s="39"/>
      <c r="C20" s="106"/>
      <c r="D20" s="98"/>
      <c r="E20" s="99"/>
      <c r="F20" s="100"/>
      <c r="G20" s="100"/>
      <c r="H20" s="100"/>
      <c r="I20" s="100"/>
      <c r="J20" s="107"/>
      <c r="K20" s="94"/>
      <c r="L20" s="63"/>
      <c r="M20" s="63"/>
      <c r="N20" s="63"/>
      <c r="O20" s="63"/>
      <c r="P20" s="40"/>
    </row>
    <row r="21" spans="2:16" ht="30" hidden="1" customHeight="1" outlineLevel="1" thickBot="1" x14ac:dyDescent="0.3">
      <c r="B21" s="39"/>
      <c r="C21" s="106"/>
      <c r="D21" s="98"/>
      <c r="E21" s="99"/>
      <c r="F21" s="100"/>
      <c r="G21" s="100"/>
      <c r="H21" s="100"/>
      <c r="I21" s="100"/>
      <c r="J21" s="107"/>
      <c r="K21" s="94"/>
      <c r="L21" s="63"/>
      <c r="M21" s="63"/>
      <c r="N21" s="63"/>
      <c r="O21" s="63"/>
      <c r="P21" s="40"/>
    </row>
    <row r="22" spans="2:16" ht="30" hidden="1" customHeight="1" outlineLevel="1" thickBot="1" x14ac:dyDescent="0.3">
      <c r="B22" s="39"/>
      <c r="C22" s="106"/>
      <c r="D22" s="98"/>
      <c r="E22" s="99"/>
      <c r="F22" s="100"/>
      <c r="G22" s="100"/>
      <c r="H22" s="100"/>
      <c r="I22" s="100"/>
      <c r="J22" s="107"/>
      <c r="K22" s="94"/>
      <c r="L22" s="63"/>
      <c r="M22" s="63"/>
      <c r="N22" s="63"/>
      <c r="O22" s="63"/>
      <c r="P22" s="40"/>
    </row>
    <row r="23" spans="2:16" ht="30" hidden="1" customHeight="1" outlineLevel="1" thickBot="1" x14ac:dyDescent="0.3">
      <c r="B23" s="39"/>
      <c r="C23" s="106"/>
      <c r="D23" s="98"/>
      <c r="E23" s="99"/>
      <c r="F23" s="100"/>
      <c r="G23" s="100"/>
      <c r="H23" s="100"/>
      <c r="I23" s="100"/>
      <c r="J23" s="107"/>
      <c r="K23" s="94"/>
      <c r="L23" s="63"/>
      <c r="M23" s="63"/>
      <c r="N23" s="63"/>
      <c r="O23" s="63"/>
      <c r="P23" s="40"/>
    </row>
    <row r="24" spans="2:16" ht="30" hidden="1" customHeight="1" outlineLevel="1" thickBot="1" x14ac:dyDescent="0.3">
      <c r="B24" s="39"/>
      <c r="C24" s="106"/>
      <c r="D24" s="98"/>
      <c r="E24" s="99"/>
      <c r="F24" s="100"/>
      <c r="G24" s="100"/>
      <c r="H24" s="100"/>
      <c r="I24" s="100"/>
      <c r="J24" s="107"/>
      <c r="K24" s="94"/>
      <c r="L24" s="63"/>
      <c r="M24" s="63"/>
      <c r="N24" s="63"/>
      <c r="O24" s="63"/>
      <c r="P24" s="40"/>
    </row>
    <row r="25" spans="2:16" ht="30" hidden="1" customHeight="1" outlineLevel="1" thickBot="1" x14ac:dyDescent="0.3">
      <c r="B25" s="39"/>
      <c r="C25" s="106"/>
      <c r="D25" s="98"/>
      <c r="E25" s="99"/>
      <c r="F25" s="100"/>
      <c r="G25" s="100"/>
      <c r="H25" s="100"/>
      <c r="I25" s="100"/>
      <c r="J25" s="107"/>
      <c r="K25" s="94"/>
      <c r="L25" s="63"/>
      <c r="M25" s="63"/>
      <c r="N25" s="63"/>
      <c r="O25" s="63"/>
      <c r="P25" s="40"/>
    </row>
    <row r="26" spans="2:16" ht="30" hidden="1" customHeight="1" outlineLevel="1" thickBot="1" x14ac:dyDescent="0.3">
      <c r="B26" s="39"/>
      <c r="C26" s="106"/>
      <c r="D26" s="98"/>
      <c r="E26" s="99"/>
      <c r="F26" s="100"/>
      <c r="G26" s="100"/>
      <c r="H26" s="100"/>
      <c r="I26" s="100"/>
      <c r="J26" s="107"/>
      <c r="K26" s="94"/>
      <c r="L26" s="63"/>
      <c r="M26" s="63"/>
      <c r="N26" s="63"/>
      <c r="O26" s="63"/>
      <c r="P26" s="40"/>
    </row>
    <row r="27" spans="2:16" ht="30" hidden="1" customHeight="1" outlineLevel="1" thickBot="1" x14ac:dyDescent="0.3">
      <c r="B27" s="39"/>
      <c r="C27" s="106"/>
      <c r="D27" s="98"/>
      <c r="E27" s="99"/>
      <c r="F27" s="100"/>
      <c r="G27" s="100"/>
      <c r="H27" s="100"/>
      <c r="I27" s="100"/>
      <c r="J27" s="107"/>
      <c r="K27" s="94"/>
      <c r="L27" s="63"/>
      <c r="M27" s="63"/>
      <c r="N27" s="63"/>
      <c r="O27" s="63"/>
      <c r="P27" s="40"/>
    </row>
    <row r="28" spans="2:16" ht="30" hidden="1" customHeight="1" outlineLevel="1" thickBot="1" x14ac:dyDescent="0.3">
      <c r="B28" s="39"/>
      <c r="C28" s="106"/>
      <c r="D28" s="98"/>
      <c r="E28" s="99"/>
      <c r="F28" s="100"/>
      <c r="G28" s="100"/>
      <c r="H28" s="100"/>
      <c r="I28" s="100"/>
      <c r="J28" s="107"/>
      <c r="K28" s="94"/>
      <c r="L28" s="63"/>
      <c r="M28" s="63"/>
      <c r="N28" s="63"/>
      <c r="O28" s="63"/>
      <c r="P28" s="40"/>
    </row>
    <row r="29" spans="2:16" ht="30" hidden="1" customHeight="1" outlineLevel="1" thickBot="1" x14ac:dyDescent="0.3">
      <c r="B29" s="39"/>
      <c r="C29" s="106"/>
      <c r="D29" s="98"/>
      <c r="E29" s="99"/>
      <c r="F29" s="100"/>
      <c r="G29" s="100"/>
      <c r="H29" s="100"/>
      <c r="I29" s="100"/>
      <c r="J29" s="107"/>
      <c r="K29" s="94"/>
      <c r="L29" s="63"/>
      <c r="M29" s="63"/>
      <c r="N29" s="63"/>
      <c r="O29" s="63"/>
      <c r="P29" s="40"/>
    </row>
    <row r="30" spans="2:16" ht="30" hidden="1" customHeight="1" outlineLevel="1" thickBot="1" x14ac:dyDescent="0.3">
      <c r="B30" s="39"/>
      <c r="C30" s="106"/>
      <c r="D30" s="98"/>
      <c r="E30" s="99"/>
      <c r="F30" s="100"/>
      <c r="G30" s="100"/>
      <c r="H30" s="100"/>
      <c r="I30" s="100"/>
      <c r="J30" s="107"/>
      <c r="K30" s="94"/>
      <c r="L30" s="63"/>
      <c r="M30" s="63"/>
      <c r="N30" s="63"/>
      <c r="O30" s="63"/>
      <c r="P30" s="40"/>
    </row>
    <row r="31" spans="2:16" ht="30" hidden="1" customHeight="1" outlineLevel="1" thickBot="1" x14ac:dyDescent="0.3">
      <c r="B31" s="39"/>
      <c r="C31" s="106"/>
      <c r="D31" s="98"/>
      <c r="E31" s="99"/>
      <c r="F31" s="100"/>
      <c r="G31" s="100"/>
      <c r="H31" s="100"/>
      <c r="I31" s="100"/>
      <c r="J31" s="107"/>
      <c r="K31" s="94"/>
      <c r="L31" s="63"/>
      <c r="M31" s="63"/>
      <c r="N31" s="63"/>
      <c r="O31" s="63"/>
      <c r="P31" s="40"/>
    </row>
    <row r="32" spans="2:16" ht="30" hidden="1" customHeight="1" outlineLevel="1" thickBot="1" x14ac:dyDescent="0.3">
      <c r="B32" s="39"/>
      <c r="C32" s="106"/>
      <c r="D32" s="98"/>
      <c r="E32" s="99"/>
      <c r="F32" s="100"/>
      <c r="G32" s="100"/>
      <c r="H32" s="100"/>
      <c r="I32" s="100"/>
      <c r="J32" s="107"/>
      <c r="K32" s="94"/>
      <c r="L32" s="63"/>
      <c r="M32" s="63"/>
      <c r="N32" s="63"/>
      <c r="O32" s="63"/>
      <c r="P32" s="40"/>
    </row>
    <row r="33" spans="2:16" ht="30" hidden="1" customHeight="1" outlineLevel="1" thickBot="1" x14ac:dyDescent="0.3">
      <c r="B33" s="39"/>
      <c r="C33" s="106"/>
      <c r="D33" s="98"/>
      <c r="E33" s="99"/>
      <c r="F33" s="100"/>
      <c r="G33" s="100"/>
      <c r="H33" s="100"/>
      <c r="I33" s="100"/>
      <c r="J33" s="107"/>
      <c r="K33" s="94"/>
      <c r="L33" s="63"/>
      <c r="M33" s="63"/>
      <c r="N33" s="63"/>
      <c r="O33" s="63"/>
      <c r="P33" s="40"/>
    </row>
    <row r="34" spans="2:16" ht="30" hidden="1" customHeight="1" outlineLevel="1" thickBot="1" x14ac:dyDescent="0.3">
      <c r="B34" s="39"/>
      <c r="C34" s="106"/>
      <c r="D34" s="98"/>
      <c r="E34" s="99"/>
      <c r="F34" s="100"/>
      <c r="G34" s="100"/>
      <c r="H34" s="100"/>
      <c r="I34" s="100"/>
      <c r="J34" s="107"/>
      <c r="K34" s="94"/>
      <c r="L34" s="63"/>
      <c r="M34" s="63"/>
      <c r="N34" s="63"/>
      <c r="O34" s="63"/>
      <c r="P34" s="40"/>
    </row>
    <row r="35" spans="2:16" ht="30" hidden="1" customHeight="1" outlineLevel="1" thickBot="1" x14ac:dyDescent="0.3">
      <c r="B35" s="39"/>
      <c r="C35" s="106"/>
      <c r="D35" s="98"/>
      <c r="E35" s="99"/>
      <c r="F35" s="100"/>
      <c r="G35" s="100"/>
      <c r="H35" s="100"/>
      <c r="I35" s="100"/>
      <c r="J35" s="107"/>
      <c r="K35" s="94"/>
      <c r="L35" s="63"/>
      <c r="M35" s="63"/>
      <c r="N35" s="63"/>
      <c r="O35" s="63"/>
      <c r="P35" s="40"/>
    </row>
    <row r="36" spans="2:16" ht="30" hidden="1" customHeight="1" outlineLevel="1" thickBot="1" x14ac:dyDescent="0.3">
      <c r="B36" s="39"/>
      <c r="C36" s="106"/>
      <c r="D36" s="98"/>
      <c r="E36" s="99"/>
      <c r="F36" s="100"/>
      <c r="G36" s="100"/>
      <c r="H36" s="100"/>
      <c r="I36" s="100"/>
      <c r="J36" s="107"/>
      <c r="K36" s="94"/>
      <c r="L36" s="63"/>
      <c r="M36" s="63"/>
      <c r="N36" s="63"/>
      <c r="O36" s="63"/>
      <c r="P36" s="40"/>
    </row>
    <row r="37" spans="2:16" ht="30" hidden="1" customHeight="1" outlineLevel="1" thickBot="1" x14ac:dyDescent="0.3">
      <c r="B37" s="39"/>
      <c r="C37" s="106"/>
      <c r="D37" s="98"/>
      <c r="E37" s="99"/>
      <c r="F37" s="100"/>
      <c r="G37" s="100"/>
      <c r="H37" s="100"/>
      <c r="I37" s="100"/>
      <c r="J37" s="107"/>
      <c r="K37" s="94"/>
      <c r="L37" s="63"/>
      <c r="M37" s="63"/>
      <c r="N37" s="63"/>
      <c r="O37" s="63"/>
      <c r="P37" s="40"/>
    </row>
    <row r="38" spans="2:16" ht="30" hidden="1" customHeight="1" outlineLevel="1" thickBot="1" x14ac:dyDescent="0.3">
      <c r="B38" s="39"/>
      <c r="C38" s="106"/>
      <c r="D38" s="98"/>
      <c r="E38" s="99"/>
      <c r="F38" s="100"/>
      <c r="G38" s="100"/>
      <c r="H38" s="100"/>
      <c r="I38" s="100"/>
      <c r="J38" s="107"/>
      <c r="K38" s="94"/>
      <c r="L38" s="63"/>
      <c r="M38" s="63"/>
      <c r="N38" s="63"/>
      <c r="O38" s="63"/>
      <c r="P38" s="40"/>
    </row>
    <row r="39" spans="2:16" ht="30" hidden="1" customHeight="1" outlineLevel="1" thickBot="1" x14ac:dyDescent="0.3">
      <c r="B39" s="39"/>
      <c r="C39" s="106"/>
      <c r="D39" s="98"/>
      <c r="E39" s="99"/>
      <c r="F39" s="100"/>
      <c r="G39" s="100"/>
      <c r="H39" s="100"/>
      <c r="I39" s="100"/>
      <c r="J39" s="107"/>
      <c r="K39" s="94"/>
      <c r="L39" s="63"/>
      <c r="M39" s="63"/>
      <c r="N39" s="63"/>
      <c r="O39" s="63"/>
      <c r="P39" s="40"/>
    </row>
    <row r="40" spans="2:16" ht="30" hidden="1" customHeight="1" outlineLevel="1" thickBot="1" x14ac:dyDescent="0.3">
      <c r="B40" s="39"/>
      <c r="C40" s="106"/>
      <c r="D40" s="98"/>
      <c r="E40" s="99"/>
      <c r="F40" s="100"/>
      <c r="G40" s="100"/>
      <c r="H40" s="100"/>
      <c r="I40" s="100"/>
      <c r="J40" s="107"/>
      <c r="K40" s="94"/>
      <c r="L40" s="63"/>
      <c r="M40" s="63"/>
      <c r="N40" s="63"/>
      <c r="O40" s="63"/>
      <c r="P40" s="40"/>
    </row>
    <row r="41" spans="2:16" ht="30" hidden="1" customHeight="1" outlineLevel="1" thickBot="1" x14ac:dyDescent="0.3">
      <c r="B41" s="39"/>
      <c r="C41" s="106"/>
      <c r="D41" s="98"/>
      <c r="E41" s="99"/>
      <c r="F41" s="100"/>
      <c r="G41" s="100"/>
      <c r="H41" s="100"/>
      <c r="I41" s="100"/>
      <c r="J41" s="107"/>
      <c r="K41" s="94"/>
      <c r="L41" s="63"/>
      <c r="M41" s="63"/>
      <c r="N41" s="63"/>
      <c r="O41" s="63"/>
      <c r="P41" s="40"/>
    </row>
    <row r="42" spans="2:16" ht="30" hidden="1" customHeight="1" outlineLevel="1" thickBot="1" x14ac:dyDescent="0.3">
      <c r="B42" s="39"/>
      <c r="C42" s="106"/>
      <c r="D42" s="98"/>
      <c r="E42" s="99"/>
      <c r="F42" s="100"/>
      <c r="G42" s="100"/>
      <c r="H42" s="100"/>
      <c r="I42" s="100"/>
      <c r="J42" s="107"/>
      <c r="K42" s="94"/>
      <c r="L42" s="63"/>
      <c r="M42" s="63"/>
      <c r="N42" s="63"/>
      <c r="O42" s="63"/>
      <c r="P42" s="40"/>
    </row>
    <row r="43" spans="2:16" ht="30" hidden="1" customHeight="1" outlineLevel="1" thickBot="1" x14ac:dyDescent="0.3">
      <c r="B43" s="39"/>
      <c r="C43" s="106"/>
      <c r="D43" s="98"/>
      <c r="E43" s="99"/>
      <c r="F43" s="100"/>
      <c r="G43" s="100"/>
      <c r="H43" s="100"/>
      <c r="I43" s="100"/>
      <c r="J43" s="107"/>
      <c r="K43" s="94"/>
      <c r="L43" s="63"/>
      <c r="M43" s="63"/>
      <c r="N43" s="63"/>
      <c r="O43" s="63"/>
      <c r="P43" s="40"/>
    </row>
    <row r="44" spans="2:16" ht="30" hidden="1" customHeight="1" outlineLevel="1" thickBot="1" x14ac:dyDescent="0.3">
      <c r="B44" s="39"/>
      <c r="C44" s="106"/>
      <c r="D44" s="98"/>
      <c r="E44" s="99"/>
      <c r="F44" s="100"/>
      <c r="G44" s="100"/>
      <c r="H44" s="100"/>
      <c r="I44" s="100"/>
      <c r="J44" s="107"/>
      <c r="K44" s="94"/>
      <c r="L44" s="63"/>
      <c r="M44" s="63"/>
      <c r="N44" s="63"/>
      <c r="O44" s="63"/>
      <c r="P44" s="40"/>
    </row>
    <row r="45" spans="2:16" ht="30" hidden="1" customHeight="1" outlineLevel="1" thickBot="1" x14ac:dyDescent="0.3">
      <c r="B45" s="39"/>
      <c r="C45" s="106"/>
      <c r="D45" s="98"/>
      <c r="E45" s="99"/>
      <c r="F45" s="100"/>
      <c r="G45" s="100"/>
      <c r="H45" s="100"/>
      <c r="I45" s="100"/>
      <c r="J45" s="107"/>
      <c r="K45" s="94"/>
      <c r="L45" s="63"/>
      <c r="M45" s="63"/>
      <c r="N45" s="63"/>
      <c r="O45" s="63"/>
      <c r="P45" s="40"/>
    </row>
    <row r="46" spans="2:16" ht="30" hidden="1" customHeight="1" outlineLevel="1" thickBot="1" x14ac:dyDescent="0.3">
      <c r="B46" s="39"/>
      <c r="C46" s="106"/>
      <c r="D46" s="98"/>
      <c r="E46" s="99"/>
      <c r="F46" s="100"/>
      <c r="G46" s="100"/>
      <c r="H46" s="100"/>
      <c r="I46" s="100"/>
      <c r="J46" s="107"/>
      <c r="K46" s="94"/>
      <c r="L46" s="63"/>
      <c r="M46" s="63"/>
      <c r="N46" s="63"/>
      <c r="O46" s="63"/>
      <c r="P46" s="40"/>
    </row>
    <row r="47" spans="2:16" ht="30" hidden="1" customHeight="1" outlineLevel="1" thickBot="1" x14ac:dyDescent="0.3">
      <c r="B47" s="39"/>
      <c r="C47" s="106"/>
      <c r="D47" s="98"/>
      <c r="E47" s="99"/>
      <c r="F47" s="100"/>
      <c r="G47" s="100"/>
      <c r="H47" s="100"/>
      <c r="I47" s="100"/>
      <c r="J47" s="107"/>
      <c r="K47" s="94"/>
      <c r="L47" s="63"/>
      <c r="M47" s="63"/>
      <c r="N47" s="63"/>
      <c r="O47" s="63"/>
      <c r="P47" s="40"/>
    </row>
    <row r="48" spans="2:16" ht="30" hidden="1" customHeight="1" outlineLevel="1" thickBot="1" x14ac:dyDescent="0.3">
      <c r="B48" s="39"/>
      <c r="C48" s="106"/>
      <c r="D48" s="98"/>
      <c r="E48" s="99"/>
      <c r="F48" s="100"/>
      <c r="G48" s="100"/>
      <c r="H48" s="100"/>
      <c r="I48" s="100"/>
      <c r="J48" s="107"/>
      <c r="K48" s="94"/>
      <c r="L48" s="63"/>
      <c r="M48" s="63"/>
      <c r="N48" s="63"/>
      <c r="O48" s="63"/>
      <c r="P48" s="40"/>
    </row>
    <row r="49" spans="2:16" ht="30" hidden="1" customHeight="1" outlineLevel="1" thickBot="1" x14ac:dyDescent="0.3">
      <c r="B49" s="39"/>
      <c r="C49" s="106"/>
      <c r="D49" s="98"/>
      <c r="E49" s="99"/>
      <c r="F49" s="100"/>
      <c r="G49" s="100"/>
      <c r="H49" s="100"/>
      <c r="I49" s="100"/>
      <c r="J49" s="107"/>
      <c r="K49" s="94"/>
      <c r="L49" s="63"/>
      <c r="M49" s="63"/>
      <c r="N49" s="63"/>
      <c r="O49" s="63"/>
      <c r="P49" s="40"/>
    </row>
    <row r="50" spans="2:16" ht="30" hidden="1" customHeight="1" outlineLevel="1" thickBot="1" x14ac:dyDescent="0.3">
      <c r="B50" s="39"/>
      <c r="C50" s="106"/>
      <c r="D50" s="98"/>
      <c r="E50" s="99"/>
      <c r="F50" s="100"/>
      <c r="G50" s="100"/>
      <c r="H50" s="100"/>
      <c r="I50" s="100"/>
      <c r="J50" s="107"/>
      <c r="K50" s="94"/>
      <c r="L50" s="63"/>
      <c r="M50" s="63"/>
      <c r="N50" s="63"/>
      <c r="O50" s="63"/>
      <c r="P50" s="40"/>
    </row>
    <row r="51" spans="2:16" ht="30" hidden="1" customHeight="1" outlineLevel="1" thickBot="1" x14ac:dyDescent="0.3">
      <c r="B51" s="39"/>
      <c r="C51" s="106"/>
      <c r="D51" s="98"/>
      <c r="E51" s="99"/>
      <c r="F51" s="100"/>
      <c r="G51" s="100"/>
      <c r="H51" s="100"/>
      <c r="I51" s="100"/>
      <c r="J51" s="107"/>
      <c r="K51" s="94"/>
      <c r="L51" s="63"/>
      <c r="M51" s="63"/>
      <c r="N51" s="63"/>
      <c r="O51" s="63"/>
      <c r="P51" s="40"/>
    </row>
    <row r="52" spans="2:16" ht="30" hidden="1" customHeight="1" outlineLevel="1" thickBot="1" x14ac:dyDescent="0.3">
      <c r="B52" s="39"/>
      <c r="C52" s="106"/>
      <c r="D52" s="98"/>
      <c r="E52" s="99"/>
      <c r="F52" s="100"/>
      <c r="G52" s="100"/>
      <c r="H52" s="100"/>
      <c r="I52" s="100"/>
      <c r="J52" s="107"/>
      <c r="K52" s="94"/>
      <c r="L52" s="63"/>
      <c r="M52" s="63"/>
      <c r="N52" s="63"/>
      <c r="O52" s="63"/>
      <c r="P52" s="40"/>
    </row>
    <row r="53" spans="2:16" ht="30" hidden="1" customHeight="1" outlineLevel="1" thickBot="1" x14ac:dyDescent="0.3">
      <c r="B53" s="39"/>
      <c r="C53" s="106"/>
      <c r="D53" s="98"/>
      <c r="E53" s="99"/>
      <c r="F53" s="100"/>
      <c r="G53" s="100"/>
      <c r="H53" s="100"/>
      <c r="I53" s="100"/>
      <c r="J53" s="107"/>
      <c r="K53" s="94"/>
      <c r="L53" s="63"/>
      <c r="M53" s="63"/>
      <c r="N53" s="63"/>
      <c r="O53" s="63"/>
      <c r="P53" s="40"/>
    </row>
    <row r="54" spans="2:16" ht="30" hidden="1" customHeight="1" outlineLevel="1" thickBot="1" x14ac:dyDescent="0.3">
      <c r="B54" s="39"/>
      <c r="C54" s="106"/>
      <c r="D54" s="98"/>
      <c r="E54" s="99"/>
      <c r="F54" s="100"/>
      <c r="G54" s="100"/>
      <c r="H54" s="100"/>
      <c r="I54" s="100"/>
      <c r="J54" s="107"/>
      <c r="K54" s="94"/>
      <c r="L54" s="63"/>
      <c r="M54" s="63"/>
      <c r="N54" s="63"/>
      <c r="O54" s="63"/>
      <c r="P54" s="40"/>
    </row>
    <row r="55" spans="2:16" ht="30" hidden="1" customHeight="1" outlineLevel="1" thickBot="1" x14ac:dyDescent="0.3">
      <c r="B55" s="39"/>
      <c r="C55" s="106"/>
      <c r="D55" s="98"/>
      <c r="E55" s="99"/>
      <c r="F55" s="100"/>
      <c r="G55" s="100"/>
      <c r="H55" s="100"/>
      <c r="I55" s="100"/>
      <c r="J55" s="107"/>
      <c r="K55" s="94"/>
      <c r="L55" s="63"/>
      <c r="M55" s="63"/>
      <c r="N55" s="63"/>
      <c r="O55" s="63"/>
      <c r="P55" s="40"/>
    </row>
    <row r="56" spans="2:16" ht="30" hidden="1" customHeight="1" outlineLevel="1" thickBot="1" x14ac:dyDescent="0.3">
      <c r="B56" s="39"/>
      <c r="C56" s="106"/>
      <c r="D56" s="98"/>
      <c r="E56" s="99"/>
      <c r="F56" s="100"/>
      <c r="G56" s="100"/>
      <c r="H56" s="100"/>
      <c r="I56" s="100"/>
      <c r="J56" s="107"/>
      <c r="K56" s="94"/>
      <c r="L56" s="63"/>
      <c r="M56" s="63"/>
      <c r="N56" s="63"/>
      <c r="O56" s="63"/>
      <c r="P56" s="40"/>
    </row>
    <row r="57" spans="2:16" ht="30" hidden="1" customHeight="1" outlineLevel="1" thickBot="1" x14ac:dyDescent="0.3">
      <c r="B57" s="39"/>
      <c r="C57" s="106"/>
      <c r="D57" s="98"/>
      <c r="E57" s="99"/>
      <c r="F57" s="100"/>
      <c r="G57" s="100"/>
      <c r="H57" s="100"/>
      <c r="I57" s="100"/>
      <c r="J57" s="107"/>
      <c r="K57" s="94"/>
      <c r="L57" s="63"/>
      <c r="M57" s="63"/>
      <c r="N57" s="63"/>
      <c r="O57" s="63"/>
      <c r="P57" s="40"/>
    </row>
    <row r="58" spans="2:16" ht="30" hidden="1" customHeight="1" outlineLevel="1" thickBot="1" x14ac:dyDescent="0.3">
      <c r="B58" s="39"/>
      <c r="C58" s="106"/>
      <c r="D58" s="98"/>
      <c r="E58" s="99"/>
      <c r="F58" s="100"/>
      <c r="G58" s="100"/>
      <c r="H58" s="100"/>
      <c r="I58" s="100"/>
      <c r="J58" s="107"/>
      <c r="K58" s="94"/>
      <c r="L58" s="63"/>
      <c r="M58" s="63"/>
      <c r="N58" s="63"/>
      <c r="O58" s="63"/>
      <c r="P58" s="40"/>
    </row>
    <row r="59" spans="2:16" ht="30" hidden="1" customHeight="1" outlineLevel="1" thickBot="1" x14ac:dyDescent="0.3">
      <c r="B59" s="39"/>
      <c r="C59" s="108"/>
      <c r="D59" s="109"/>
      <c r="E59" s="110"/>
      <c r="F59" s="111"/>
      <c r="G59" s="111"/>
      <c r="H59" s="111"/>
      <c r="I59" s="111"/>
      <c r="J59" s="112"/>
      <c r="K59" s="94"/>
      <c r="L59" s="63"/>
      <c r="M59" s="63"/>
      <c r="N59" s="63"/>
      <c r="O59" s="63"/>
      <c r="P59" s="40"/>
    </row>
    <row r="60" spans="2:16" collapsed="1" x14ac:dyDescent="0.25">
      <c r="B60" s="41"/>
      <c r="C60" s="46"/>
      <c r="D60" s="42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4"/>
    </row>
    <row r="61" spans="2:16" ht="7.15" customHeight="1" x14ac:dyDescent="0.25"/>
    <row r="62" spans="2:16" s="35" customFormat="1" ht="22.9" customHeight="1" x14ac:dyDescent="0.25">
      <c r="B62" s="5"/>
      <c r="C62" s="5"/>
      <c r="D62" s="5"/>
      <c r="E62" s="34"/>
      <c r="F62" s="34"/>
      <c r="G62" s="34"/>
      <c r="H62" s="34"/>
      <c r="I62" s="34"/>
      <c r="J62" s="34"/>
      <c r="K62" s="34"/>
      <c r="L62" s="33"/>
      <c r="M62" s="33"/>
      <c r="N62" s="33"/>
      <c r="O62" s="33"/>
      <c r="P62" s="34"/>
    </row>
  </sheetData>
  <sheetProtection algorithmName="SHA-512" hashValue="vsaPIOyFAjFSHdN6S025J9Rqiul2ZfaeSYiqBMVedjLthLvJohR0jsvdhWE/Dqn/XxK6BNe/wkAqASPQkcsP0g==" saltValue="JzPGaJDuO785zRcq3YTh0w==" spinCount="100000" sheet="1" objects="1" scenarios="1"/>
  <phoneticPr fontId="31" type="noConversion"/>
  <conditionalFormatting sqref="D10:D59">
    <cfRule type="expression" dxfId="4" priority="1">
      <formula>COUNTIF($D$10:$D87,$D10)&gt;1</formula>
    </cfRule>
  </conditionalFormatting>
  <dataValidations count="1">
    <dataValidation allowBlank="1" showInputMessage="1" showErrorMessage="1" error="Please input 1, 0 or -1 for the relevant score." sqref="K10:O19" xr:uid="{FBD0C113-259E-4C05-A95C-441F1A3D9535}"/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76" fitToHeight="0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5" id="{E9DEBFC7-7A9B-4F7C-B878-165C8A822FAC}">
            <xm:f>F10=Calc!$B$6</xm:f>
            <x14:dxf>
              <font>
                <color theme="0" tint="-0.34998626667073579"/>
              </font>
            </x14:dxf>
          </x14:cfRule>
          <x14:cfRule type="expression" priority="6" id="{C5DAE292-C690-402E-8610-BF70A65ABCD9}">
            <xm:f>F10=Calc!$B$5</xm:f>
            <x14:dxf>
              <font>
                <color rgb="FF02C39A"/>
              </font>
            </x14:dxf>
          </x14:cfRule>
          <x14:cfRule type="expression" priority="7" id="{6B5C74C1-79DA-41CF-B96D-F0F92FF138F8}">
            <xm:f>F10=Calc!$B$7</xm:f>
            <x14:dxf>
              <font>
                <color rgb="FFBC4749"/>
              </font>
            </x14:dxf>
          </x14:cfRule>
          <xm:sqref>F10:O59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="The weight point should be a number from 1 to 10." xr:uid="{9F18C73C-99FC-44DD-993B-B321FB1D4909}">
          <x14:formula1>
            <xm:f>Calc!$D$5:$D$14</xm:f>
          </x14:formula1>
          <xm:sqref>E10:E14</xm:sqref>
        </x14:dataValidation>
        <x14:dataValidation type="list" allowBlank="1" showInputMessage="1" showErrorMessage="1" error="Please input 1, 0 or -1 for the relevant score." xr:uid="{444CED44-629A-47D5-AC32-C255D8D0F93C}">
          <x14:formula1>
            <xm:f>Calc!$B$5:$B$7</xm:f>
          </x14:formula1>
          <xm:sqref>K20:O59 F10:J14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168D4-5644-497C-9F0F-E26EC4C68368}">
  <sheetPr>
    <pageSetUpPr autoPageBreaks="0" fitToPage="1"/>
  </sheetPr>
  <dimension ref="A1:I34"/>
  <sheetViews>
    <sheetView showGridLines="0" showRowColHeaders="0" zoomScaleNormal="100" zoomScaleSheetLayoutView="85" workbookViewId="0">
      <pane ySplit="4" topLeftCell="A5" activePane="bottomLeft" state="frozen"/>
      <selection activeCell="N8" sqref="N8"/>
      <selection pane="bottomLeft" activeCell="A5" sqref="A5"/>
    </sheetView>
  </sheetViews>
  <sheetFormatPr defaultColWidth="8.85546875" defaultRowHeight="15" x14ac:dyDescent="0.25"/>
  <cols>
    <col min="1" max="1" width="3.7109375" style="32" customWidth="1"/>
    <col min="2" max="2" width="2.85546875" style="32" customWidth="1"/>
    <col min="3" max="3" width="8.5703125" style="32" customWidth="1"/>
    <col min="4" max="5" width="22.85546875" style="32" customWidth="1"/>
    <col min="6" max="6" width="5.7109375" style="32" customWidth="1"/>
    <col min="7" max="7" width="85.7109375" style="32" customWidth="1"/>
    <col min="8" max="8" width="2.85546875" style="32" customWidth="1"/>
    <col min="9" max="9" width="5.7109375" style="32" customWidth="1"/>
    <col min="10" max="16384" width="8.85546875" style="32"/>
  </cols>
  <sheetData>
    <row r="1" spans="1:9" s="1" customFormat="1" ht="6.75" customHeight="1" x14ac:dyDescent="0.25">
      <c r="B1" s="2"/>
      <c r="E1" s="24"/>
      <c r="F1" s="24"/>
      <c r="G1" s="24"/>
    </row>
    <row r="2" spans="1:9" s="6" customFormat="1" ht="20.100000000000001" customHeight="1" x14ac:dyDescent="0.25">
      <c r="B2" s="74" t="s">
        <v>53</v>
      </c>
      <c r="C2" s="25"/>
      <c r="D2" s="26"/>
      <c r="E2" s="26"/>
      <c r="F2" s="26"/>
      <c r="G2" s="26"/>
      <c r="H2" s="26"/>
      <c r="I2" s="7"/>
    </row>
    <row r="3" spans="1:9" s="3" customFormat="1" ht="24" customHeight="1" x14ac:dyDescent="0.25">
      <c r="B3" s="75" t="s">
        <v>0</v>
      </c>
      <c r="C3" s="28"/>
      <c r="D3" s="29"/>
      <c r="E3" s="29"/>
      <c r="F3" s="29"/>
      <c r="G3" s="29"/>
      <c r="H3" s="29"/>
      <c r="I3" s="4"/>
    </row>
    <row r="4" spans="1:9" ht="4.9000000000000004" customHeight="1" x14ac:dyDescent="0.25">
      <c r="A4" s="31"/>
      <c r="B4" s="31"/>
      <c r="C4" s="31"/>
      <c r="D4" s="31"/>
      <c r="E4" s="31"/>
      <c r="F4" s="31"/>
      <c r="G4" s="31"/>
      <c r="H4" s="31"/>
      <c r="I4" s="31"/>
    </row>
    <row r="5" spans="1:9" ht="4.9000000000000004" customHeight="1" x14ac:dyDescent="0.25">
      <c r="A5" s="31"/>
      <c r="B5" s="31"/>
      <c r="C5" s="31"/>
      <c r="D5" s="31"/>
      <c r="E5" s="31"/>
      <c r="F5" s="31"/>
      <c r="G5" s="31"/>
      <c r="H5" s="31"/>
      <c r="I5" s="31"/>
    </row>
    <row r="6" spans="1:9" x14ac:dyDescent="0.25">
      <c r="A6" s="31"/>
      <c r="B6" s="77"/>
      <c r="C6" s="78"/>
      <c r="D6" s="78"/>
      <c r="E6" s="78"/>
      <c r="F6" s="78"/>
      <c r="G6" s="78"/>
      <c r="H6" s="79"/>
      <c r="I6" s="31"/>
    </row>
    <row r="7" spans="1:9" ht="24.95" customHeight="1" x14ac:dyDescent="0.25">
      <c r="A7" s="31"/>
      <c r="B7" s="80"/>
      <c r="C7" s="76" t="s">
        <v>55</v>
      </c>
      <c r="D7" s="76"/>
      <c r="E7" s="66" t="s">
        <v>30</v>
      </c>
      <c r="F7"/>
      <c r="G7"/>
      <c r="H7" s="81"/>
      <c r="I7" s="31"/>
    </row>
    <row r="8" spans="1:9" x14ac:dyDescent="0.25">
      <c r="A8" s="31"/>
      <c r="B8" s="80"/>
      <c r="C8"/>
      <c r="D8"/>
      <c r="E8"/>
      <c r="F8"/>
      <c r="G8"/>
      <c r="H8" s="81"/>
      <c r="I8" s="31"/>
    </row>
    <row r="9" spans="1:9" ht="20.100000000000001" customHeight="1" x14ac:dyDescent="0.25">
      <c r="B9" s="80"/>
      <c r="C9" s="82" t="s">
        <v>22</v>
      </c>
      <c r="D9" s="83" t="s">
        <v>39</v>
      </c>
      <c r="E9" s="82" t="s">
        <v>26</v>
      </c>
      <c r="F9" s="84"/>
      <c r="G9" s="84"/>
      <c r="H9" s="81"/>
    </row>
    <row r="10" spans="1:9" ht="24.95" customHeight="1" x14ac:dyDescent="0.25">
      <c r="B10" s="80"/>
      <c r="C10" s="85">
        <v>1</v>
      </c>
      <c r="D10" s="86" t="str">
        <f>IFERROR(IF(INDEX(Calc!$AA$10:$AA$19,MATCH(C10,Calc!$AD$10:$AD$19,0))="","",INDEX(Calc!$AA$10:$AA$19,MATCH(C10,Calc!$AD$10:$AD$19,0))),"")</f>
        <v>Training Course</v>
      </c>
      <c r="E10" s="87">
        <f>IFERROR(IF(INDEX(Calc!$AB$10:$AB$19,MATCH(C10,Calc!$AD$10:$AD$19,0))="","",INDEX(Calc!$AB$10:$AB$19,MATCH(C10,Calc!$AD$10:$AD$19,0))),"")</f>
        <v>19</v>
      </c>
      <c r="F10" s="84"/>
      <c r="G10" s="84"/>
      <c r="H10" s="81"/>
    </row>
    <row r="11" spans="1:9" ht="24.95" customHeight="1" x14ac:dyDescent="0.25">
      <c r="B11" s="80"/>
      <c r="C11" s="88">
        <v>2</v>
      </c>
      <c r="D11" s="89" t="str">
        <f>IFERROR(IF(INDEX(Calc!$AA$10:$AA$19,MATCH(C11,Calc!$AD$10:$AD$19,0))="","",INDEX(Calc!$AA$10:$AA$19,MATCH(C11,Calc!$AD$10:$AD$19,0))),"")</f>
        <v>Web App</v>
      </c>
      <c r="E11" s="90">
        <f>IFERROR(IF(INDEX(Calc!$AB$10:$AB$19,MATCH(C11,Calc!$AD$10:$AD$19,0))="","",INDEX(Calc!$AB$10:$AB$19,MATCH(C11,Calc!$AD$10:$AD$19,0))),"")</f>
        <v>9</v>
      </c>
      <c r="F11" s="84"/>
      <c r="G11" s="84"/>
      <c r="H11" s="81"/>
    </row>
    <row r="12" spans="1:9" ht="24.95" customHeight="1" x14ac:dyDescent="0.25">
      <c r="B12" s="80"/>
      <c r="C12" s="85">
        <v>3</v>
      </c>
      <c r="D12" s="86" t="str">
        <f>IFERROR(IF(INDEX(Calc!$AA$10:$AA$19,MATCH(C12,Calc!$AD$10:$AD$19,0))="","",INDEX(Calc!$AA$10:$AA$19,MATCH(C12,Calc!$AD$10:$AD$19,0))),"")</f>
        <v>Mobile App</v>
      </c>
      <c r="E12" s="87">
        <f>IFERROR(IF(INDEX(Calc!$AB$10:$AB$19,MATCH(C12,Calc!$AD$10:$AD$19,0))="","",INDEX(Calc!$AB$10:$AB$19,MATCH(C12,Calc!$AD$10:$AD$19,0))),"")</f>
        <v>9</v>
      </c>
      <c r="F12" s="84"/>
      <c r="G12" s="84"/>
      <c r="H12" s="81"/>
    </row>
    <row r="13" spans="1:9" ht="24.95" customHeight="1" x14ac:dyDescent="0.25">
      <c r="B13" s="80"/>
      <c r="C13" s="88">
        <v>4</v>
      </c>
      <c r="D13" s="89" t="str">
        <f>IFERROR(IF(INDEX(Calc!$AA$10:$AA$19,MATCH(C13,Calc!$AD$10:$AD$19,0))="","",INDEX(Calc!$AA$10:$AA$19,MATCH(C13,Calc!$AD$10:$AD$19,0))),"")</f>
        <v>Software</v>
      </c>
      <c r="E13" s="90">
        <f>IFERROR(IF(INDEX(Calc!$AB$10:$AB$19,MATCH(C13,Calc!$AD$10:$AD$19,0))="","",INDEX(Calc!$AB$10:$AB$19,MATCH(C13,Calc!$AD$10:$AD$19,0))),"")</f>
        <v>-11</v>
      </c>
      <c r="F13" s="84"/>
      <c r="G13" s="84"/>
      <c r="H13" s="81"/>
    </row>
    <row r="14" spans="1:9" ht="24.95" customHeight="1" x14ac:dyDescent="0.25">
      <c r="B14" s="80"/>
      <c r="C14" s="85">
        <v>5</v>
      </c>
      <c r="D14" s="86" t="str">
        <f>IFERROR(IF(INDEX(Calc!$AA$10:$AA$19,MATCH(C14,Calc!$AD$10:$AD$19,0))="","",INDEX(Calc!$AA$10:$AA$19,MATCH(C14,Calc!$AD$10:$AD$19,0))),"")</f>
        <v/>
      </c>
      <c r="E14" s="87" t="str">
        <f>IFERROR(IF(INDEX(Calc!$AB$10:$AB$19,MATCH(C14,Calc!$AD$10:$AD$19,0))="","",INDEX(Calc!$AB$10:$AB$19,MATCH(C14,Calc!$AD$10:$AD$19,0))),"")</f>
        <v/>
      </c>
      <c r="F14" s="84"/>
      <c r="G14" s="84"/>
      <c r="H14" s="81"/>
    </row>
    <row r="15" spans="1:9" ht="24.95" customHeight="1" x14ac:dyDescent="0.25">
      <c r="B15" s="80"/>
      <c r="C15" s="88">
        <v>6</v>
      </c>
      <c r="D15" s="89" t="str">
        <f>IFERROR(IF(INDEX(Calc!$AA$10:$AA$19,MATCH(C15,Calc!$AD$10:$AD$19,0))="","",INDEX(Calc!$AA$10:$AA$19,MATCH(C15,Calc!$AD$10:$AD$19,0))),"")</f>
        <v/>
      </c>
      <c r="E15" s="90" t="str">
        <f>IFERROR(IF(INDEX(Calc!$AB$10:$AB$19,MATCH(C15,Calc!$AD$10:$AD$19,0))="","",INDEX(Calc!$AB$10:$AB$19,MATCH(C15,Calc!$AD$10:$AD$19,0))),"")</f>
        <v/>
      </c>
      <c r="F15" s="84"/>
      <c r="G15" s="84"/>
      <c r="H15" s="81"/>
    </row>
    <row r="16" spans="1:9" ht="24.95" customHeight="1" x14ac:dyDescent="0.25">
      <c r="B16" s="80"/>
      <c r="C16" s="85">
        <v>7</v>
      </c>
      <c r="D16" s="86" t="str">
        <f>IFERROR(IF(INDEX(Calc!$AA$10:$AA$19,MATCH(C16,Calc!$AD$10:$AD$19,0))="","",INDEX(Calc!$AA$10:$AA$19,MATCH(C16,Calc!$AD$10:$AD$19,0))),"")</f>
        <v/>
      </c>
      <c r="E16" s="87" t="str">
        <f>IFERROR(IF(INDEX(Calc!$AB$10:$AB$19,MATCH(C16,Calc!$AD$10:$AD$19,0))="","",INDEX(Calc!$AB$10:$AB$19,MATCH(C16,Calc!$AD$10:$AD$19,0))),"")</f>
        <v/>
      </c>
      <c r="F16" s="84"/>
      <c r="G16" s="84"/>
      <c r="H16" s="81"/>
    </row>
    <row r="17" spans="2:8" ht="24.95" customHeight="1" x14ac:dyDescent="0.25">
      <c r="B17" s="80"/>
      <c r="C17" s="88">
        <v>8</v>
      </c>
      <c r="D17" s="89" t="str">
        <f>IFERROR(IF(INDEX(Calc!$AA$10:$AA$19,MATCH(C17,Calc!$AD$10:$AD$19,0))="","",INDEX(Calc!$AA$10:$AA$19,MATCH(C17,Calc!$AD$10:$AD$19,0))),"")</f>
        <v/>
      </c>
      <c r="E17" s="90" t="str">
        <f>IFERROR(IF(INDEX(Calc!$AB$10:$AB$19,MATCH(C17,Calc!$AD$10:$AD$19,0))="","",INDEX(Calc!$AB$10:$AB$19,MATCH(C17,Calc!$AD$10:$AD$19,0))),"")</f>
        <v/>
      </c>
      <c r="F17" s="84"/>
      <c r="G17" s="84"/>
      <c r="H17" s="81"/>
    </row>
    <row r="18" spans="2:8" ht="24.95" customHeight="1" x14ac:dyDescent="0.25">
      <c r="B18" s="80"/>
      <c r="C18" s="85">
        <v>9</v>
      </c>
      <c r="D18" s="86" t="str">
        <f>IFERROR(IF(INDEX(Calc!$AA$10:$AA$19,MATCH(C18,Calc!$AD$10:$AD$19,0))="","",INDEX(Calc!$AA$10:$AA$19,MATCH(C18,Calc!$AD$10:$AD$19,0))),"")</f>
        <v/>
      </c>
      <c r="E18" s="87" t="str">
        <f>IFERROR(IF(INDEX(Calc!$AB$10:$AB$19,MATCH(C18,Calc!$AD$10:$AD$19,0))="","",INDEX(Calc!$AB$10:$AB$19,MATCH(C18,Calc!$AD$10:$AD$19,0))),"")</f>
        <v/>
      </c>
      <c r="F18" s="84"/>
      <c r="G18" s="84"/>
      <c r="H18" s="81"/>
    </row>
    <row r="19" spans="2:8" ht="24.95" customHeight="1" x14ac:dyDescent="0.25">
      <c r="B19" s="80"/>
      <c r="C19" s="88">
        <v>10</v>
      </c>
      <c r="D19" s="89" t="str">
        <f>IFERROR(IF(INDEX(Calc!$AA$10:$AA$19,MATCH(C19,Calc!$AD$10:$AD$19,0))="","",INDEX(Calc!$AA$10:$AA$19,MATCH(C19,Calc!$AD$10:$AD$19,0))),"")</f>
        <v/>
      </c>
      <c r="E19" s="90" t="str">
        <f>IFERROR(IF(INDEX(Calc!$AB$10:$AB$19,MATCH(C19,Calc!$AD$10:$AD$19,0))="","",INDEX(Calc!$AB$10:$AB$19,MATCH(C19,Calc!$AD$10:$AD$19,0))),"")</f>
        <v/>
      </c>
      <c r="F19" s="84"/>
      <c r="G19" s="84"/>
      <c r="H19" s="81"/>
    </row>
    <row r="20" spans="2:8" ht="15" customHeight="1" x14ac:dyDescent="0.25">
      <c r="B20" s="80"/>
      <c r="C20"/>
      <c r="D20"/>
      <c r="E20"/>
      <c r="F20"/>
      <c r="G20"/>
      <c r="H20" s="81"/>
    </row>
    <row r="21" spans="2:8" ht="20.100000000000001" customHeight="1" x14ac:dyDescent="0.25">
      <c r="B21" s="80"/>
      <c r="C21"/>
      <c r="D21"/>
      <c r="E21"/>
      <c r="F21"/>
      <c r="G21"/>
      <c r="H21" s="81"/>
    </row>
    <row r="22" spans="2:8" ht="20.100000000000001" customHeight="1" x14ac:dyDescent="0.25">
      <c r="B22" s="80"/>
      <c r="C22" s="84"/>
      <c r="D22" s="84"/>
      <c r="E22" s="84"/>
      <c r="F22" s="84"/>
      <c r="G22" s="84"/>
      <c r="H22" s="81"/>
    </row>
    <row r="23" spans="2:8" ht="20.100000000000001" customHeight="1" x14ac:dyDescent="0.25">
      <c r="B23" s="80"/>
      <c r="C23" s="84"/>
      <c r="D23" s="84"/>
      <c r="E23" s="84"/>
      <c r="F23" s="84"/>
      <c r="G23" s="84"/>
      <c r="H23" s="81"/>
    </row>
    <row r="24" spans="2:8" ht="20.100000000000001" customHeight="1" x14ac:dyDescent="0.25">
      <c r="B24" s="80"/>
      <c r="C24" s="84"/>
      <c r="D24" s="84"/>
      <c r="E24" s="84"/>
      <c r="F24" s="84"/>
      <c r="G24" s="84"/>
      <c r="H24" s="81"/>
    </row>
    <row r="25" spans="2:8" x14ac:dyDescent="0.25">
      <c r="B25" s="80"/>
      <c r="C25" s="84"/>
      <c r="D25" s="84"/>
      <c r="E25" s="84"/>
      <c r="F25" s="84"/>
      <c r="G25" s="84"/>
      <c r="H25" s="81"/>
    </row>
    <row r="26" spans="2:8" x14ac:dyDescent="0.25">
      <c r="B26" s="80"/>
      <c r="C26" s="84"/>
      <c r="D26" s="84"/>
      <c r="E26" s="84"/>
      <c r="F26" s="84"/>
      <c r="G26" s="84"/>
      <c r="H26" s="81"/>
    </row>
    <row r="27" spans="2:8" x14ac:dyDescent="0.25">
      <c r="B27" s="80"/>
      <c r="C27" s="84"/>
      <c r="D27" s="84"/>
      <c r="E27" s="84"/>
      <c r="F27" s="84"/>
      <c r="G27" s="84"/>
      <c r="H27" s="81"/>
    </row>
    <row r="28" spans="2:8" x14ac:dyDescent="0.25">
      <c r="B28" s="80"/>
      <c r="C28" s="84"/>
      <c r="D28" s="84"/>
      <c r="E28" s="84"/>
      <c r="F28" s="84"/>
      <c r="G28" s="84"/>
      <c r="H28" s="81"/>
    </row>
    <row r="29" spans="2:8" x14ac:dyDescent="0.25">
      <c r="B29" s="80"/>
      <c r="C29" s="84"/>
      <c r="D29" s="84"/>
      <c r="E29" s="84"/>
      <c r="F29" s="84"/>
      <c r="G29" s="84"/>
      <c r="H29" s="81"/>
    </row>
    <row r="30" spans="2:8" x14ac:dyDescent="0.25">
      <c r="B30" s="80"/>
      <c r="C30" s="84"/>
      <c r="D30" s="84"/>
      <c r="E30" s="84"/>
      <c r="F30" s="84"/>
      <c r="G30" s="84"/>
      <c r="H30" s="81"/>
    </row>
    <row r="31" spans="2:8" x14ac:dyDescent="0.25">
      <c r="B31" s="80"/>
      <c r="C31" s="84"/>
      <c r="D31" s="84"/>
      <c r="E31" s="84"/>
      <c r="F31" s="84"/>
      <c r="G31" s="84"/>
      <c r="H31" s="81"/>
    </row>
    <row r="32" spans="2:8" x14ac:dyDescent="0.25">
      <c r="B32" s="80"/>
      <c r="C32" s="84"/>
      <c r="D32" s="84"/>
      <c r="E32" s="84"/>
      <c r="F32" s="84"/>
      <c r="G32" s="84"/>
      <c r="H32" s="81"/>
    </row>
    <row r="33" spans="2:8" x14ac:dyDescent="0.25">
      <c r="B33" s="91"/>
      <c r="C33" s="46"/>
      <c r="D33" s="46"/>
      <c r="E33" s="46"/>
      <c r="F33" s="46"/>
      <c r="G33" s="46"/>
      <c r="H33" s="92"/>
    </row>
    <row r="34" spans="2:8" ht="7.15" customHeight="1" x14ac:dyDescent="0.25"/>
  </sheetData>
  <sheetProtection algorithmName="SHA-512" hashValue="lZEwHGdVn0TMRIyYClvfJKgyDdRIxuVksEkdtzP5JV28Qab3r2EhUUdFDOF5ooCPldDTljY3+oL8GIej3oVRdA==" saltValue="xNRPWwWZUY3XsPwPZkFToA==" spinCount="100000" sheet="1" objects="1" scenarios="1"/>
  <conditionalFormatting sqref="C10:C19">
    <cfRule type="expression" dxfId="0" priority="1">
      <formula>LEN($D10)=0</formula>
    </cfRule>
  </conditionalFormatting>
  <printOptions horizontalCentered="1"/>
  <pageMargins left="0.31496062992125984" right="0.31496062992125984" top="0.31496062992125984" bottom="0.31496062992125984" header="0.31496062992125984" footer="0.31496062992125984"/>
  <pageSetup paperSize="9" scale="93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74FE8AD-BD45-404E-A6A8-8B342B790E02}">
          <x14:formula1>
            <xm:f>OFFSET(Calc!$X$9,0,0,Calc!$X$6+1,1)</xm:f>
          </x14:formula1>
          <xm:sqref>E7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0B396-25FD-464F-A9F9-3F4FB34C7AF1}">
  <dimension ref="B2:AH19"/>
  <sheetViews>
    <sheetView workbookViewId="0"/>
  </sheetViews>
  <sheetFormatPr defaultRowHeight="15" x14ac:dyDescent="0.25"/>
  <cols>
    <col min="1" max="1" width="2.85546875" style="69" customWidth="1"/>
    <col min="2" max="2" width="24.28515625" style="68" customWidth="1"/>
    <col min="3" max="3" width="2.85546875" style="68" customWidth="1"/>
    <col min="4" max="5" width="9.140625" style="68"/>
    <col min="6" max="6" width="11.85546875" style="68" customWidth="1"/>
    <col min="7" max="19" width="12.85546875" style="68" customWidth="1"/>
    <col min="20" max="20" width="13.5703125" style="68" customWidth="1"/>
    <col min="21" max="21" width="13.7109375" style="68" customWidth="1"/>
    <col min="22" max="22" width="9.140625" style="68" customWidth="1"/>
    <col min="23" max="23" width="23.85546875" style="68" customWidth="1"/>
    <col min="24" max="24" width="23.7109375" style="68" customWidth="1"/>
    <col min="25" max="25" width="9.140625" style="68"/>
    <col min="26" max="30" width="20" style="68" customWidth="1"/>
    <col min="31" max="31" width="9" style="68" customWidth="1"/>
    <col min="32" max="32" width="24.28515625" style="68" customWidth="1"/>
    <col min="33" max="33" width="24.7109375" style="68" customWidth="1"/>
    <col min="34" max="34" width="18.85546875" style="68" customWidth="1"/>
    <col min="35" max="16384" width="9.140625" style="69"/>
  </cols>
  <sheetData>
    <row r="2" spans="2:34" x14ac:dyDescent="0.25">
      <c r="B2" s="57" t="s">
        <v>47</v>
      </c>
      <c r="C2" s="57"/>
      <c r="D2" s="57"/>
      <c r="F2" s="57" t="s">
        <v>48</v>
      </c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W2" s="57" t="s">
        <v>44</v>
      </c>
      <c r="X2" s="57"/>
      <c r="Z2" s="57" t="s">
        <v>45</v>
      </c>
      <c r="AA2" s="57"/>
      <c r="AB2" s="57"/>
      <c r="AC2" s="57"/>
      <c r="AD2" s="57"/>
      <c r="AF2" s="51" t="s">
        <v>46</v>
      </c>
      <c r="AG2" s="51"/>
      <c r="AH2" s="51"/>
    </row>
    <row r="4" spans="2:34" x14ac:dyDescent="0.25">
      <c r="B4" s="52" t="s">
        <v>10</v>
      </c>
      <c r="D4" s="52" t="s">
        <v>21</v>
      </c>
      <c r="H4" s="55" t="s">
        <v>37</v>
      </c>
      <c r="I4" s="55"/>
      <c r="J4" s="70">
        <f>IFERROR(IF(LEN(J9)=0,"",SUMPRODUCT($I$10:$I$14,J$10:J$14)),"")</f>
        <v>9</v>
      </c>
      <c r="K4" s="70">
        <f t="shared" ref="K4:S4" si="0">IFERROR(IF(LEN(K9)=0,"",SUMPRODUCT($I$10:$I$14,K$10:K$14)),"")</f>
        <v>19</v>
      </c>
      <c r="L4" s="70">
        <f t="shared" si="0"/>
        <v>-11</v>
      </c>
      <c r="M4" s="70">
        <f t="shared" si="0"/>
        <v>9</v>
      </c>
      <c r="N4" s="70" t="str">
        <f t="shared" si="0"/>
        <v/>
      </c>
      <c r="O4" s="70" t="str">
        <f t="shared" si="0"/>
        <v/>
      </c>
      <c r="P4" s="70" t="str">
        <f t="shared" si="0"/>
        <v/>
      </c>
      <c r="Q4" s="70" t="str">
        <f t="shared" si="0"/>
        <v/>
      </c>
      <c r="R4" s="70" t="str">
        <f t="shared" si="0"/>
        <v/>
      </c>
      <c r="S4" s="70" t="str">
        <f t="shared" si="0"/>
        <v/>
      </c>
    </row>
    <row r="5" spans="2:34" x14ac:dyDescent="0.25">
      <c r="B5" s="70">
        <v>1</v>
      </c>
      <c r="D5" s="70">
        <v>1</v>
      </c>
      <c r="H5" s="55" t="s">
        <v>51</v>
      </c>
      <c r="I5" s="55"/>
      <c r="J5" s="70">
        <f>IFERROR(IF(LEN(J9)=0,"",SUMPRODUCT($I$10:$I$14,J$10:J$14,$T$10:$T$14)),"")</f>
        <v>9</v>
      </c>
      <c r="K5" s="70">
        <f t="shared" ref="K5:S5" si="1">IFERROR(IF(LEN(K9)=0,"",SUMPRODUCT($I$10:$I$14,K$10:K$14,$T$10:$T$14)),"")</f>
        <v>19</v>
      </c>
      <c r="L5" s="70">
        <f t="shared" si="1"/>
        <v>-11</v>
      </c>
      <c r="M5" s="70">
        <f t="shared" si="1"/>
        <v>9</v>
      </c>
      <c r="N5" s="70" t="str">
        <f t="shared" si="1"/>
        <v/>
      </c>
      <c r="O5" s="70" t="str">
        <f t="shared" si="1"/>
        <v/>
      </c>
      <c r="P5" s="70" t="str">
        <f t="shared" si="1"/>
        <v/>
      </c>
      <c r="Q5" s="70" t="str">
        <f t="shared" si="1"/>
        <v/>
      </c>
      <c r="R5" s="70" t="str">
        <f t="shared" si="1"/>
        <v/>
      </c>
      <c r="S5" s="70" t="str">
        <f t="shared" si="1"/>
        <v/>
      </c>
    </row>
    <row r="6" spans="2:34" x14ac:dyDescent="0.25">
      <c r="B6" s="70">
        <v>0</v>
      </c>
      <c r="D6" s="70">
        <v>2</v>
      </c>
      <c r="W6" s="53" t="s">
        <v>23</v>
      </c>
      <c r="X6" s="73">
        <f>IFERROR(COUNTIF(X10:X14,"?*"),0)</f>
        <v>3</v>
      </c>
      <c r="Z6" s="53" t="s">
        <v>27</v>
      </c>
      <c r="AA6" s="70">
        <f>IFERROR(MAX(COUNTIF($AA$10:$AA$19,"?*"),1),"")</f>
        <v>4</v>
      </c>
      <c r="AF6" s="53" t="s">
        <v>38</v>
      </c>
      <c r="AG6" s="70">
        <f>IFERROR(MAX(COUNTIF($AG$10:$AG$14,"?*"),1),"")</f>
        <v>4</v>
      </c>
    </row>
    <row r="7" spans="2:34" x14ac:dyDescent="0.25">
      <c r="B7" s="70">
        <v>-1</v>
      </c>
      <c r="D7" s="70">
        <v>3</v>
      </c>
    </row>
    <row r="8" spans="2:34" x14ac:dyDescent="0.25">
      <c r="D8" s="70">
        <v>4</v>
      </c>
      <c r="F8" s="54" t="s">
        <v>49</v>
      </c>
      <c r="G8" s="54">
        <v>1</v>
      </c>
      <c r="H8" s="54">
        <v>2</v>
      </c>
      <c r="I8" s="54">
        <v>3</v>
      </c>
      <c r="J8" s="54">
        <v>4</v>
      </c>
      <c r="K8" s="54">
        <v>5</v>
      </c>
      <c r="L8" s="54">
        <v>6</v>
      </c>
      <c r="M8" s="54">
        <v>7</v>
      </c>
      <c r="N8" s="54">
        <v>8</v>
      </c>
      <c r="O8" s="54">
        <v>9</v>
      </c>
      <c r="P8" s="54">
        <v>10</v>
      </c>
      <c r="Q8" s="54">
        <v>11</v>
      </c>
      <c r="R8" s="54">
        <v>12</v>
      </c>
      <c r="S8" s="54">
        <v>13</v>
      </c>
      <c r="W8" s="53" t="s">
        <v>32</v>
      </c>
      <c r="X8" s="53" t="s">
        <v>33</v>
      </c>
    </row>
    <row r="9" spans="2:34" x14ac:dyDescent="0.25">
      <c r="D9" s="70">
        <v>5</v>
      </c>
      <c r="F9" s="54" t="s">
        <v>50</v>
      </c>
      <c r="G9" s="56" t="str">
        <f>IFERROR(IF(LEN(INDEX(Matrix!$C$9:$O$9,1,Calc!G$8))=0,"",INDEX(Matrix!$C$9:$O$9,1,Calc!G$8)),"")</f>
        <v>Criteria Group</v>
      </c>
      <c r="H9" s="56" t="str">
        <f>IFERROR(IF(LEN(INDEX(Matrix!$C$9:$O$9,1,Calc!H$8))=0,"",INDEX(Matrix!$C$9:$O$9,1,Calc!H$8)),"")</f>
        <v>Criterion</v>
      </c>
      <c r="I9" s="56" t="str">
        <f>IFERROR(IF(LEN(INDEX(Matrix!$C$9:$O$9,1,Calc!I$8))=0,"",INDEX(Matrix!$C$9:$O$9,1,Calc!I$8)),"")</f>
        <v>Weight</v>
      </c>
      <c r="J9" s="56" t="str">
        <f>IFERROR(IF(LEN(INDEX(Matrix!$C$9:$O$9,1,Calc!J$8))=0,"",INDEX(Matrix!$C$9:$O$9,1,Calc!J$8)),"")</f>
        <v>Web App</v>
      </c>
      <c r="K9" s="56" t="str">
        <f>IFERROR(IF(LEN(INDEX(Matrix!$C$9:$O$9,1,Calc!K$8))=0,"",INDEX(Matrix!$C$9:$O$9,1,Calc!K$8)),"")</f>
        <v>Training Course</v>
      </c>
      <c r="L9" s="56" t="str">
        <f>IFERROR(IF(LEN(INDEX(Matrix!$C$9:$O$9,1,Calc!L$8))=0,"",INDEX(Matrix!$C$9:$O$9,1,Calc!L$8)),"")</f>
        <v>Software</v>
      </c>
      <c r="M9" s="56" t="str">
        <f>IFERROR(IF(LEN(INDEX(Matrix!$C$9:$O$9,1,Calc!M$8))=0,"",INDEX(Matrix!$C$9:$O$9,1,Calc!M$8)),"")</f>
        <v>Mobile App</v>
      </c>
      <c r="N9" s="56" t="str">
        <f>IFERROR(IF(LEN(INDEX(Matrix!$C$9:$O$9,1,Calc!N$8))=0,"",INDEX(Matrix!$C$9:$O$9,1,Calc!N$8)),"")</f>
        <v/>
      </c>
      <c r="O9" s="56"/>
      <c r="P9" s="56"/>
      <c r="Q9" s="56"/>
      <c r="R9" s="56"/>
      <c r="S9" s="56"/>
      <c r="T9" s="53" t="s">
        <v>29</v>
      </c>
      <c r="U9" s="53" t="s">
        <v>36</v>
      </c>
      <c r="V9" s="71"/>
      <c r="X9" s="70" t="s">
        <v>30</v>
      </c>
      <c r="Z9" s="53" t="s">
        <v>24</v>
      </c>
      <c r="AA9" s="53" t="s">
        <v>25</v>
      </c>
      <c r="AB9" s="53" t="s">
        <v>31</v>
      </c>
      <c r="AC9" s="53" t="s">
        <v>22</v>
      </c>
      <c r="AD9" s="53" t="s">
        <v>28</v>
      </c>
      <c r="AF9" s="53" t="s">
        <v>34</v>
      </c>
      <c r="AG9" s="53" t="s">
        <v>35</v>
      </c>
      <c r="AH9" s="53" t="s">
        <v>37</v>
      </c>
    </row>
    <row r="10" spans="2:34" x14ac:dyDescent="0.25">
      <c r="D10" s="70">
        <v>6</v>
      </c>
      <c r="F10" s="54">
        <v>1</v>
      </c>
      <c r="G10" s="70" t="str">
        <f>IFERROR(IF(LEN(INDEX(Matrix!$C$10:$O$14,Calc!$F10,Calc!G$8))=0,"",INDEX(Matrix!$C$10:$O$14,Calc!$F10,Calc!G$8)),"")</f>
        <v>Financial Factors</v>
      </c>
      <c r="H10" s="70" t="str">
        <f>IFERROR(IF(LEN(INDEX(Matrix!$C$10:$O$14,Calc!$F10,Calc!H$8))=0,"",INDEX(Matrix!$C$10:$O$14,Calc!$F10,Calc!H$8)),"")</f>
        <v>Cost to implement</v>
      </c>
      <c r="I10" s="70">
        <f>IFERROR(IF(LEN(INDEX(Matrix!$C$10:$O$14,Calc!$F10,Calc!I$8))=0,"",INDEX(Matrix!$C$10:$O$14,Calc!$F10,Calc!I$8)),"")</f>
        <v>10</v>
      </c>
      <c r="J10" s="70">
        <f>IFERROR(IF(LEN(INDEX(Matrix!$C$10:$O$14,Calc!$F10,Calc!J$8))=0,"",INDEX(Matrix!$C$10:$O$14,Calc!$F10,Calc!J$8)),"")</f>
        <v>1</v>
      </c>
      <c r="K10" s="70">
        <f>IFERROR(IF(LEN(INDEX(Matrix!$C$10:$O$14,Calc!$F10,Calc!K$8))=0,"",INDEX(Matrix!$C$10:$O$14,Calc!$F10,Calc!K$8)),"")</f>
        <v>1</v>
      </c>
      <c r="L10" s="70">
        <f>IFERROR(IF(LEN(INDEX(Matrix!$C$10:$O$14,Calc!$F10,Calc!L$8))=0,"",INDEX(Matrix!$C$10:$O$14,Calc!$F10,Calc!L$8)),"")</f>
        <v>-1</v>
      </c>
      <c r="M10" s="70">
        <f>IFERROR(IF(LEN(INDEX(Matrix!$C$10:$O$14,Calc!$F10,Calc!M$8))=0,"",INDEX(Matrix!$C$10:$O$14,Calc!$F10,Calc!M$8)),"")</f>
        <v>1</v>
      </c>
      <c r="N10" s="70" t="str">
        <f>IFERROR(IF(LEN(INDEX(Matrix!$C$10:$O$14,Calc!$F10,Calc!N$8))=0,"",INDEX(Matrix!$C$10:$O$14,Calc!$F10,Calc!N$8)),"")</f>
        <v/>
      </c>
      <c r="O10" s="70" t="str">
        <f>IFERROR(IF(LEN(INDEX(Matrix!$C$10:$O$14,Calc!$F10,Calc!O$8))=0,"",INDEX(Matrix!$C$10:$O$14,Calc!$F10,Calc!O$8)),"")</f>
        <v/>
      </c>
      <c r="P10" s="70" t="str">
        <f>IFERROR(IF(LEN(INDEX(Matrix!$C$10:$O$14,Calc!$F10,Calc!P$8))=0,"",INDEX(Matrix!$C$10:$O$14,Calc!$F10,Calc!P$8)),"")</f>
        <v/>
      </c>
      <c r="Q10" s="70" t="str">
        <f>IFERROR(IF(LEN(INDEX(Matrix!$C$10:$O$14,Calc!$F10,Calc!Q$8))=0,"",INDEX(Matrix!$C$10:$O$14,Calc!$F10,Calc!Q$8)),"")</f>
        <v/>
      </c>
      <c r="R10" s="70" t="str">
        <f>IFERROR(IF(LEN(INDEX(Matrix!$C$10:$O$14,Calc!$F10,Calc!R$8))=0,"",INDEX(Matrix!$C$10:$O$14,Calc!$F10,Calc!R$8)),"")</f>
        <v/>
      </c>
      <c r="S10" s="70" t="str">
        <f>IFERROR(IF(LEN(INDEX(Matrix!$C$10:$O$14,Calc!$F10,Calc!S$8))=0,"",INDEX(Matrix!$C$10:$O$14,Calc!$F10,Calc!S$8)),"")</f>
        <v/>
      </c>
      <c r="T10" s="70">
        <f>IFERROR(IF(OR(Dashboard!$E$7="",Dashboard!$E$7="All"),1,IF(Dashboard!$E$7=Calc!$G10,1,0)),"")</f>
        <v>1</v>
      </c>
      <c r="U10" s="70">
        <f>IFERROR(IF(LEN(H10)=0,"",SUM(J10:S10)),"")</f>
        <v>2</v>
      </c>
      <c r="V10" s="71"/>
      <c r="W10" s="70" t="str">
        <f>IFERROR(IF(COUNTIF($G$10:$G10,G10)&gt;1,"",G10),"")</f>
        <v>Financial Factors</v>
      </c>
      <c r="X10" s="70" t="str">
        <f t="array" ref="X10">IFERROR(INDEX($W$10:$W$14,SMALL(IF(LEN($W$10:$W$14)&gt;0,ROW($W$10:$W$14)-ROW(INDEX($W$10:$W$14,1,1))+1),ROW(A10)-ROW($A$9))),"")</f>
        <v>Financial Factors</v>
      </c>
      <c r="Z10" s="70">
        <v>1</v>
      </c>
      <c r="AA10" s="70" t="str">
        <f>IFERROR(IF(LEN(INDEX($J$9:$S$9,1,Calc!$Z10))=0,"",INDEX($J$9:$S$9,1,Calc!$Z10)),"")</f>
        <v>Web App</v>
      </c>
      <c r="AB10" s="72">
        <f>IFERROR(IF(LEN(AA10)=0,"",INDEX($J$5:$S$5,1,MATCH(AA10,$J$9:$S$9,0))),"")</f>
        <v>9</v>
      </c>
      <c r="AC10" s="70">
        <f>IFERROR(RANK($AB10,$AB$10:$AB$19),"")</f>
        <v>2</v>
      </c>
      <c r="AD10" s="70">
        <f>IFERROR(IF(COUNTIF($AC$10:AC10,AC10)&gt;1,AC10+COUNTIF($AC$10:AC10,AC10)-1,AC10),"")</f>
        <v>2</v>
      </c>
      <c r="AF10" s="70" t="str">
        <f>IFERROR(IF(OR(LEN(G10)=0,LEN(H10)=0),"",IF(T10=1,Calc!H10,"")),"")</f>
        <v>Cost to implement</v>
      </c>
      <c r="AG10" s="70" t="str">
        <f t="array" ref="AG10">IFERROR(INDEX($AF$10:$AF$59,SMALL(IF(LEN($AF$10:$AF$59)&gt;0,ROW($AF$10:$AF$59)-ROW(INDEX($AF$10:$AF$59,1,1))+1),ROW(A10)-ROW($A$9))),"")</f>
        <v>Cost to implement</v>
      </c>
      <c r="AH10" s="70">
        <f>IFERROR(IF(LEN(AG10)=0,"",INDEX($U$10:$U$59,MATCH(AG10,$H$10:$H$59,0))),"")</f>
        <v>2</v>
      </c>
    </row>
    <row r="11" spans="2:34" x14ac:dyDescent="0.25">
      <c r="D11" s="70">
        <v>7</v>
      </c>
      <c r="F11" s="54">
        <v>2</v>
      </c>
      <c r="G11" s="70" t="str">
        <f>IFERROR(IF(LEN(INDEX(Matrix!$C$10:$O$14,Calc!$F11,Calc!G$8))=0,"",INDEX(Matrix!$C$10:$O$14,Calc!$F11,Calc!G$8)),"")</f>
        <v>Financial Factors</v>
      </c>
      <c r="H11" s="70" t="str">
        <f>IFERROR(IF(LEN(INDEX(Matrix!$C$10:$O$14,Calc!$F11,Calc!H$8))=0,"",INDEX(Matrix!$C$10:$O$14,Calc!$F11,Calc!H$8)),"")</f>
        <v>Ongoing Maintenance Cost</v>
      </c>
      <c r="I11" s="70">
        <f>IFERROR(IF(LEN(INDEX(Matrix!$C$10:$O$14,Calc!$F11,Calc!I$8))=0,"",INDEX(Matrix!$C$10:$O$14,Calc!$F11,Calc!I$8)),"")</f>
        <v>2</v>
      </c>
      <c r="J11" s="70">
        <f>IFERROR(IF(LEN(INDEX(Matrix!$C$10:$O$14,Calc!$F11,Calc!J$8))=0,"",INDEX(Matrix!$C$10:$O$14,Calc!$F11,Calc!J$8)),"")</f>
        <v>-1</v>
      </c>
      <c r="K11" s="70">
        <f>IFERROR(IF(LEN(INDEX(Matrix!$C$10:$O$14,Calc!$F11,Calc!K$8))=0,"",INDEX(Matrix!$C$10:$O$14,Calc!$F11,Calc!K$8)),"")</f>
        <v>1</v>
      </c>
      <c r="L11" s="70">
        <f>IFERROR(IF(LEN(INDEX(Matrix!$C$10:$O$14,Calc!$F11,Calc!L$8))=0,"",INDEX(Matrix!$C$10:$O$14,Calc!$F11,Calc!L$8)),"")</f>
        <v>0</v>
      </c>
      <c r="M11" s="70">
        <f>IFERROR(IF(LEN(INDEX(Matrix!$C$10:$O$14,Calc!$F11,Calc!M$8))=0,"",INDEX(Matrix!$C$10:$O$14,Calc!$F11,Calc!M$8)),"")</f>
        <v>-1</v>
      </c>
      <c r="N11" s="70" t="str">
        <f>IFERROR(IF(LEN(INDEX(Matrix!$C$10:$O$14,Calc!$F11,Calc!N$8))=0,"",INDEX(Matrix!$C$10:$O$14,Calc!$F11,Calc!N$8)),"")</f>
        <v/>
      </c>
      <c r="O11" s="70" t="str">
        <f>IFERROR(IF(LEN(INDEX(Matrix!$C$10:$O$14,Calc!$F11,Calc!O$8))=0,"",INDEX(Matrix!$C$10:$O$14,Calc!$F11,Calc!O$8)),"")</f>
        <v/>
      </c>
      <c r="P11" s="70" t="str">
        <f>IFERROR(IF(LEN(INDEX(Matrix!$C$10:$O$14,Calc!$F11,Calc!P$8))=0,"",INDEX(Matrix!$C$10:$O$14,Calc!$F11,Calc!P$8)),"")</f>
        <v/>
      </c>
      <c r="Q11" s="70" t="str">
        <f>IFERROR(IF(LEN(INDEX(Matrix!$C$10:$O$14,Calc!$F11,Calc!Q$8))=0,"",INDEX(Matrix!$C$10:$O$14,Calc!$F11,Calc!Q$8)),"")</f>
        <v/>
      </c>
      <c r="R11" s="70" t="str">
        <f>IFERROR(IF(LEN(INDEX(Matrix!$C$10:$O$14,Calc!$F11,Calc!R$8))=0,"",INDEX(Matrix!$C$10:$O$14,Calc!$F11,Calc!R$8)),"")</f>
        <v/>
      </c>
      <c r="S11" s="70" t="str">
        <f>IFERROR(IF(LEN(INDEX(Matrix!$C$10:$O$14,Calc!$F11,Calc!S$8))=0,"",INDEX(Matrix!$C$10:$O$14,Calc!$F11,Calc!S$8)),"")</f>
        <v/>
      </c>
      <c r="T11" s="70">
        <f>IFERROR(IF(OR(Dashboard!$E$7="",Dashboard!$E$7="All"),1,IF(Dashboard!$E$7=Calc!$G11,1,0)),"")</f>
        <v>1</v>
      </c>
      <c r="U11" s="70">
        <f t="shared" ref="U11:U14" si="2">IFERROR(IF(LEN(H11)=0,"",SUM(J11:S11)),"")</f>
        <v>-1</v>
      </c>
      <c r="V11" s="71"/>
      <c r="W11" s="70" t="str">
        <f>IFERROR(IF(COUNTIF($G$10:$G11,G11)&gt;1,"",G11),"")</f>
        <v/>
      </c>
      <c r="X11" s="70" t="str">
        <f t="array" ref="X11">IFERROR(INDEX($W$10:$W$14,SMALL(IF(LEN($W$10:$W$14)&gt;0,ROW($W$10:$W$14)-ROW(INDEX($W$10:$W$14,1,1))+1),ROW(A11)-ROW($A$9))),"")</f>
        <v>Technical Factors</v>
      </c>
      <c r="Z11" s="70">
        <v>2</v>
      </c>
      <c r="AA11" s="70" t="str">
        <f>IFERROR(IF(LEN(INDEX($J$9:$S$9,1,Calc!$Z11))=0,"",INDEX($J$9:$S$9,1,Calc!$Z11)),"")</f>
        <v>Training Course</v>
      </c>
      <c r="AB11" s="72">
        <f t="shared" ref="AB11:AB19" si="3">IFERROR(IF(LEN(AA11)=0,"",INDEX($J$5:$S$5,1,MATCH(AA11,$J$9:$S$9,0))),"")</f>
        <v>19</v>
      </c>
      <c r="AC11" s="70">
        <f t="shared" ref="AC11:AC19" si="4">IFERROR(RANK($AB11,$AB$10:$AB$19),"")</f>
        <v>1</v>
      </c>
      <c r="AD11" s="70">
        <f>IFERROR(IF(COUNTIF($AC$10:AC11,AC11)&gt;1,AC11+COUNTIF($AC$10:AC11,AC11)-1,AC11),"")</f>
        <v>1</v>
      </c>
      <c r="AF11" s="70" t="str">
        <f>IFERROR(IF(OR(LEN(G11)=0,LEN(H11)=0),"",IF(T11=1,Calc!H11,"")),"")</f>
        <v>Ongoing Maintenance Cost</v>
      </c>
      <c r="AG11" s="70" t="str">
        <f t="array" ref="AG11">IFERROR(INDEX($AF$10:$AF$59,SMALL(IF(LEN($AF$10:$AF$59)&gt;0,ROW($AF$10:$AF$59)-ROW(INDEX($AF$10:$AF$59,1,1))+1),ROW(A11)-ROW($A$9))),"")</f>
        <v>Ongoing Maintenance Cost</v>
      </c>
      <c r="AH11" s="70">
        <f t="shared" ref="AH11:AH14" si="5">IFERROR(IF(LEN(AG11)=0,"",INDEX($U$10:$U$59,MATCH(AG11,$H$10:$H$59,0))),"")</f>
        <v>-1</v>
      </c>
    </row>
    <row r="12" spans="2:34" x14ac:dyDescent="0.25">
      <c r="D12" s="70">
        <v>8</v>
      </c>
      <c r="F12" s="54">
        <v>3</v>
      </c>
      <c r="G12" s="70" t="str">
        <f>IFERROR(IF(LEN(INDEX(Matrix!$C$10:$O$14,Calc!$F12,Calc!G$8))=0,"",INDEX(Matrix!$C$10:$O$14,Calc!$F12,Calc!G$8)),"")</f>
        <v>Technical Factors</v>
      </c>
      <c r="H12" s="70" t="str">
        <f>IFERROR(IF(LEN(INDEX(Matrix!$C$10:$O$14,Calc!$F12,Calc!H$8))=0,"",INDEX(Matrix!$C$10:$O$14,Calc!$F12,Calc!H$8)),"")</f>
        <v xml:space="preserve">	Customization Options</v>
      </c>
      <c r="I12" s="70">
        <f>IFERROR(IF(LEN(INDEX(Matrix!$C$10:$O$14,Calc!$F12,Calc!I$8))=0,"",INDEX(Matrix!$C$10:$O$14,Calc!$F12,Calc!I$8)),"")</f>
        <v>7</v>
      </c>
      <c r="J12" s="70">
        <f>IFERROR(IF(LEN(INDEX(Matrix!$C$10:$O$14,Calc!$F12,Calc!J$8))=0,"",INDEX(Matrix!$C$10:$O$14,Calc!$F12,Calc!J$8)),"")</f>
        <v>1</v>
      </c>
      <c r="K12" s="70">
        <f>IFERROR(IF(LEN(INDEX(Matrix!$C$10:$O$14,Calc!$F12,Calc!K$8))=0,"",INDEX(Matrix!$C$10:$O$14,Calc!$F12,Calc!K$8)),"")</f>
        <v>1</v>
      </c>
      <c r="L12" s="70">
        <f>IFERROR(IF(LEN(INDEX(Matrix!$C$10:$O$14,Calc!$F12,Calc!L$8))=0,"",INDEX(Matrix!$C$10:$O$14,Calc!$F12,Calc!L$8)),"")</f>
        <v>-1</v>
      </c>
      <c r="M12" s="70">
        <f>IFERROR(IF(LEN(INDEX(Matrix!$C$10:$O$14,Calc!$F12,Calc!M$8))=0,"",INDEX(Matrix!$C$10:$O$14,Calc!$F12,Calc!M$8)),"")</f>
        <v>1</v>
      </c>
      <c r="N12" s="70" t="str">
        <f>IFERROR(IF(LEN(INDEX(Matrix!$C$10:$O$14,Calc!$F12,Calc!N$8))=0,"",INDEX(Matrix!$C$10:$O$14,Calc!$F12,Calc!N$8)),"")</f>
        <v/>
      </c>
      <c r="O12" s="70" t="str">
        <f>IFERROR(IF(LEN(INDEX(Matrix!$C$10:$O$14,Calc!$F12,Calc!O$8))=0,"",INDEX(Matrix!$C$10:$O$14,Calc!$F12,Calc!O$8)),"")</f>
        <v/>
      </c>
      <c r="P12" s="70" t="str">
        <f>IFERROR(IF(LEN(INDEX(Matrix!$C$10:$O$14,Calc!$F12,Calc!P$8))=0,"",INDEX(Matrix!$C$10:$O$14,Calc!$F12,Calc!P$8)),"")</f>
        <v/>
      </c>
      <c r="Q12" s="70" t="str">
        <f>IFERROR(IF(LEN(INDEX(Matrix!$C$10:$O$14,Calc!$F12,Calc!Q$8))=0,"",INDEX(Matrix!$C$10:$O$14,Calc!$F12,Calc!Q$8)),"")</f>
        <v/>
      </c>
      <c r="R12" s="70" t="str">
        <f>IFERROR(IF(LEN(INDEX(Matrix!$C$10:$O$14,Calc!$F12,Calc!R$8))=0,"",INDEX(Matrix!$C$10:$O$14,Calc!$F12,Calc!R$8)),"")</f>
        <v/>
      </c>
      <c r="S12" s="70" t="str">
        <f>IFERROR(IF(LEN(INDEX(Matrix!$C$10:$O$14,Calc!$F12,Calc!S$8))=0,"",INDEX(Matrix!$C$10:$O$14,Calc!$F12,Calc!S$8)),"")</f>
        <v/>
      </c>
      <c r="T12" s="70">
        <f>IFERROR(IF(OR(Dashboard!$E$7="",Dashboard!$E$7="All"),1,IF(Dashboard!$E$7=Calc!$G12,1,0)),"")</f>
        <v>1</v>
      </c>
      <c r="U12" s="70">
        <f t="shared" si="2"/>
        <v>2</v>
      </c>
      <c r="V12" s="71"/>
      <c r="W12" s="70" t="str">
        <f>IFERROR(IF(COUNTIF($G$10:$G12,G12)&gt;1,"",G12),"")</f>
        <v>Technical Factors</v>
      </c>
      <c r="X12" s="70" t="str">
        <f t="array" ref="X12">IFERROR(INDEX($W$10:$W$14,SMALL(IF(LEN($W$10:$W$14)&gt;0,ROW($W$10:$W$14)-ROW(INDEX($W$10:$W$14,1,1))+1),ROW(A12)-ROW($A$9))),"")</f>
        <v>User Impact</v>
      </c>
      <c r="Z12" s="70">
        <v>3</v>
      </c>
      <c r="AA12" s="70" t="str">
        <f>IFERROR(IF(LEN(INDEX($J$9:$S$9,1,Calc!$Z12))=0,"",INDEX($J$9:$S$9,1,Calc!$Z12)),"")</f>
        <v>Software</v>
      </c>
      <c r="AB12" s="72">
        <f t="shared" si="3"/>
        <v>-11</v>
      </c>
      <c r="AC12" s="70">
        <f t="shared" si="4"/>
        <v>4</v>
      </c>
      <c r="AD12" s="70">
        <f>IFERROR(IF(COUNTIF($AC$10:AC12,AC12)&gt;1,AC12+COUNTIF($AC$10:AC12,AC12)-1,AC12),"")</f>
        <v>4</v>
      </c>
      <c r="AF12" s="70" t="str">
        <f>IFERROR(IF(OR(LEN(G12)=0,LEN(H12)=0),"",IF(T12=1,Calc!H12,"")),"")</f>
        <v xml:space="preserve">	Customization Options</v>
      </c>
      <c r="AG12" s="70" t="str">
        <f t="array" ref="AG12">IFERROR(INDEX($AF$10:$AF$59,SMALL(IF(LEN($AF$10:$AF$59)&gt;0,ROW($AF$10:$AF$59)-ROW(INDEX($AF$10:$AF$59,1,1))+1),ROW(A12)-ROW($A$9))),"")</f>
        <v xml:space="preserve">	Customization Options</v>
      </c>
      <c r="AH12" s="70">
        <f t="shared" si="5"/>
        <v>2</v>
      </c>
    </row>
    <row r="13" spans="2:34" x14ac:dyDescent="0.25">
      <c r="D13" s="70">
        <v>9</v>
      </c>
      <c r="F13" s="54">
        <v>4</v>
      </c>
      <c r="G13" s="70" t="str">
        <f>IFERROR(IF(LEN(INDEX(Matrix!$C$10:$O$14,Calc!$F13,Calc!G$8))=0,"",INDEX(Matrix!$C$10:$O$14,Calc!$F13,Calc!G$8)),"")</f>
        <v>User Impact</v>
      </c>
      <c r="H13" s="70" t="str">
        <f>IFERROR(IF(LEN(INDEX(Matrix!$C$10:$O$14,Calc!$F13,Calc!H$8))=0,"",INDEX(Matrix!$C$10:$O$14,Calc!$F13,Calc!H$8)),"")</f>
        <v>User Friendliness</v>
      </c>
      <c r="I13" s="70">
        <f>IFERROR(IF(LEN(INDEX(Matrix!$C$10:$O$14,Calc!$F13,Calc!I$8))=0,"",INDEX(Matrix!$C$10:$O$14,Calc!$F13,Calc!I$8)),"")</f>
        <v>6</v>
      </c>
      <c r="J13" s="70">
        <f>IFERROR(IF(LEN(INDEX(Matrix!$C$10:$O$14,Calc!$F13,Calc!J$8))=0,"",INDEX(Matrix!$C$10:$O$14,Calc!$F13,Calc!J$8)),"")</f>
        <v>-1</v>
      </c>
      <c r="K13" s="70">
        <f>IFERROR(IF(LEN(INDEX(Matrix!$C$10:$O$14,Calc!$F13,Calc!K$8))=0,"",INDEX(Matrix!$C$10:$O$14,Calc!$F13,Calc!K$8)),"")</f>
        <v>0</v>
      </c>
      <c r="L13" s="70">
        <f>IFERROR(IF(LEN(INDEX(Matrix!$C$10:$O$14,Calc!$F13,Calc!L$8))=0,"",INDEX(Matrix!$C$10:$O$14,Calc!$F13,Calc!L$8)),"")</f>
        <v>1</v>
      </c>
      <c r="M13" s="70">
        <f>IFERROR(IF(LEN(INDEX(Matrix!$C$10:$O$14,Calc!$F13,Calc!M$8))=0,"",INDEX(Matrix!$C$10:$O$14,Calc!$F13,Calc!M$8)),"")</f>
        <v>-1</v>
      </c>
      <c r="N13" s="70" t="str">
        <f>IFERROR(IF(LEN(INDEX(Matrix!$C$10:$O$14,Calc!$F13,Calc!N$8))=0,"",INDEX(Matrix!$C$10:$O$14,Calc!$F13,Calc!N$8)),"")</f>
        <v/>
      </c>
      <c r="O13" s="70" t="str">
        <f>IFERROR(IF(LEN(INDEX(Matrix!$C$10:$O$14,Calc!$F13,Calc!O$8))=0,"",INDEX(Matrix!$C$10:$O$14,Calc!$F13,Calc!O$8)),"")</f>
        <v/>
      </c>
      <c r="P13" s="70" t="str">
        <f>IFERROR(IF(LEN(INDEX(Matrix!$C$10:$O$14,Calc!$F13,Calc!P$8))=0,"",INDEX(Matrix!$C$10:$O$14,Calc!$F13,Calc!P$8)),"")</f>
        <v/>
      </c>
      <c r="Q13" s="70" t="str">
        <f>IFERROR(IF(LEN(INDEX(Matrix!$C$10:$O$14,Calc!$F13,Calc!Q$8))=0,"",INDEX(Matrix!$C$10:$O$14,Calc!$F13,Calc!Q$8)),"")</f>
        <v/>
      </c>
      <c r="R13" s="70" t="str">
        <f>IFERROR(IF(LEN(INDEX(Matrix!$C$10:$O$14,Calc!$F13,Calc!R$8))=0,"",INDEX(Matrix!$C$10:$O$14,Calc!$F13,Calc!R$8)),"")</f>
        <v/>
      </c>
      <c r="S13" s="70" t="str">
        <f>IFERROR(IF(LEN(INDEX(Matrix!$C$10:$O$14,Calc!$F13,Calc!S$8))=0,"",INDEX(Matrix!$C$10:$O$14,Calc!$F13,Calc!S$8)),"")</f>
        <v/>
      </c>
      <c r="T13" s="70">
        <f>IFERROR(IF(OR(Dashboard!$E$7="",Dashboard!$E$7="All"),1,IF(Dashboard!$E$7=Calc!$G13,1,0)),"")</f>
        <v>1</v>
      </c>
      <c r="U13" s="70">
        <f t="shared" si="2"/>
        <v>-1</v>
      </c>
      <c r="V13" s="71"/>
      <c r="W13" s="70" t="str">
        <f>IFERROR(IF(COUNTIF($G$10:$G13,G13)&gt;1,"",G13),"")</f>
        <v>User Impact</v>
      </c>
      <c r="X13" s="70" t="str">
        <f t="array" ref="X13">IFERROR(INDEX($W$10:$W$14,SMALL(IF(LEN($W$10:$W$14)&gt;0,ROW($W$10:$W$14)-ROW(INDEX($W$10:$W$14,1,1))+1),ROW(A13)-ROW($A$9))),"")</f>
        <v/>
      </c>
      <c r="Z13" s="70">
        <v>4</v>
      </c>
      <c r="AA13" s="70" t="str">
        <f>IFERROR(IF(LEN(INDEX($J$9:$S$9,1,Calc!$Z13))=0,"",INDEX($J$9:$S$9,1,Calc!$Z13)),"")</f>
        <v>Mobile App</v>
      </c>
      <c r="AB13" s="72">
        <f t="shared" si="3"/>
        <v>9</v>
      </c>
      <c r="AC13" s="70">
        <f t="shared" si="4"/>
        <v>2</v>
      </c>
      <c r="AD13" s="70">
        <f>IFERROR(IF(COUNTIF($AC$10:AC13,AC13)&gt;1,AC13+COUNTIF($AC$10:AC13,AC13)-1,AC13),"")</f>
        <v>3</v>
      </c>
      <c r="AF13" s="70" t="str">
        <f>IFERROR(IF(OR(LEN(G13)=0,LEN(H13)=0),"",IF(T13=1,Calc!H13,"")),"")</f>
        <v>User Friendliness</v>
      </c>
      <c r="AG13" s="70" t="str">
        <f t="array" ref="AG13">IFERROR(INDEX($AF$10:$AF$59,SMALL(IF(LEN($AF$10:$AF$59)&gt;0,ROW($AF$10:$AF$59)-ROW(INDEX($AF$10:$AF$59,1,1))+1),ROW(A13)-ROW($A$9))),"")</f>
        <v>User Friendliness</v>
      </c>
      <c r="AH13" s="70">
        <f t="shared" si="5"/>
        <v>-1</v>
      </c>
    </row>
    <row r="14" spans="2:34" x14ac:dyDescent="0.25">
      <c r="D14" s="70">
        <v>10</v>
      </c>
      <c r="F14" s="54">
        <v>5</v>
      </c>
      <c r="G14" s="70" t="str">
        <f>IFERROR(IF(LEN(INDEX(Matrix!$C$10:$O$14,Calc!$F14,Calc!G$8))=0,"",INDEX(Matrix!$C$10:$O$14,Calc!$F14,Calc!G$8)),"")</f>
        <v/>
      </c>
      <c r="H14" s="70" t="str">
        <f>IFERROR(IF(LEN(INDEX(Matrix!$C$10:$O$14,Calc!$F14,Calc!H$8))=0,"",INDEX(Matrix!$C$10:$O$14,Calc!$F14,Calc!H$8)),"")</f>
        <v/>
      </c>
      <c r="I14" s="70" t="str">
        <f>IFERROR(IF(LEN(INDEX(Matrix!$C$10:$O$14,Calc!$F14,Calc!I$8))=0,"",INDEX(Matrix!$C$10:$O$14,Calc!$F14,Calc!I$8)),"")</f>
        <v/>
      </c>
      <c r="J14" s="70" t="str">
        <f>IFERROR(IF(LEN(INDEX(Matrix!$C$10:$O$14,Calc!$F14,Calc!J$8))=0,"",INDEX(Matrix!$C$10:$O$14,Calc!$F14,Calc!J$8)),"")</f>
        <v/>
      </c>
      <c r="K14" s="70" t="str">
        <f>IFERROR(IF(LEN(INDEX(Matrix!$C$10:$O$14,Calc!$F14,Calc!K$8))=0,"",INDEX(Matrix!$C$10:$O$14,Calc!$F14,Calc!K$8)),"")</f>
        <v/>
      </c>
      <c r="L14" s="70" t="str">
        <f>IFERROR(IF(LEN(INDEX(Matrix!$C$10:$O$14,Calc!$F14,Calc!L$8))=0,"",INDEX(Matrix!$C$10:$O$14,Calc!$F14,Calc!L$8)),"")</f>
        <v/>
      </c>
      <c r="M14" s="70" t="str">
        <f>IFERROR(IF(LEN(INDEX(Matrix!$C$10:$O$14,Calc!$F14,Calc!M$8))=0,"",INDEX(Matrix!$C$10:$O$14,Calc!$F14,Calc!M$8)),"")</f>
        <v/>
      </c>
      <c r="N14" s="70" t="str">
        <f>IFERROR(IF(LEN(INDEX(Matrix!$C$10:$O$14,Calc!$F14,Calc!N$8))=0,"",INDEX(Matrix!$C$10:$O$14,Calc!$F14,Calc!N$8)),"")</f>
        <v/>
      </c>
      <c r="O14" s="70" t="str">
        <f>IFERROR(IF(LEN(INDEX(Matrix!$C$10:$O$14,Calc!$F14,Calc!O$8))=0,"",INDEX(Matrix!$C$10:$O$14,Calc!$F14,Calc!O$8)),"")</f>
        <v/>
      </c>
      <c r="P14" s="70" t="str">
        <f>IFERROR(IF(LEN(INDEX(Matrix!$C$10:$O$14,Calc!$F14,Calc!P$8))=0,"",INDEX(Matrix!$C$10:$O$14,Calc!$F14,Calc!P$8)),"")</f>
        <v/>
      </c>
      <c r="Q14" s="70" t="str">
        <f>IFERROR(IF(LEN(INDEX(Matrix!$C$10:$O$14,Calc!$F14,Calc!Q$8))=0,"",INDEX(Matrix!$C$10:$O$14,Calc!$F14,Calc!Q$8)),"")</f>
        <v/>
      </c>
      <c r="R14" s="70" t="str">
        <f>IFERROR(IF(LEN(INDEX(Matrix!$C$10:$O$14,Calc!$F14,Calc!R$8))=0,"",INDEX(Matrix!$C$10:$O$14,Calc!$F14,Calc!R$8)),"")</f>
        <v/>
      </c>
      <c r="S14" s="70" t="str">
        <f>IFERROR(IF(LEN(INDEX(Matrix!$C$10:$O$14,Calc!$F14,Calc!S$8))=0,"",INDEX(Matrix!$C$10:$O$14,Calc!$F14,Calc!S$8)),"")</f>
        <v/>
      </c>
      <c r="T14" s="70">
        <f>IFERROR(IF(OR(Dashboard!$E$7="",Dashboard!$E$7="All"),1,IF(Dashboard!$E$7=Calc!$G14,1,0)),"")</f>
        <v>1</v>
      </c>
      <c r="U14" s="70" t="str">
        <f t="shared" si="2"/>
        <v/>
      </c>
      <c r="V14" s="71"/>
      <c r="W14" s="70" t="str">
        <f>IFERROR(IF(COUNTIF($G$10:$G14,G14)&gt;1,"",G14),"")</f>
        <v/>
      </c>
      <c r="X14" s="70" t="str">
        <f t="array" ref="X14">IFERROR(INDEX($W$10:$W$14,SMALL(IF(LEN($W$10:$W$14)&gt;0,ROW($W$10:$W$14)-ROW(INDEX($W$10:$W$14,1,1))+1),ROW(A14)-ROW($A$9))),"")</f>
        <v/>
      </c>
      <c r="Z14" s="70">
        <v>5</v>
      </c>
      <c r="AA14" s="70" t="str">
        <f>IFERROR(IF(LEN(INDEX($J$9:$S$9,1,Calc!$Z14))=0,"",INDEX($J$9:$S$9,1,Calc!$Z14)),"")</f>
        <v/>
      </c>
      <c r="AB14" s="72" t="str">
        <f t="shared" si="3"/>
        <v/>
      </c>
      <c r="AC14" s="70" t="str">
        <f t="shared" si="4"/>
        <v/>
      </c>
      <c r="AD14" s="70" t="str">
        <f>IFERROR(IF(COUNTIF($AC$10:AC14,AC14)&gt;1,AC14+COUNTIF($AC$10:AC14,AC14)-1,AC14),"")</f>
        <v/>
      </c>
      <c r="AF14" s="70" t="str">
        <f>IFERROR(IF(OR(LEN(G14)=0,LEN(H14)=0),"",IF(T14=1,Calc!H14,"")),"")</f>
        <v/>
      </c>
      <c r="AG14" s="70" t="str">
        <f t="array" ref="AG14">IFERROR(INDEX($AF$10:$AF$59,SMALL(IF(LEN($AF$10:$AF$59)&gt;0,ROW($AF$10:$AF$59)-ROW(INDEX($AF$10:$AF$59,1,1))+1),ROW(A14)-ROW($A$9))),"")</f>
        <v/>
      </c>
      <c r="AH14" s="70" t="str">
        <f t="shared" si="5"/>
        <v/>
      </c>
    </row>
    <row r="15" spans="2:34" x14ac:dyDescent="0.25">
      <c r="F15" s="113"/>
      <c r="G15" s="113"/>
      <c r="H15" s="113"/>
      <c r="I15" s="113"/>
      <c r="J15" s="113"/>
      <c r="K15" s="113"/>
      <c r="L15" s="113"/>
      <c r="M15" s="113"/>
      <c r="N15" s="113"/>
      <c r="O15" s="113"/>
      <c r="P15" s="113"/>
      <c r="Q15" s="113"/>
      <c r="R15" s="113"/>
      <c r="S15" s="113"/>
      <c r="T15" s="113"/>
      <c r="U15" s="113"/>
      <c r="W15" s="113"/>
      <c r="X15" s="113"/>
      <c r="Z15" s="70">
        <v>6</v>
      </c>
      <c r="AA15" s="70" t="str">
        <f>IFERROR(IF(LEN(INDEX($J$9:$S$9,1,Calc!$Z15))=0,"",INDEX($J$9:$S$9,1,Calc!$Z15)),"")</f>
        <v/>
      </c>
      <c r="AB15" s="72" t="str">
        <f t="shared" si="3"/>
        <v/>
      </c>
      <c r="AC15" s="70" t="str">
        <f t="shared" si="4"/>
        <v/>
      </c>
      <c r="AD15" s="70" t="str">
        <f>IFERROR(IF(COUNTIF($AC$10:AC15,AC15)&gt;1,AC15+COUNTIF($AC$10:AC15,AC15)-1,AC15),"")</f>
        <v/>
      </c>
      <c r="AF15" s="113"/>
      <c r="AG15" s="113"/>
      <c r="AH15" s="113"/>
    </row>
    <row r="16" spans="2:34" x14ac:dyDescent="0.25">
      <c r="Z16" s="70">
        <v>7</v>
      </c>
      <c r="AA16" s="70" t="str">
        <f>IFERROR(IF(LEN(INDEX($J$9:$S$9,1,Calc!$Z16))=0,"",INDEX($J$9:$S$9,1,Calc!$Z16)),"")</f>
        <v/>
      </c>
      <c r="AB16" s="72" t="str">
        <f t="shared" si="3"/>
        <v/>
      </c>
      <c r="AC16" s="70" t="str">
        <f t="shared" si="4"/>
        <v/>
      </c>
      <c r="AD16" s="70" t="str">
        <f>IFERROR(IF(COUNTIF($AC$10:AC16,AC16)&gt;1,AC16+COUNTIF($AC$10:AC16,AC16)-1,AC16),"")</f>
        <v/>
      </c>
    </row>
    <row r="17" spans="26:30" x14ac:dyDescent="0.25">
      <c r="Z17" s="70">
        <v>8</v>
      </c>
      <c r="AA17" s="70" t="str">
        <f>IFERROR(IF(LEN(INDEX($J$9:$S$9,1,Calc!$Z17))=0,"",INDEX($J$9:$S$9,1,Calc!$Z17)),"")</f>
        <v/>
      </c>
      <c r="AB17" s="72" t="str">
        <f t="shared" si="3"/>
        <v/>
      </c>
      <c r="AC17" s="70" t="str">
        <f t="shared" si="4"/>
        <v/>
      </c>
      <c r="AD17" s="70" t="str">
        <f>IFERROR(IF(COUNTIF($AC$10:AC17,AC17)&gt;1,AC17+COUNTIF($AC$10:AC17,AC17)-1,AC17),"")</f>
        <v/>
      </c>
    </row>
    <row r="18" spans="26:30" x14ac:dyDescent="0.25">
      <c r="Z18" s="70">
        <v>9</v>
      </c>
      <c r="AA18" s="70" t="str">
        <f>IFERROR(IF(LEN(INDEX($J$9:$S$9,1,Calc!$Z18))=0,"",INDEX($J$9:$S$9,1,Calc!$Z18)),"")</f>
        <v/>
      </c>
      <c r="AB18" s="72" t="str">
        <f t="shared" si="3"/>
        <v/>
      </c>
      <c r="AC18" s="70" t="str">
        <f t="shared" si="4"/>
        <v/>
      </c>
      <c r="AD18" s="70" t="str">
        <f>IFERROR(IF(COUNTIF($AC$10:AC18,AC18)&gt;1,AC18+COUNTIF($AC$10:AC18,AC18)-1,AC18),"")</f>
        <v/>
      </c>
    </row>
    <row r="19" spans="26:30" x14ac:dyDescent="0.25">
      <c r="Z19" s="70">
        <v>10</v>
      </c>
      <c r="AA19" s="70" t="str">
        <f>IFERROR(IF(LEN(INDEX($J$9:$S$9,1,Calc!$Z19))=0,"",INDEX($J$9:$S$9,1,Calc!$Z19)),"")</f>
        <v/>
      </c>
      <c r="AB19" s="72" t="str">
        <f t="shared" si="3"/>
        <v/>
      </c>
      <c r="AC19" s="70" t="str">
        <f t="shared" si="4"/>
        <v/>
      </c>
      <c r="AD19" s="70" t="str">
        <f>IFERROR(IF(COUNTIF($AC$10:AC19,AC19)&gt;1,AC19+COUNTIF($AC$10:AC19,AC19)-1,AC19),"")</f>
        <v/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Matrix</vt:lpstr>
      <vt:lpstr>Dashboard</vt:lpstr>
      <vt:lpstr>Calc</vt:lpstr>
      <vt:lpstr>ToU</vt:lpstr>
      <vt:lpstr>Dashboard!Print_Area</vt:lpstr>
      <vt:lpstr>Matrix!Print_Area</vt:lpstr>
      <vt:lpstr>ToU!Print_Area</vt:lpstr>
      <vt:lpstr>Matrix!Print_Titles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2024-04-17T11:51:05Z</cp:lastPrinted>
  <dcterms:created xsi:type="dcterms:W3CDTF">2018-11-13T14:01:04Z</dcterms:created>
  <dcterms:modified xsi:type="dcterms:W3CDTF">2024-07-26T14:47:38Z</dcterms:modified>
  <dc:title>Pugh Matrix V2 Template</dc:title>
  <dc:subject>Pugh Matrix V2</dc:subject>
  <dc:description>Pugh Matrix V2 template by Master Productivity Kit — masterproductivitykit.com</dc:description>
  <cp:keywords>Master Productivity Kit, Excel template, Google Sheets template</cp:keywords>
  <cp:category>Business Template</cp:category>
</cp:coreProperties>
</file>