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nur\Desktop\"/>
    </mc:Choice>
  </mc:AlternateContent>
  <xr:revisionPtr revIDLastSave="0" documentId="13_ncr:1_{3AD2F8E5-A028-4872-A9B1-A79ACEDB595A}" xr6:coauthVersionLast="47" xr6:coauthVersionMax="47" xr10:uidLastSave="{00000000-0000-0000-0000-000000000000}"/>
  <bookViews>
    <workbookView showSheetTabs="0" xWindow="-120" yWindow="-120" windowWidth="29040" windowHeight="15720" tabRatio="757" xr2:uid="{5B36CBF1-84C3-4D6A-8007-B28509267DB3}"/>
  </bookViews>
  <sheets>
    <sheet name="Menu" sheetId="1" r:id="rId1"/>
    <sheet name="Entrants" sheetId="5" r:id="rId2"/>
    <sheet name="Suppliers" sheetId="26" r:id="rId3"/>
    <sheet name="Competitors" sheetId="25" r:id="rId4"/>
    <sheet name="Buyers" sheetId="27" r:id="rId5"/>
    <sheet name="Substitutes" sheetId="24" r:id="rId6"/>
    <sheet name="Dashboard" sheetId="6" r:id="rId7"/>
    <sheet name="Calc" sheetId="9" state="hidden" r:id="rId8"/>
  </sheets>
  <definedNames>
    <definedName name="AverageRisksforMarkets">OFFSET(Calc!$K$67,0,0,1,MAX(5-COUNTBLANK(Calc!$K$67:$O$67),1))</definedName>
    <definedName name="ForceFilter">Calc!$D$14</definedName>
    <definedName name="MarketFilter">Calc!$D$11</definedName>
    <definedName name="MarketList">OFFSET(Calc!$K$60,0,0,1,MAX(5-COUNTBLANK(Calc!$K$60:$O$60),1))</definedName>
    <definedName name="PowerofBuyers">OFFSET(Calc!$K$64,0,0,1,MAX(5-COUNTBLANK(Calc!$K$64:$O$64),1))</definedName>
    <definedName name="PowerofSuppliers">OFFSET(Calc!$K$62,0,0,1,MAX(5-COUNTBLANK(Calc!$K$62:$O$62),1))</definedName>
    <definedName name="_xlnm.Print_Area" localSheetId="4">Buyers!$B$2:$I$22</definedName>
    <definedName name="_xlnm.Print_Area" localSheetId="3">Competitors!$B$2:$I$22</definedName>
    <definedName name="_xlnm.Print_Area" localSheetId="6">Dashboard!$B$2:$J$40</definedName>
    <definedName name="_xlnm.Print_Area" localSheetId="1">Entrants!$B$2:$I$22</definedName>
    <definedName name="_xlnm.Print_Area" localSheetId="0">Menu!$B$2:$M$27</definedName>
    <definedName name="_xlnm.Print_Area" localSheetId="5">Substitutes!$B$2:$I$22</definedName>
    <definedName name="_xlnm.Print_Area" localSheetId="2">Suppliers!$B$2:$I$22</definedName>
    <definedName name="RivalryAmongExistingCompetitors">OFFSET(Calc!$K$63,0,0,1,MAX(5-COUNTBLANK(Calc!$K$63:$O$63),1))</definedName>
    <definedName name="ThreatofNewEntrants">OFFSET(Calc!$K$61,0,0,1,MAX(5-COUNTBLANK(Calc!$K$61:$O$61),1))</definedName>
    <definedName name="ThreatScala">Menu!$L$10</definedName>
    <definedName name="ThreatsofSubstituteProducts">OFFSET(Calc!$K$65,0,0,1,MAX(5-COUNTBLANK(Calc!$K$65:$O$65),1))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U58" i="9" l="1"/>
  <c r="AT58" i="9"/>
  <c r="AS58" i="9"/>
  <c r="AR58" i="9"/>
  <c r="AQ58" i="9"/>
  <c r="AU56" i="9"/>
  <c r="AT56" i="9"/>
  <c r="AS56" i="9"/>
  <c r="AR56" i="9"/>
  <c r="AQ56" i="9"/>
  <c r="AU55" i="9"/>
  <c r="AT55" i="9"/>
  <c r="AS55" i="9"/>
  <c r="AR55" i="9"/>
  <c r="AQ55" i="9"/>
  <c r="AM58" i="9"/>
  <c r="AL58" i="9"/>
  <c r="AK58" i="9"/>
  <c r="AJ58" i="9"/>
  <c r="AI58" i="9"/>
  <c r="AM56" i="9"/>
  <c r="AL56" i="9"/>
  <c r="AK56" i="9"/>
  <c r="AJ56" i="9"/>
  <c r="AI56" i="9"/>
  <c r="AM55" i="9"/>
  <c r="AL55" i="9"/>
  <c r="AK55" i="9"/>
  <c r="AJ55" i="9"/>
  <c r="AI55" i="9"/>
  <c r="AE58" i="9"/>
  <c r="AD58" i="9"/>
  <c r="AC58" i="9"/>
  <c r="AB58" i="9"/>
  <c r="AA58" i="9"/>
  <c r="AE56" i="9"/>
  <c r="AD56" i="9"/>
  <c r="AC56" i="9"/>
  <c r="AB56" i="9"/>
  <c r="AA56" i="9"/>
  <c r="AE55" i="9"/>
  <c r="AD55" i="9"/>
  <c r="AC55" i="9"/>
  <c r="AB55" i="9"/>
  <c r="AA55" i="9"/>
  <c r="W58" i="9"/>
  <c r="V58" i="9"/>
  <c r="U58" i="9"/>
  <c r="T58" i="9"/>
  <c r="S58" i="9"/>
  <c r="W56" i="9"/>
  <c r="V56" i="9"/>
  <c r="U56" i="9"/>
  <c r="T56" i="9"/>
  <c r="S56" i="9"/>
  <c r="W55" i="9"/>
  <c r="V55" i="9"/>
  <c r="U55" i="9"/>
  <c r="T55" i="9"/>
  <c r="S55" i="9"/>
  <c r="O58" i="9"/>
  <c r="N58" i="9"/>
  <c r="M58" i="9"/>
  <c r="L58" i="9"/>
  <c r="K58" i="9"/>
  <c r="O56" i="9"/>
  <c r="N56" i="9"/>
  <c r="M56" i="9"/>
  <c r="L56" i="9"/>
  <c r="K56" i="9"/>
  <c r="O55" i="9"/>
  <c r="N55" i="9"/>
  <c r="M55" i="9"/>
  <c r="L55" i="9"/>
  <c r="K55" i="9"/>
  <c r="AP9" i="9"/>
  <c r="AP8" i="9"/>
  <c r="AP7" i="9"/>
  <c r="AP6" i="9"/>
  <c r="AP5" i="9"/>
  <c r="AP4" i="9"/>
  <c r="AH9" i="9"/>
  <c r="AH8" i="9"/>
  <c r="AH7" i="9"/>
  <c r="AH6" i="9"/>
  <c r="AH5" i="9"/>
  <c r="AH4" i="9"/>
  <c r="Z9" i="9"/>
  <c r="Z8" i="9"/>
  <c r="Z7" i="9"/>
  <c r="Z6" i="9"/>
  <c r="Z5" i="9"/>
  <c r="Z4" i="9"/>
  <c r="R9" i="9"/>
  <c r="R8" i="9"/>
  <c r="R7" i="9"/>
  <c r="R6" i="9"/>
  <c r="R5" i="9"/>
  <c r="R4" i="9"/>
  <c r="J9" i="9"/>
  <c r="J8" i="9"/>
  <c r="J7" i="9"/>
  <c r="J6" i="9"/>
  <c r="J5" i="9"/>
  <c r="J4" i="9"/>
  <c r="D11" i="9"/>
  <c r="K8" i="24"/>
  <c r="K9" i="24"/>
  <c r="K10" i="24"/>
  <c r="K11" i="24"/>
  <c r="K12" i="24"/>
  <c r="K7" i="24"/>
  <c r="K8" i="27"/>
  <c r="K9" i="27"/>
  <c r="K10" i="27"/>
  <c r="K11" i="27"/>
  <c r="K12" i="27"/>
  <c r="K7" i="27"/>
  <c r="K8" i="25"/>
  <c r="K9" i="25"/>
  <c r="K10" i="25"/>
  <c r="K11" i="25"/>
  <c r="K12" i="25"/>
  <c r="K7" i="25"/>
  <c r="K8" i="26"/>
  <c r="K9" i="26"/>
  <c r="K10" i="26"/>
  <c r="K11" i="26"/>
  <c r="K12" i="26"/>
  <c r="K7" i="26"/>
  <c r="K8" i="5"/>
  <c r="K9" i="5"/>
  <c r="K10" i="5"/>
  <c r="K11" i="5"/>
  <c r="K12" i="5"/>
  <c r="K7" i="5"/>
  <c r="O5" i="9" l="1"/>
  <c r="N5" i="9"/>
  <c r="M5" i="9"/>
  <c r="L5" i="9"/>
  <c r="K5" i="9"/>
  <c r="AB9" i="9"/>
  <c r="AA9" i="9"/>
  <c r="AD9" i="9"/>
  <c r="AC9" i="9"/>
  <c r="AE9" i="9"/>
  <c r="AK7" i="9"/>
  <c r="AM7" i="9"/>
  <c r="AL7" i="9"/>
  <c r="AJ7" i="9"/>
  <c r="AI7" i="9"/>
  <c r="AG7" i="9"/>
  <c r="AS5" i="9"/>
  <c r="AR5" i="9"/>
  <c r="AQ5" i="9"/>
  <c r="AU5" i="9"/>
  <c r="AT5" i="9"/>
  <c r="K6" i="9"/>
  <c r="O6" i="9"/>
  <c r="N6" i="9"/>
  <c r="M6" i="9"/>
  <c r="L6" i="9"/>
  <c r="W4" i="9"/>
  <c r="V4" i="9"/>
  <c r="T4" i="9"/>
  <c r="U4" i="9"/>
  <c r="S4" i="9"/>
  <c r="AK8" i="9"/>
  <c r="AJ8" i="9"/>
  <c r="AI8" i="9"/>
  <c r="AL8" i="9"/>
  <c r="AG8" i="9"/>
  <c r="AM8" i="9"/>
  <c r="AU6" i="9"/>
  <c r="AT6" i="9"/>
  <c r="AS6" i="9"/>
  <c r="AR6" i="9"/>
  <c r="AQ6" i="9"/>
  <c r="AO6" i="9"/>
  <c r="N7" i="9"/>
  <c r="M7" i="9"/>
  <c r="L7" i="9"/>
  <c r="K7" i="9"/>
  <c r="O7" i="9"/>
  <c r="W5" i="9"/>
  <c r="T5" i="9"/>
  <c r="U5" i="9"/>
  <c r="S5" i="9"/>
  <c r="V5" i="9"/>
  <c r="AI9" i="9"/>
  <c r="AM9" i="9"/>
  <c r="AL9" i="9"/>
  <c r="AJ9" i="9"/>
  <c r="AG9" i="9"/>
  <c r="AK9" i="9"/>
  <c r="AQ7" i="9"/>
  <c r="AU7" i="9"/>
  <c r="AT7" i="9"/>
  <c r="AS7" i="9"/>
  <c r="AR7" i="9"/>
  <c r="AO7" i="9"/>
  <c r="O8" i="9"/>
  <c r="N8" i="9"/>
  <c r="M8" i="9"/>
  <c r="L8" i="9"/>
  <c r="K8" i="9"/>
  <c r="U6" i="9"/>
  <c r="T6" i="9"/>
  <c r="W6" i="9"/>
  <c r="V6" i="9"/>
  <c r="S6" i="9"/>
  <c r="AC4" i="9"/>
  <c r="AB4" i="9"/>
  <c r="AA4" i="9"/>
  <c r="AE4" i="9"/>
  <c r="AD4" i="9"/>
  <c r="AT8" i="9"/>
  <c r="AS8" i="9"/>
  <c r="AR8" i="9"/>
  <c r="AQ8" i="9"/>
  <c r="AU8" i="9"/>
  <c r="AO8" i="9"/>
  <c r="L9" i="9"/>
  <c r="K9" i="9"/>
  <c r="I9" i="9"/>
  <c r="O9" i="9"/>
  <c r="N9" i="9"/>
  <c r="M9" i="9"/>
  <c r="W7" i="9"/>
  <c r="U7" i="9"/>
  <c r="V7" i="9"/>
  <c r="T7" i="9"/>
  <c r="S7" i="9"/>
  <c r="Q7" i="9"/>
  <c r="AE5" i="9"/>
  <c r="AD5" i="9"/>
  <c r="AC5" i="9"/>
  <c r="AB5" i="9"/>
  <c r="AA5" i="9"/>
  <c r="AU9" i="9"/>
  <c r="AT9" i="9"/>
  <c r="AS9" i="9"/>
  <c r="AR9" i="9"/>
  <c r="AQ9" i="9"/>
  <c r="AO9" i="9"/>
  <c r="S8" i="9"/>
  <c r="U8" i="9"/>
  <c r="V8" i="9"/>
  <c r="T8" i="9"/>
  <c r="Q8" i="9"/>
  <c r="W8" i="9"/>
  <c r="AA6" i="9"/>
  <c r="AE6" i="9"/>
  <c r="AC6" i="9"/>
  <c r="AD6" i="9"/>
  <c r="AB6" i="9"/>
  <c r="AJ4" i="9"/>
  <c r="AM4" i="9"/>
  <c r="AL4" i="9"/>
  <c r="AK4" i="9"/>
  <c r="AI4" i="9"/>
  <c r="V9" i="9"/>
  <c r="U9" i="9"/>
  <c r="S9" i="9"/>
  <c r="Q9" i="9"/>
  <c r="W9" i="9"/>
  <c r="T9" i="9"/>
  <c r="AD7" i="9"/>
  <c r="AC7" i="9"/>
  <c r="AB7" i="9"/>
  <c r="AA7" i="9"/>
  <c r="AE7" i="9"/>
  <c r="AM5" i="9"/>
  <c r="AJ5" i="9"/>
  <c r="AI5" i="9"/>
  <c r="AK5" i="9"/>
  <c r="AL5" i="9"/>
  <c r="M4" i="9"/>
  <c r="L4" i="9"/>
  <c r="K4" i="9"/>
  <c r="O4" i="9"/>
  <c r="N4" i="9"/>
  <c r="AE8" i="9"/>
  <c r="AD8" i="9"/>
  <c r="AC8" i="9"/>
  <c r="AA8" i="9"/>
  <c r="AB8" i="9"/>
  <c r="AC57" i="9"/>
  <c r="AM6" i="9"/>
  <c r="AL6" i="9"/>
  <c r="AK6" i="9"/>
  <c r="AI6" i="9"/>
  <c r="AJ6" i="9"/>
  <c r="AU4" i="9"/>
  <c r="AT4" i="9"/>
  <c r="AS4" i="9"/>
  <c r="AQ4" i="9"/>
  <c r="AR4" i="9"/>
  <c r="AQ57" i="9"/>
  <c r="D14" i="9"/>
  <c r="I6" i="27"/>
  <c r="H6" i="27"/>
  <c r="G6" i="27"/>
  <c r="F6" i="27"/>
  <c r="E6" i="27"/>
  <c r="I6" i="26"/>
  <c r="H6" i="26"/>
  <c r="G6" i="26"/>
  <c r="F6" i="26"/>
  <c r="E6" i="26"/>
  <c r="I6" i="25"/>
  <c r="H6" i="25"/>
  <c r="G6" i="25"/>
  <c r="F6" i="25"/>
  <c r="E6" i="25"/>
  <c r="I6" i="24"/>
  <c r="H6" i="24"/>
  <c r="G6" i="24"/>
  <c r="F6" i="24"/>
  <c r="E6" i="24"/>
  <c r="I6" i="5"/>
  <c r="H6" i="5"/>
  <c r="G6" i="5"/>
  <c r="F6" i="5"/>
  <c r="E6" i="5"/>
  <c r="D19" i="9" l="1"/>
  <c r="D17" i="9"/>
  <c r="H8" i="6" s="1"/>
  <c r="D22" i="9"/>
  <c r="H13" i="6" s="1"/>
  <c r="D18" i="9"/>
  <c r="H9" i="6" s="1"/>
  <c r="D20" i="9"/>
  <c r="H11" i="6" s="1"/>
  <c r="D21" i="9"/>
  <c r="H12" i="6" s="1"/>
  <c r="AU57" i="9"/>
  <c r="AD57" i="9"/>
  <c r="AM57" i="9"/>
  <c r="AR57" i="9"/>
  <c r="AS57" i="9"/>
  <c r="AA57" i="9"/>
  <c r="L57" i="9"/>
  <c r="W57" i="9"/>
  <c r="T57" i="9"/>
  <c r="U57" i="9"/>
  <c r="S57" i="9"/>
  <c r="AL57" i="9"/>
  <c r="AT57" i="9"/>
  <c r="AE57" i="9"/>
  <c r="AB57" i="9"/>
  <c r="AK57" i="9"/>
  <c r="AI57" i="9"/>
  <c r="AJ57" i="9"/>
  <c r="O57" i="9"/>
  <c r="N57" i="9"/>
  <c r="M57" i="9"/>
  <c r="K57" i="9"/>
  <c r="V57" i="9"/>
  <c r="AO3" i="9"/>
  <c r="AG3" i="9"/>
  <c r="I3" i="9"/>
  <c r="Y3" i="9"/>
  <c r="Q3" i="9"/>
  <c r="H10" i="6"/>
  <c r="O3" i="9"/>
  <c r="N3" i="9"/>
  <c r="M3" i="9"/>
  <c r="L3" i="9"/>
  <c r="K3" i="9"/>
  <c r="AM3" i="9"/>
  <c r="AL3" i="9"/>
  <c r="AK3" i="9"/>
  <c r="AJ3" i="9"/>
  <c r="AI3" i="9"/>
  <c r="W3" i="9"/>
  <c r="V3" i="9"/>
  <c r="U3" i="9"/>
  <c r="T3" i="9"/>
  <c r="S3" i="9"/>
  <c r="AE3" i="9"/>
  <c r="AD3" i="9"/>
  <c r="AC3" i="9"/>
  <c r="AB3" i="9"/>
  <c r="AA3" i="9"/>
  <c r="AU3" i="9"/>
  <c r="AT3" i="9"/>
  <c r="AS3" i="9"/>
  <c r="AR3" i="9"/>
  <c r="AQ3" i="9"/>
  <c r="Q5" i="9" l="1"/>
  <c r="Q6" i="9"/>
  <c r="Q4" i="9"/>
  <c r="I5" i="9"/>
  <c r="I7" i="9"/>
  <c r="I6" i="9"/>
  <c r="I4" i="9"/>
  <c r="I8" i="9"/>
  <c r="Y4" i="9"/>
  <c r="E17" i="9" s="1"/>
  <c r="I8" i="6" s="1"/>
  <c r="Y9" i="9"/>
  <c r="E22" i="9" s="1"/>
  <c r="I13" i="6" s="1"/>
  <c r="Y6" i="9"/>
  <c r="E19" i="9" s="1"/>
  <c r="I10" i="6" s="1"/>
  <c r="Y8" i="9"/>
  <c r="E21" i="9" s="1"/>
  <c r="I12" i="6" s="1"/>
  <c r="Y5" i="9"/>
  <c r="E18" i="9" s="1"/>
  <c r="I9" i="6" s="1"/>
  <c r="AG4" i="9"/>
  <c r="AG5" i="9"/>
  <c r="AG6" i="9"/>
  <c r="AO4" i="9"/>
  <c r="AO5" i="9"/>
  <c r="Y7" i="9"/>
  <c r="E20" i="9" s="1"/>
  <c r="I11" i="6" s="1"/>
  <c r="L60" i="9"/>
  <c r="M60" i="9"/>
  <c r="N60" i="9"/>
  <c r="K60" i="9"/>
  <c r="O60" i="9"/>
  <c r="L62" i="9" l="1"/>
  <c r="N61" i="9"/>
  <c r="M62" i="9"/>
  <c r="O64" i="9"/>
  <c r="N64" i="9"/>
  <c r="N63" i="9"/>
  <c r="M65" i="9"/>
  <c r="L61" i="9"/>
  <c r="O61" i="9"/>
  <c r="O63" i="9"/>
  <c r="K62" i="9"/>
  <c r="M63" i="9"/>
  <c r="K65" i="9"/>
  <c r="L63" i="9"/>
  <c r="L65" i="9"/>
  <c r="L64" i="9"/>
  <c r="M61" i="9"/>
  <c r="K64" i="9"/>
  <c r="N62" i="9"/>
  <c r="K63" i="9"/>
  <c r="O65" i="9"/>
  <c r="M64" i="9"/>
  <c r="O62" i="9"/>
  <c r="K61" i="9"/>
  <c r="N65" i="9"/>
  <c r="N67" i="9" l="1"/>
  <c r="O67" i="9"/>
  <c r="L67" i="9"/>
  <c r="M67" i="9"/>
  <c r="K67" i="9"/>
</calcChain>
</file>

<file path=xl/sharedStrings.xml><?xml version="1.0" encoding="utf-8"?>
<sst xmlns="http://schemas.openxmlformats.org/spreadsheetml/2006/main" count="163" uniqueCount="103">
  <si>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</si>
  <si>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</si>
  <si>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</si>
  <si>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</si>
  <si>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</si>
  <si>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</si>
  <si>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</si>
  <si>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</si>
  <si>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Threat of New Entrants</t>
  </si>
  <si>
    <t>Substitutes</t>
  </si>
  <si>
    <t>Competitive Rivalry</t>
  </si>
  <si>
    <t>Industry growth</t>
  </si>
  <si>
    <t>Brand loyalty</t>
  </si>
  <si>
    <t>Rivalry Among Existing Competitors</t>
  </si>
  <si>
    <t>Highest Risk</t>
  </si>
  <si>
    <t>Number of Threat</t>
  </si>
  <si>
    <t>Sum of Risks</t>
  </si>
  <si>
    <t>Avarage Risk</t>
  </si>
  <si>
    <t>Number of buyers</t>
  </si>
  <si>
    <t>Product standardization</t>
  </si>
  <si>
    <t>Switching costs</t>
  </si>
  <si>
    <t>Number of competitors</t>
  </si>
  <si>
    <t>Patented products</t>
  </si>
  <si>
    <t>Product substitutes</t>
  </si>
  <si>
    <t>Exit barriers</t>
  </si>
  <si>
    <t>Fixed costs</t>
  </si>
  <si>
    <t>Product differentiation</t>
  </si>
  <si>
    <t>Government policy</t>
  </si>
  <si>
    <t>Capital requirement</t>
  </si>
  <si>
    <t>Access to suppliers and distribution channels</t>
  </si>
  <si>
    <t>Cost advantages</t>
  </si>
  <si>
    <t>New Entrants</t>
  </si>
  <si>
    <t>Buyer price sensivity</t>
  </si>
  <si>
    <t>Buyer switching costs</t>
  </si>
  <si>
    <t>Notes</t>
  </si>
  <si>
    <t>Description</t>
  </si>
  <si>
    <t>Determinants</t>
  </si>
  <si>
    <t>Is there a high interest in the products available in the market?</t>
  </si>
  <si>
    <t>Are there any industry-specific restrictions?</t>
  </si>
  <si>
    <t>Do you need high capital?</t>
  </si>
  <si>
    <t>Is it easy to access markets?</t>
  </si>
  <si>
    <t>Do competitors have more experience in this field?</t>
  </si>
  <si>
    <t>Are there any restrictions that prevent the company from leaving the market?</t>
  </si>
  <si>
    <t>Does the industry continue to grow?</t>
  </si>
  <si>
    <t>Are fixed costs high?</t>
  </si>
  <si>
    <t>Are there too many competitors in the market?</t>
  </si>
  <si>
    <t>Can similar prices be easily offered by competitors?</t>
  </si>
  <si>
    <t>PORTER'S FIVE FORCES TEMPLATE</t>
  </si>
  <si>
    <t>Power of Buyers</t>
  </si>
  <si>
    <t>Power of Suppliers</t>
  </si>
  <si>
    <t>Do the buyers have high sensitivity?</t>
  </si>
  <si>
    <t>Is there a high switching cost in the market?</t>
  </si>
  <si>
    <t>Are there too many substitutes in the market?</t>
  </si>
  <si>
    <t>Number of suppliers</t>
  </si>
  <si>
    <t>Are there too many buyers in the market?</t>
  </si>
  <si>
    <t>Are there too many suppliers in the market?</t>
  </si>
  <si>
    <t>Are there too many patented products?</t>
  </si>
  <si>
    <t>Purchase volume</t>
  </si>
  <si>
    <t>Are there too many high purchase volume customers?</t>
  </si>
  <si>
    <t>Buyers Power</t>
  </si>
  <si>
    <t>Suppliers Power</t>
  </si>
  <si>
    <t>Is there any competitor that customizes their products?</t>
  </si>
  <si>
    <t>Are there too many similar products on the market?</t>
  </si>
  <si>
    <t>Market List</t>
  </si>
  <si>
    <t>Avarage Risks for Forces</t>
  </si>
  <si>
    <t>Market Filter</t>
  </si>
  <si>
    <t>Force Filter</t>
  </si>
  <si>
    <t>Forces List</t>
  </si>
  <si>
    <t>Threat List</t>
  </si>
  <si>
    <t>Avarage Risks for Markets</t>
  </si>
  <si>
    <t>Threat Value</t>
  </si>
  <si>
    <t>Threats</t>
  </si>
  <si>
    <t>Threat Scores</t>
  </si>
  <si>
    <t>Scores</t>
  </si>
  <si>
    <t>Market 1</t>
  </si>
  <si>
    <t>Market 2</t>
  </si>
  <si>
    <t>Market 3</t>
  </si>
  <si>
    <t>It is quite important</t>
  </si>
  <si>
    <t>There are no patented products</t>
  </si>
  <si>
    <t>Buyers buy the product they like regardless of the price.</t>
  </si>
  <si>
    <t>ANALYSIS DASHBOARD</t>
  </si>
  <si>
    <t>Row Index</t>
  </si>
  <si>
    <t>SETTINGS</t>
  </si>
  <si>
    <t>NAVIGATION WHEEL</t>
  </si>
  <si>
    <t>MENU</t>
  </si>
  <si>
    <t>RIVALRY AMONG EXISTING COMPETITORS</t>
  </si>
  <si>
    <t>List-1</t>
  </si>
  <si>
    <t>List-2</t>
  </si>
  <si>
    <t>Threat Scale</t>
  </si>
  <si>
    <t>1-5</t>
  </si>
  <si>
    <t>1-10</t>
  </si>
  <si>
    <t>List - 3</t>
  </si>
  <si>
    <t>-</t>
  </si>
  <si>
    <t>Threat Scale ("")</t>
  </si>
  <si>
    <t>THREAT OF NEW ENTRANTS</t>
  </si>
  <si>
    <t>POWER OF SUPPLIERS</t>
  </si>
  <si>
    <t>POWER OF BUYERS</t>
  </si>
  <si>
    <t>THREAT OF SUBSTITUTE PRODUCTS</t>
  </si>
  <si>
    <t>Threat of Substitute Products</t>
  </si>
  <si>
    <t>1-100</t>
  </si>
  <si>
    <t>Threat Scala Dropdowns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</si>
  <si>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</si>
  <si>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Column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</si>
</sst>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1"/>
      <name val="Arial"/>
      <family val="2"/>
      <scheme val="minor"/>
    </font>
    <font>
      <b/>
      <sz val="15"/>
      <color theme="1"/>
      <name val="Arial"/>
      <family val="2"/>
      <charset val="162"/>
      <scheme val="minor"/>
    </font>
    <font>
      <b/>
      <sz val="12"/>
      <color theme="1"/>
      <name val="Arial"/>
      <family val="2"/>
      <charset val="162"/>
      <scheme val="minor"/>
    </font>
    <font>
      <b/>
      <sz val="13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sz val="11"/>
      <color rgb="FF1F4E78"/>
      <name val="Arial"/>
      <family val="2"/>
      <scheme val="minor"/>
    </font>
    <font>
      <sz val="11"/>
      <color theme="3" tint="-0.24994659260841701"/>
      <name val="Arial"/>
      <family val="2"/>
      <scheme val="minor"/>
    </font>
    <font>
      <b/>
      <sz val="11"/>
      <color theme="3" tint="-0.24994659260841701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14996795556505021"/>
      </top>
      <bottom/>
      <diagonal/>
    </border>
    <border>
      <left style="thin">
        <color rgb="FF808080"/>
      </left>
      <right style="thin">
        <color rgb="FFA6A6A6"/>
      </right>
      <top style="thin">
        <color rgb="FF808080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808080"/>
      </top>
      <bottom style="thin">
        <color rgb="FFA6A6A6"/>
      </bottom>
      <diagonal/>
    </border>
    <border>
      <left style="thin">
        <color rgb="FFA6A6A6"/>
      </left>
      <right style="thin">
        <color rgb="FF808080"/>
      </right>
      <top style="thin">
        <color rgb="FF808080"/>
      </top>
      <bottom style="thin">
        <color rgb="FFA6A6A6"/>
      </bottom>
      <diagonal/>
    </border>
    <border>
      <left style="thin">
        <color rgb="FF808080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808080"/>
      </right>
      <top style="thin">
        <color rgb="FFA6A6A6"/>
      </top>
      <bottom style="thin">
        <color rgb="FFA6A6A6"/>
      </bottom>
      <diagonal/>
    </border>
    <border>
      <left style="thin">
        <color rgb="FF808080"/>
      </left>
      <right style="thin">
        <color rgb="FFA6A6A6"/>
      </right>
      <top style="thin">
        <color rgb="FFA6A6A6"/>
      </top>
      <bottom style="thin">
        <color rgb="FF808080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808080"/>
      </bottom>
      <diagonal/>
    </border>
    <border>
      <left style="thin">
        <color rgb="FFA6A6A6"/>
      </left>
      <right style="thin">
        <color rgb="FF808080"/>
      </right>
      <top style="thin">
        <color rgb="FFA6A6A6"/>
      </top>
      <bottom style="thin">
        <color rgb="FF808080"/>
      </bottom>
      <diagonal/>
    </border>
  </borders>
  <cellStyleXfs count="7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1" fillId="0" borderId="0"/>
  </cellStyleXfs>
  <cellXfs count="158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49" fontId="8" fillId="5" borderId="0" xfId="0" applyNumberFormat="1" applyFont="1" applyFill="1" applyAlignment="1">
      <alignment horizontal="left" vertical="center" indent="1"/>
    </xf>
    <xf numFmtId="49" fontId="8" fillId="5" borderId="0" xfId="0" applyNumberFormat="1" applyFont="1" applyFill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6" fillId="2" borderId="0" xfId="0" applyFont="1" applyFill="1"/>
    <xf numFmtId="0" fontId="5" fillId="2" borderId="0" xfId="1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6" fillId="2" borderId="0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10" fillId="7" borderId="0" xfId="2" applyFont="1" applyFill="1" applyBorder="1" applyAlignment="1" applyProtection="1">
      <alignment vertical="center"/>
    </xf>
    <xf numFmtId="0" fontId="0" fillId="7" borderId="0" xfId="0" applyFill="1" applyBorder="1" applyAlignment="1">
      <alignment horizontal="center"/>
    </xf>
    <xf numFmtId="49" fontId="11" fillId="3" borderId="0" xfId="0" applyNumberFormat="1" applyFont="1" applyFill="1" applyAlignment="1">
      <alignment vertical="center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0" fontId="16" fillId="2" borderId="0" xfId="4" applyFont="1" applyFill="1" applyAlignment="1" applyProtection="1">
      <alignment vertical="center"/>
      <protection locked="0"/>
    </xf>
    <xf numFmtId="49" fontId="11" fillId="3" borderId="0" xfId="0" applyNumberFormat="1" applyFont="1" applyFill="1" applyAlignment="1">
      <alignment horizontal="left" vertical="center" indent="1"/>
    </xf>
    <xf numFmtId="0" fontId="20" fillId="4" borderId="0" xfId="0" applyFont="1" applyFill="1" applyBorder="1" applyAlignment="1">
      <alignment horizontal="right" vertical="center"/>
    </xf>
    <xf numFmtId="0" fontId="21" fillId="6" borderId="0" xfId="0" applyFont="1" applyFill="1" applyBorder="1" applyAlignment="1">
      <alignment horizontal="right" vertical="center"/>
    </xf>
    <xf numFmtId="0" fontId="22" fillId="2" borderId="0" xfId="0" applyFont="1" applyFill="1" applyAlignment="1">
      <alignment vertical="center"/>
    </xf>
    <xf numFmtId="0" fontId="22" fillId="3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49" fontId="8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0" fillId="2" borderId="0" xfId="0" applyFill="1" applyAlignment="1">
      <alignment shrinkToFit="1"/>
    </xf>
    <xf numFmtId="0" fontId="0" fillId="0" borderId="12" xfId="0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left" vertical="center" shrinkToFit="1"/>
    </xf>
    <xf numFmtId="0" fontId="5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49" fontId="11" fillId="3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left" vertical="center"/>
    </xf>
    <xf numFmtId="0" fontId="2" fillId="2" borderId="0" xfId="1" applyFont="1" applyFill="1" applyBorder="1" applyAlignment="1">
      <alignment vertical="center"/>
    </xf>
    <xf numFmtId="0" fontId="23" fillId="7" borderId="12" xfId="0" applyFont="1" applyFill="1" applyBorder="1" applyAlignment="1">
      <alignment horizontal="center" vertical="center"/>
    </xf>
    <xf numFmtId="0" fontId="0" fillId="2" borderId="0" xfId="0" applyFill="1" applyAlignment="1"/>
    <xf numFmtId="0" fontId="16" fillId="0" borderId="12" xfId="0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6" fillId="2" borderId="0" xfId="0" quotePrefix="1" applyFont="1" applyFill="1" applyAlignment="1">
      <alignment horizontal="left" vertical="center" indent="1"/>
    </xf>
    <xf numFmtId="0" fontId="12" fillId="2" borderId="0" xfId="0" applyFont="1" applyFill="1" applyAlignment="1">
      <alignment horizontal="left" vertical="center" indent="1"/>
    </xf>
    <xf numFmtId="0" fontId="6" fillId="2" borderId="0" xfId="0" applyFont="1" applyFill="1" applyBorder="1" applyAlignment="1">
      <alignment horizontal="left" vertical="center" indent="1"/>
    </xf>
    <xf numFmtId="164" fontId="0" fillId="0" borderId="12" xfId="0" applyNumberFormat="1" applyFill="1" applyBorder="1" applyAlignment="1">
      <alignment horizontal="center" vertical="center" shrinkToFit="1"/>
    </xf>
    <xf numFmtId="0" fontId="0" fillId="8" borderId="12" xfId="0" applyFill="1" applyBorder="1" applyAlignment="1">
      <alignment horizontal="left" vertical="top" shrinkToFit="1"/>
    </xf>
    <xf numFmtId="0" fontId="0" fillId="8" borderId="12" xfId="0" applyFill="1" applyBorder="1" applyAlignment="1">
      <alignment horizontal="center" vertical="center" shrinkToFit="1"/>
    </xf>
    <xf numFmtId="1" fontId="0" fillId="2" borderId="12" xfId="0" applyNumberFormat="1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16" fillId="9" borderId="13" xfId="0" applyFont="1" applyFill="1" applyBorder="1" applyAlignment="1">
      <alignment horizontal="center" vertical="center" shrinkToFit="1"/>
    </xf>
    <xf numFmtId="0" fontId="16" fillId="9" borderId="14" xfId="0" applyFont="1" applyFill="1" applyBorder="1" applyAlignment="1">
      <alignment horizontal="center" vertical="center" shrinkToFit="1"/>
    </xf>
    <xf numFmtId="164" fontId="24" fillId="0" borderId="12" xfId="0" applyNumberFormat="1" applyFont="1" applyFill="1" applyBorder="1" applyAlignment="1">
      <alignment horizontal="center" vertical="center" shrinkToFit="1"/>
    </xf>
    <xf numFmtId="0" fontId="16" fillId="12" borderId="13" xfId="0" applyFont="1" applyFill="1" applyBorder="1" applyAlignment="1">
      <alignment horizontal="center" vertical="center" shrinkToFit="1"/>
    </xf>
    <xf numFmtId="0" fontId="16" fillId="12" borderId="14" xfId="0" applyFont="1" applyFill="1" applyBorder="1" applyAlignment="1">
      <alignment horizontal="center" vertical="center" shrinkToFit="1"/>
    </xf>
    <xf numFmtId="0" fontId="16" fillId="11" borderId="13" xfId="0" applyFont="1" applyFill="1" applyBorder="1" applyAlignment="1">
      <alignment horizontal="center" vertical="center" shrinkToFit="1"/>
    </xf>
    <xf numFmtId="0" fontId="16" fillId="11" borderId="14" xfId="0" applyFont="1" applyFill="1" applyBorder="1" applyAlignment="1">
      <alignment horizontal="center" vertical="center" shrinkToFit="1"/>
    </xf>
    <xf numFmtId="0" fontId="16" fillId="13" borderId="13" xfId="0" applyFont="1" applyFill="1" applyBorder="1" applyAlignment="1">
      <alignment horizontal="center" vertical="center" shrinkToFit="1"/>
    </xf>
    <xf numFmtId="0" fontId="16" fillId="13" borderId="14" xfId="0" applyFont="1" applyFill="1" applyBorder="1" applyAlignment="1">
      <alignment horizontal="center" vertical="center" shrinkToFit="1"/>
    </xf>
    <xf numFmtId="0" fontId="16" fillId="10" borderId="13" xfId="0" applyFont="1" applyFill="1" applyBorder="1" applyAlignment="1">
      <alignment horizontal="center" vertical="center" shrinkToFit="1"/>
    </xf>
    <xf numFmtId="0" fontId="16" fillId="10" borderId="14" xfId="0" applyFont="1" applyFill="1" applyBorder="1" applyAlignment="1">
      <alignment horizontal="center" vertical="center" shrinkToFit="1"/>
    </xf>
    <xf numFmtId="0" fontId="12" fillId="8" borderId="12" xfId="0" applyFont="1" applyFill="1" applyBorder="1" applyAlignment="1">
      <alignment horizontal="center" vertical="center" shrinkToFit="1"/>
    </xf>
    <xf numFmtId="0" fontId="0" fillId="8" borderId="10" xfId="0" applyFill="1" applyBorder="1" applyAlignment="1">
      <alignment horizontal="center" shrinkToFit="1"/>
    </xf>
    <xf numFmtId="0" fontId="0" fillId="8" borderId="11" xfId="0" applyFill="1" applyBorder="1" applyAlignment="1">
      <alignment horizontal="center" shrinkToFit="1"/>
    </xf>
    <xf numFmtId="0" fontId="0" fillId="0" borderId="18" xfId="0" applyBorder="1"/>
    <xf numFmtId="0" fontId="25" fillId="0" borderId="18" xfId="0" applyFont="1" applyBorder="1" applyAlignment="1">
      <alignment horizontal="left" vertical="center" indent="8"/>
    </xf>
    <xf numFmtId="0" fontId="25" fillId="0" borderId="18" xfId="0" applyFont="1" applyBorder="1" applyAlignment="1">
      <alignment horizontal="left" vertical="center"/>
    </xf>
    <xf numFmtId="0" fontId="25" fillId="0" borderId="18" xfId="0" applyFont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49" fontId="0" fillId="8" borderId="10" xfId="0" applyNumberFormat="1" applyFill="1" applyBorder="1" applyAlignment="1">
      <alignment horizontal="center" vertical="center"/>
    </xf>
    <xf numFmtId="0" fontId="12" fillId="8" borderId="12" xfId="0" applyFont="1" applyFill="1" applyBorder="1" applyAlignment="1">
      <alignment horizontal="center" vertical="center"/>
    </xf>
    <xf numFmtId="0" fontId="27" fillId="0" borderId="12" xfId="0" applyFont="1" applyBorder="1" applyAlignment="1" applyProtection="1">
      <alignment horizontal="center" vertical="center"/>
      <protection locked="0"/>
    </xf>
    <xf numFmtId="0" fontId="0" fillId="8" borderId="9" xfId="0" applyFill="1" applyBorder="1" applyAlignment="1">
      <alignment horizontal="center" vertical="center"/>
    </xf>
    <xf numFmtId="0" fontId="0" fillId="0" borderId="15" xfId="0" applyBorder="1" applyAlignment="1" applyProtection="1">
      <alignment horizontal="left" vertical="center" indent="1" shrinkToFit="1"/>
      <protection locked="0"/>
    </xf>
    <xf numFmtId="0" fontId="0" fillId="0" borderId="16" xfId="0" applyBorder="1" applyAlignment="1" applyProtection="1">
      <alignment horizontal="left" vertical="center" indent="1" shrinkToFit="1"/>
      <protection locked="0"/>
    </xf>
    <xf numFmtId="0" fontId="0" fillId="0" borderId="17" xfId="0" applyBorder="1" applyAlignment="1" applyProtection="1">
      <alignment horizontal="left" vertical="center" indent="1" shrinkToFit="1"/>
      <protection locked="0"/>
    </xf>
    <xf numFmtId="49" fontId="0" fillId="8" borderId="9" xfId="0" applyNumberFormat="1" applyFill="1" applyBorder="1" applyAlignment="1">
      <alignment horizontal="center" vertical="center"/>
    </xf>
    <xf numFmtId="0" fontId="12" fillId="2" borderId="0" xfId="0" applyFont="1" applyFill="1" applyAlignment="1">
      <alignment horizontal="centerContinuous"/>
    </xf>
    <xf numFmtId="0" fontId="29" fillId="2" borderId="0" xfId="0" applyFont="1" applyFill="1" applyAlignment="1" applyProtection="1">
      <alignment horizontal="left" vertical="center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20" fillId="2" borderId="0" xfId="0" applyFont="1" applyFill="1" applyAlignment="1">
      <alignment horizontal="right" vertical="center"/>
    </xf>
    <xf numFmtId="0" fontId="21" fillId="2" borderId="0" xfId="0" applyFont="1" applyFill="1" applyAlignment="1">
      <alignment horizontal="right" vertical="center"/>
    </xf>
    <xf numFmtId="0" fontId="1" fillId="0" borderId="9" xfId="6" applyBorder="1" applyAlignment="1">
      <alignment horizontal="left" wrapText="1" indent="1"/>
    </xf>
    <xf numFmtId="0" fontId="1" fillId="2" borderId="0" xfId="6" applyFill="1"/>
    <xf numFmtId="0" fontId="1" fillId="0" borderId="10" xfId="6" applyBorder="1" applyAlignment="1">
      <alignment horizontal="left" indent="1"/>
    </xf>
    <xf numFmtId="0" fontId="1" fillId="0" borderId="10" xfId="6" applyBorder="1" applyAlignment="1">
      <alignment horizontal="left" vertical="center" wrapText="1" indent="1"/>
    </xf>
    <xf numFmtId="0" fontId="1" fillId="0" borderId="10" xfId="6" applyBorder="1" applyAlignment="1">
      <alignment horizontal="left" vertical="top" wrapText="1" indent="2"/>
    </xf>
    <xf numFmtId="0" fontId="12" fillId="0" borderId="10" xfId="6" applyFont="1" applyBorder="1" applyAlignment="1">
      <alignment horizontal="left" indent="1"/>
    </xf>
    <xf numFmtId="0" fontId="1" fillId="0" borderId="11" xfId="6" applyBorder="1" applyAlignment="1">
      <alignment horizontal="left" indent="1"/>
    </xf>
    <xf numFmtId="0" fontId="23" fillId="13" borderId="19" xfId="0" applyFont="1" applyFill="1" applyBorder="1" applyAlignment="1" applyProtection="1">
      <alignment horizontal="center" vertical="center"/>
      <protection hidden="1"/>
    </xf>
    <xf numFmtId="0" fontId="0" fillId="0" borderId="19" xfId="0" applyBorder="1" applyAlignment="1" applyProtection="1">
      <alignment horizontal="center" vertical="center" shrinkToFit="1"/>
      <protection locked="0"/>
    </xf>
    <xf numFmtId="0" fontId="16" fillId="9" borderId="19" xfId="0" applyFont="1" applyFill="1" applyBorder="1" applyAlignment="1" applyProtection="1">
      <alignment horizontal="center" vertical="center"/>
      <protection hidden="1"/>
    </xf>
    <xf numFmtId="0" fontId="25" fillId="9" borderId="24" xfId="0" applyFont="1" applyFill="1" applyBorder="1" applyAlignment="1">
      <alignment horizontal="centerContinuous" vertical="center"/>
    </xf>
    <xf numFmtId="0" fontId="25" fillId="9" borderId="25" xfId="0" applyFont="1" applyFill="1" applyBorder="1" applyAlignment="1">
      <alignment horizontal="centerContinuous" vertical="center"/>
    </xf>
    <xf numFmtId="0" fontId="25" fillId="9" borderId="26" xfId="0" applyFont="1" applyFill="1" applyBorder="1" applyAlignment="1">
      <alignment horizontal="centerContinuous" vertical="center"/>
    </xf>
    <xf numFmtId="0" fontId="25" fillId="10" borderId="24" xfId="0" applyFont="1" applyFill="1" applyBorder="1" applyAlignment="1">
      <alignment horizontal="centerContinuous" vertical="center"/>
    </xf>
    <xf numFmtId="0" fontId="25" fillId="10" borderId="27" xfId="0" applyFont="1" applyFill="1" applyBorder="1" applyAlignment="1">
      <alignment horizontal="centerContinuous" vertical="center"/>
    </xf>
    <xf numFmtId="0" fontId="25" fillId="10" borderId="28" xfId="0" applyFont="1" applyFill="1" applyBorder="1" applyAlignment="1">
      <alignment horizontal="centerContinuous" vertical="center"/>
    </xf>
    <xf numFmtId="0" fontId="25" fillId="13" borderId="24" xfId="0" applyFont="1" applyFill="1" applyBorder="1" applyAlignment="1">
      <alignment horizontal="centerContinuous" vertical="center"/>
    </xf>
    <xf numFmtId="0" fontId="25" fillId="13" borderId="27" xfId="0" applyFont="1" applyFill="1" applyBorder="1" applyAlignment="1">
      <alignment horizontal="centerContinuous" vertical="center"/>
    </xf>
    <xf numFmtId="0" fontId="25" fillId="13" borderId="28" xfId="0" applyFont="1" applyFill="1" applyBorder="1" applyAlignment="1">
      <alignment horizontal="centerContinuous" vertical="center"/>
    </xf>
    <xf numFmtId="0" fontId="25" fillId="11" borderId="24" xfId="0" applyFont="1" applyFill="1" applyBorder="1" applyAlignment="1">
      <alignment horizontal="centerContinuous" vertical="center"/>
    </xf>
    <xf numFmtId="0" fontId="25" fillId="11" borderId="27" xfId="0" applyFont="1" applyFill="1" applyBorder="1" applyAlignment="1">
      <alignment horizontal="centerContinuous" vertical="center"/>
    </xf>
    <xf numFmtId="0" fontId="25" fillId="11" borderId="28" xfId="0" applyFont="1" applyFill="1" applyBorder="1" applyAlignment="1">
      <alignment horizontal="centerContinuous" vertical="center"/>
    </xf>
    <xf numFmtId="0" fontId="25" fillId="12" borderId="24" xfId="0" applyFont="1" applyFill="1" applyBorder="1" applyAlignment="1">
      <alignment horizontal="centerContinuous" vertical="center"/>
    </xf>
    <xf numFmtId="0" fontId="25" fillId="12" borderId="27" xfId="0" applyFont="1" applyFill="1" applyBorder="1" applyAlignment="1">
      <alignment horizontal="centerContinuous" vertical="center"/>
    </xf>
    <xf numFmtId="0" fontId="25" fillId="12" borderId="28" xfId="0" applyFont="1" applyFill="1" applyBorder="1" applyAlignment="1">
      <alignment horizontal="centerContinuous" vertical="center"/>
    </xf>
    <xf numFmtId="0" fontId="27" fillId="14" borderId="24" xfId="0" applyFont="1" applyFill="1" applyBorder="1" applyAlignment="1">
      <alignment horizontal="centerContinuous" vertical="center" wrapText="1"/>
    </xf>
    <xf numFmtId="0" fontId="25" fillId="14" borderId="25" xfId="0" applyFont="1" applyFill="1" applyBorder="1" applyAlignment="1">
      <alignment horizontal="centerContinuous" vertical="center"/>
    </xf>
    <xf numFmtId="0" fontId="25" fillId="14" borderId="26" xfId="0" applyFont="1" applyFill="1" applyBorder="1" applyAlignment="1">
      <alignment horizontal="centerContinuous" vertical="center"/>
    </xf>
    <xf numFmtId="0" fontId="23" fillId="7" borderId="23" xfId="0" applyFont="1" applyFill="1" applyBorder="1" applyAlignment="1">
      <alignment horizontal="center" vertical="center"/>
    </xf>
    <xf numFmtId="0" fontId="23" fillId="7" borderId="23" xfId="0" applyFont="1" applyFill="1" applyBorder="1" applyAlignment="1" applyProtection="1">
      <alignment horizontal="center" vertical="center" wrapText="1" shrinkToFit="1"/>
      <protection hidden="1"/>
    </xf>
    <xf numFmtId="0" fontId="28" fillId="0" borderId="29" xfId="0" applyFont="1" applyBorder="1" applyAlignment="1" applyProtection="1">
      <alignment vertical="center" wrapText="1" shrinkToFit="1"/>
      <protection locked="0"/>
    </xf>
    <xf numFmtId="0" fontId="26" fillId="0" borderId="29" xfId="0" applyFont="1" applyBorder="1" applyAlignment="1" applyProtection="1">
      <alignment horizontal="center" vertical="center" shrinkToFit="1"/>
      <protection locked="0"/>
    </xf>
    <xf numFmtId="0" fontId="28" fillId="0" borderId="30" xfId="0" applyFont="1" applyBorder="1" applyAlignment="1" applyProtection="1">
      <alignment vertical="center" wrapText="1" shrinkToFit="1"/>
      <protection locked="0"/>
    </xf>
    <xf numFmtId="0" fontId="26" fillId="0" borderId="30" xfId="0" applyFont="1" applyBorder="1" applyAlignment="1" applyProtection="1">
      <alignment horizontal="center" vertical="center" shrinkToFit="1"/>
      <protection locked="0"/>
    </xf>
    <xf numFmtId="49" fontId="11" fillId="3" borderId="0" xfId="0" applyNumberFormat="1" applyFont="1" applyFill="1" applyAlignment="1">
      <alignment horizontal="left" vertical="center" indent="6"/>
    </xf>
    <xf numFmtId="49" fontId="8" fillId="5" borderId="0" xfId="0" applyNumberFormat="1" applyFont="1" applyFill="1" applyAlignment="1">
      <alignment horizontal="left" vertical="center" indent="6"/>
    </xf>
    <xf numFmtId="49" fontId="11" fillId="3" borderId="0" xfId="0" applyNumberFormat="1" applyFont="1" applyFill="1" applyAlignment="1">
      <alignment horizontal="left" vertical="center" indent="9"/>
    </xf>
    <xf numFmtId="49" fontId="8" fillId="5" borderId="0" xfId="0" applyNumberFormat="1" applyFont="1" applyFill="1" applyAlignment="1">
      <alignment horizontal="left" vertical="center" indent="9"/>
    </xf>
    <xf numFmtId="0" fontId="30" fillId="2" borderId="20" xfId="0" applyFont="1" applyFill="1" applyBorder="1" applyAlignment="1" applyProtection="1">
      <alignment horizontal="left" vertical="center" indent="1" shrinkToFit="1"/>
      <protection hidden="1"/>
    </xf>
    <xf numFmtId="0" fontId="31" fillId="2" borderId="20" xfId="0" applyFont="1" applyFill="1" applyBorder="1" applyAlignment="1" applyProtection="1">
      <alignment horizontal="center" vertical="center" shrinkToFit="1"/>
      <protection hidden="1"/>
    </xf>
    <xf numFmtId="0" fontId="30" fillId="2" borderId="21" xfId="0" applyFont="1" applyFill="1" applyBorder="1" applyAlignment="1" applyProtection="1">
      <alignment horizontal="left" vertical="center" indent="1" shrinkToFit="1"/>
      <protection hidden="1"/>
    </xf>
    <xf numFmtId="0" fontId="31" fillId="2" borderId="21" xfId="0" applyFont="1" applyFill="1" applyBorder="1" applyAlignment="1" applyProtection="1">
      <alignment horizontal="center" vertical="center" shrinkToFit="1"/>
      <protection hidden="1"/>
    </xf>
    <xf numFmtId="0" fontId="30" fillId="2" borderId="22" xfId="0" applyFont="1" applyFill="1" applyBorder="1" applyAlignment="1" applyProtection="1">
      <alignment horizontal="left" vertical="center" indent="1" shrinkToFit="1"/>
      <protection hidden="1"/>
    </xf>
    <xf numFmtId="0" fontId="31" fillId="2" borderId="22" xfId="0" applyFont="1" applyFill="1" applyBorder="1" applyAlignment="1" applyProtection="1">
      <alignment horizontal="center" vertical="center" shrinkToFit="1"/>
      <protection hidden="1"/>
    </xf>
    <xf numFmtId="0" fontId="0" fillId="0" borderId="12" xfId="0" applyFill="1" applyBorder="1" applyAlignment="1">
      <alignment horizontal="center" vertical="center"/>
    </xf>
    <xf numFmtId="0" fontId="28" fillId="0" borderId="32" xfId="0" applyFont="1" applyBorder="1" applyAlignment="1" applyProtection="1">
      <alignment vertical="center" wrapText="1" shrinkToFit="1"/>
      <protection locked="0"/>
    </xf>
    <xf numFmtId="0" fontId="26" fillId="0" borderId="32" xfId="0" applyFont="1" applyBorder="1" applyAlignment="1" applyProtection="1">
      <alignment horizontal="center" vertical="center" shrinkToFit="1"/>
      <protection locked="0"/>
    </xf>
    <xf numFmtId="0" fontId="28" fillId="15" borderId="33" xfId="0" applyFont="1" applyFill="1" applyBorder="1" applyAlignment="1" applyProtection="1">
      <alignment vertical="center" wrapText="1" shrinkToFit="1"/>
    </xf>
    <xf numFmtId="0" fontId="28" fillId="15" borderId="34" xfId="0" applyFont="1" applyFill="1" applyBorder="1" applyAlignment="1" applyProtection="1">
      <alignment vertical="center" wrapText="1" shrinkToFit="1"/>
    </xf>
    <xf numFmtId="0" fontId="26" fillId="15" borderId="34" xfId="0" applyFont="1" applyFill="1" applyBorder="1" applyAlignment="1" applyProtection="1">
      <alignment horizontal="center" vertical="center" shrinkToFit="1"/>
    </xf>
    <xf numFmtId="0" fontId="26" fillId="15" borderId="35" xfId="0" applyFont="1" applyFill="1" applyBorder="1" applyAlignment="1" applyProtection="1">
      <alignment horizontal="center" vertical="center" shrinkToFit="1"/>
    </xf>
    <xf numFmtId="0" fontId="28" fillId="15" borderId="36" xfId="0" applyFont="1" applyFill="1" applyBorder="1" applyAlignment="1" applyProtection="1">
      <alignment vertical="center" wrapText="1" shrinkToFit="1"/>
    </xf>
    <xf numFmtId="0" fontId="28" fillId="15" borderId="31" xfId="0" applyFont="1" applyFill="1" applyBorder="1" applyAlignment="1" applyProtection="1">
      <alignment vertical="center" wrapText="1" shrinkToFit="1"/>
    </xf>
    <xf numFmtId="0" fontId="26" fillId="15" borderId="31" xfId="0" applyFont="1" applyFill="1" applyBorder="1" applyAlignment="1" applyProtection="1">
      <alignment horizontal="center" vertical="center" shrinkToFit="1"/>
    </xf>
    <xf numFmtId="0" fontId="26" fillId="15" borderId="37" xfId="0" applyFont="1" applyFill="1" applyBorder="1" applyAlignment="1" applyProtection="1">
      <alignment horizontal="center" vertical="center" shrinkToFit="1"/>
    </xf>
    <xf numFmtId="0" fontId="28" fillId="15" borderId="38" xfId="0" applyFont="1" applyFill="1" applyBorder="1" applyAlignment="1" applyProtection="1">
      <alignment vertical="center" wrapText="1" shrinkToFit="1"/>
    </xf>
    <xf numFmtId="0" fontId="28" fillId="15" borderId="39" xfId="0" applyFont="1" applyFill="1" applyBorder="1" applyAlignment="1" applyProtection="1">
      <alignment vertical="center" wrapText="1" shrinkToFit="1"/>
    </xf>
    <xf numFmtId="0" fontId="26" fillId="15" borderId="39" xfId="0" applyFont="1" applyFill="1" applyBorder="1" applyAlignment="1" applyProtection="1">
      <alignment horizontal="center" vertical="center" shrinkToFit="1"/>
    </xf>
    <xf numFmtId="0" fontId="26" fillId="15" borderId="40" xfId="0" applyFont="1" applyFill="1" applyBorder="1" applyAlignment="1" applyProtection="1">
      <alignment horizontal="center" vertical="center" shrinkToFit="1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3 2 2" xfId="6" xr:uid="{E59E274D-9E37-4648-988D-EA2FDF22A0C3}"/>
  </cellStyles>
  <dxfs count="0"/>
  <tableStyles count="0" defaultTableStyle="TableStyleMedium2" defaultPivotStyle="PivotStyleLight16"/>
  <colors>
    <mruColors>
      <color rgb="FF808080"/>
      <color rgb="FFA6A6A6"/>
      <color rgb="FFCCCCCC"/>
      <color rgb="FF39A0FD"/>
      <color rgb="FFFB5936"/>
      <color rgb="FF4BBA8D"/>
      <color rgb="FF333F50"/>
      <color rgb="FF62EAA9"/>
      <color rgb="FFE28F6A"/>
      <color rgb="FFF489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500" b="1"/>
              <a:t>Average</a:t>
            </a:r>
            <a:r>
              <a:rPr lang="tr-TR" sz="1500" b="1" baseline="0"/>
              <a:t> Risks for Forces</a:t>
            </a:r>
            <a:endParaRPr lang="tr-TR" sz="15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Threat of New Entrants</c:v>
          </c:tx>
          <c:spPr>
            <a:solidFill>
              <a:srgbClr val="FFC845"/>
            </a:solidFill>
            <a:ln>
              <a:noFill/>
            </a:ln>
            <a:effectLst/>
          </c:spPr>
          <c:invertIfNegative val="0"/>
          <c:dLbls>
            <c:numFmt formatCode="0.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[0]!MarketList</c:f>
              <c:strCache>
                <c:ptCount val="3"/>
                <c:pt idx="0">
                  <c:v>Market 1</c:v>
                </c:pt>
                <c:pt idx="1">
                  <c:v>Market 2</c:v>
                </c:pt>
                <c:pt idx="2">
                  <c:v>Market 3</c:v>
                </c:pt>
              </c:strCache>
            </c:strRef>
          </c:cat>
          <c:val>
            <c:numRef>
              <c:f>[0]!ThreatofNewEntrants</c:f>
              <c:numCache>
                <c:formatCode>0.0</c:formatCode>
                <c:ptCount val="3"/>
                <c:pt idx="0">
                  <c:v>4.4000000000000004</c:v>
                </c:pt>
                <c:pt idx="1">
                  <c:v>7</c:v>
                </c:pt>
                <c:pt idx="2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FE9B-4336-A6E1-D9C83F88C04D}"/>
            </c:ext>
          </c:extLst>
        </c:ser>
        <c:ser>
          <c:idx val="3"/>
          <c:order val="1"/>
          <c:tx>
            <c:v>Power of Suppliers</c:v>
          </c:tx>
          <c:spPr>
            <a:solidFill>
              <a:srgbClr val="4BBA8D"/>
            </a:solidFill>
            <a:ln>
              <a:noFill/>
            </a:ln>
            <a:effectLst/>
          </c:spPr>
          <c:invertIfNegative val="0"/>
          <c:dLbls>
            <c:numFmt formatCode="0.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[0]!MarketList</c:f>
              <c:strCache>
                <c:ptCount val="3"/>
                <c:pt idx="0">
                  <c:v>Market 1</c:v>
                </c:pt>
                <c:pt idx="1">
                  <c:v>Market 2</c:v>
                </c:pt>
                <c:pt idx="2">
                  <c:v>Market 3</c:v>
                </c:pt>
              </c:strCache>
            </c:strRef>
          </c:cat>
          <c:val>
            <c:numRef>
              <c:f>[0]!PowerofSuppliers</c:f>
              <c:numCache>
                <c:formatCode>0.0</c:formatCode>
                <c:ptCount val="3"/>
                <c:pt idx="0">
                  <c:v>9</c:v>
                </c:pt>
                <c:pt idx="1">
                  <c:v>6</c:v>
                </c:pt>
                <c:pt idx="2">
                  <c:v>4.333333333333333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FE9B-4336-A6E1-D9C83F88C04D}"/>
            </c:ext>
          </c:extLst>
        </c:ser>
        <c:ser>
          <c:idx val="2"/>
          <c:order val="2"/>
          <c:tx>
            <c:v>Rivalry Among Existing Competitors</c:v>
          </c:tx>
          <c:spPr>
            <a:solidFill>
              <a:srgbClr val="F48924"/>
            </a:solidFill>
            <a:ln>
              <a:noFill/>
            </a:ln>
            <a:effectLst/>
          </c:spPr>
          <c:invertIfNegative val="0"/>
          <c:dLbls>
            <c:numFmt formatCode="0.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[0]!MarketList</c:f>
              <c:strCache>
                <c:ptCount val="3"/>
                <c:pt idx="0">
                  <c:v>Market 1</c:v>
                </c:pt>
                <c:pt idx="1">
                  <c:v>Market 2</c:v>
                </c:pt>
                <c:pt idx="2">
                  <c:v>Market 3</c:v>
                </c:pt>
              </c:strCache>
            </c:strRef>
          </c:cat>
          <c:val>
            <c:numRef>
              <c:f>[0]!RivalryAmongExistingCompetitors</c:f>
              <c:numCache>
                <c:formatCode>0.0</c:formatCode>
                <c:ptCount val="3"/>
                <c:pt idx="0">
                  <c:v>6.833333333333333</c:v>
                </c:pt>
                <c:pt idx="1">
                  <c:v>6.666666666666667</c:v>
                </c:pt>
                <c:pt idx="2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FE9B-4336-A6E1-D9C83F88C04D}"/>
            </c:ext>
          </c:extLst>
        </c:ser>
        <c:ser>
          <c:idx val="4"/>
          <c:order val="3"/>
          <c:tx>
            <c:v>Power of Buyers</c:v>
          </c:tx>
          <c:spPr>
            <a:solidFill>
              <a:srgbClr val="FB5936"/>
            </a:solidFill>
            <a:ln>
              <a:noFill/>
            </a:ln>
            <a:effectLst/>
          </c:spPr>
          <c:invertIfNegative val="0"/>
          <c:dLbls>
            <c:numFmt formatCode="0.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[0]!MarketList</c:f>
              <c:strCache>
                <c:ptCount val="3"/>
                <c:pt idx="0">
                  <c:v>Market 1</c:v>
                </c:pt>
                <c:pt idx="1">
                  <c:v>Market 2</c:v>
                </c:pt>
                <c:pt idx="2">
                  <c:v>Market 3</c:v>
                </c:pt>
              </c:strCache>
            </c:strRef>
          </c:cat>
          <c:val>
            <c:numRef>
              <c:f>[0]!PowerofBuyers</c:f>
              <c:numCache>
                <c:formatCode>0.0</c:formatCode>
                <c:ptCount val="3"/>
                <c:pt idx="0">
                  <c:v>9</c:v>
                </c:pt>
                <c:pt idx="1">
                  <c:v>6</c:v>
                </c:pt>
                <c:pt idx="2">
                  <c:v>4.333333333333333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FE9B-4336-A6E1-D9C83F88C04D}"/>
            </c:ext>
          </c:extLst>
        </c:ser>
        <c:ser>
          <c:idx val="1"/>
          <c:order val="4"/>
          <c:tx>
            <c:v>Threat of Substitute Products</c:v>
          </c:tx>
          <c:spPr>
            <a:solidFill>
              <a:srgbClr val="39A0FD"/>
            </a:solidFill>
            <a:ln>
              <a:noFill/>
            </a:ln>
            <a:effectLst/>
          </c:spPr>
          <c:invertIfNegative val="0"/>
          <c:dLbls>
            <c:numFmt formatCode="0.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[0]!MarketList</c:f>
              <c:strCache>
                <c:ptCount val="3"/>
                <c:pt idx="0">
                  <c:v>Market 1</c:v>
                </c:pt>
                <c:pt idx="1">
                  <c:v>Market 2</c:v>
                </c:pt>
                <c:pt idx="2">
                  <c:v>Market 3</c:v>
                </c:pt>
              </c:strCache>
            </c:strRef>
          </c:cat>
          <c:val>
            <c:numRef>
              <c:f>[0]!ThreatsofSubstituteProducts</c:f>
              <c:numCache>
                <c:formatCode>0.0</c:formatCode>
                <c:ptCount val="3"/>
                <c:pt idx="0">
                  <c:v>9.5</c:v>
                </c:pt>
                <c:pt idx="1">
                  <c:v>7.5</c:v>
                </c:pt>
                <c:pt idx="2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E9B-4336-A6E1-D9C83F88C0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831381680"/>
        <c:axId val="831384592"/>
      </c:barChart>
      <c:catAx>
        <c:axId val="831381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831384592"/>
        <c:crosses val="autoZero"/>
        <c:auto val="1"/>
        <c:lblAlgn val="ctr"/>
        <c:lblOffset val="100"/>
        <c:noMultiLvlLbl val="0"/>
      </c:catAx>
      <c:valAx>
        <c:axId val="831384592"/>
        <c:scaling>
          <c:orientation val="minMax"/>
        </c:scaling>
        <c:delete val="1"/>
        <c:axPos val="l"/>
        <c:numFmt formatCode="#" sourceLinked="0"/>
        <c:majorTickMark val="out"/>
        <c:minorTickMark val="none"/>
        <c:tickLblPos val="nextTo"/>
        <c:crossAx val="831381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500" b="1"/>
              <a:t>Average</a:t>
            </a:r>
            <a:r>
              <a:rPr lang="tr-TR" sz="1500" b="1" baseline="0"/>
              <a:t> Risk for Markets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Average Risk for Markets</c:v>
          </c:tx>
          <c:spPr>
            <a:solidFill>
              <a:srgbClr val="333F50"/>
            </a:solidFill>
            <a:ln>
              <a:noFill/>
            </a:ln>
            <a:effectLst/>
          </c:spPr>
          <c:invertIfNegative val="0"/>
          <c:dLbls>
            <c:numFmt formatCode="0.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[0]!MarketList</c:f>
              <c:strCache>
                <c:ptCount val="3"/>
                <c:pt idx="0">
                  <c:v>Market 1</c:v>
                </c:pt>
                <c:pt idx="1">
                  <c:v>Market 2</c:v>
                </c:pt>
                <c:pt idx="2">
                  <c:v>Market 3</c:v>
                </c:pt>
              </c:strCache>
            </c:strRef>
          </c:cat>
          <c:val>
            <c:numRef>
              <c:f>[0]!AverageRisksforMarkets</c:f>
              <c:numCache>
                <c:formatCode>0.0</c:formatCode>
                <c:ptCount val="3"/>
                <c:pt idx="0">
                  <c:v>7.746666666666667</c:v>
                </c:pt>
                <c:pt idx="1">
                  <c:v>6.6333333333333346</c:v>
                </c:pt>
                <c:pt idx="2">
                  <c:v>3.9733333333333336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8B6-4DFC-83B5-907184982EA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537011136"/>
        <c:axId val="1537012384"/>
      </c:barChart>
      <c:catAx>
        <c:axId val="1537011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537012384"/>
        <c:crosses val="autoZero"/>
        <c:auto val="1"/>
        <c:lblAlgn val="ctr"/>
        <c:lblOffset val="100"/>
        <c:noMultiLvlLbl val="0"/>
      </c:catAx>
      <c:valAx>
        <c:axId val="1537012384"/>
        <c:scaling>
          <c:orientation val="minMax"/>
        </c:scaling>
        <c:delete val="1"/>
        <c:axPos val="b"/>
        <c:numFmt formatCode="0.0" sourceLinked="1"/>
        <c:majorTickMark val="none"/>
        <c:minorTickMark val="none"/>
        <c:tickLblPos val="nextTo"/>
        <c:crossAx val="1537011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image" Target="../media/image7.png"/><Relationship Id="rId18" Type="http://schemas.microsoft.com/office/2007/relationships/hdphoto" Target="../media/hdphoto1.wdp"/><Relationship Id="rId3" Type="http://schemas.openxmlformats.org/officeDocument/2006/relationships/hyperlink" Target="#Entrants!A7"/><Relationship Id="rId21" Type="http://schemas.openxmlformats.org/officeDocument/2006/relationships/image" Target="../media/image10.png"/><Relationship Id="rId7" Type="http://schemas.openxmlformats.org/officeDocument/2006/relationships/image" Target="../media/image2.png"/><Relationship Id="rId12" Type="http://schemas.openxmlformats.org/officeDocument/2006/relationships/hyperlink" Target="#Dashboard!A5"/><Relationship Id="rId17" Type="http://schemas.openxmlformats.org/officeDocument/2006/relationships/image" Target="../media/image9.png"/><Relationship Id="rId2" Type="http://schemas.openxmlformats.org/officeDocument/2006/relationships/hyperlink" Target="#Substitutes!A7"/><Relationship Id="rId1" Type="http://schemas.openxmlformats.org/officeDocument/2006/relationships/image" Target="../media/image1.png"/><Relationship Id="rId6" Type="http://schemas.openxmlformats.org/officeDocument/2006/relationships/hyperlink" Target="#Competitors!A7"/><Relationship Id="rId11" Type="http://schemas.openxmlformats.org/officeDocument/2006/relationships/image" Target="../media/image6.png"/><Relationship Id="rId5" Type="http://schemas.openxmlformats.org/officeDocument/2006/relationships/hyperlink" Target="#Buyers!A7"/><Relationship Id="rId15" Type="http://schemas.openxmlformats.org/officeDocument/2006/relationships/image" Target="../media/image8.png"/><Relationship Id="rId10" Type="http://schemas.openxmlformats.org/officeDocument/2006/relationships/image" Target="../media/image5.png"/><Relationship Id="rId4" Type="http://schemas.openxmlformats.org/officeDocument/2006/relationships/hyperlink" Target="#Suppliers!A7"/><Relationship Id="rId9" Type="http://schemas.openxmlformats.org/officeDocument/2006/relationships/image" Target="../media/image4.png"/><Relationship Id="rId22" Type="http://schemas.openxmlformats.org/officeDocument/2006/relationships/image" Target="../media/image13.png"/><Relationship Id="rId2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hyperlink" Target="#Menu!A5"/><Relationship Id="rId5" Type="http://schemas.openxmlformats.org/officeDocument/2006/relationships/image" Target="../media/image8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12.png"/><Relationship Id="rId1" Type="http://schemas.openxmlformats.org/officeDocument/2006/relationships/image" Target="../media/image1.png"/><Relationship Id="rId5" Type="http://schemas.openxmlformats.org/officeDocument/2006/relationships/image" Target="../media/image11.png"/><Relationship Id="rId4" Type="http://schemas.openxmlformats.org/officeDocument/2006/relationships/hyperlink" Target="#Menu!A5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12.png"/><Relationship Id="rId1" Type="http://schemas.openxmlformats.org/officeDocument/2006/relationships/image" Target="../media/image1.png"/><Relationship Id="rId5" Type="http://schemas.openxmlformats.org/officeDocument/2006/relationships/image" Target="../media/image11.png"/><Relationship Id="rId4" Type="http://schemas.openxmlformats.org/officeDocument/2006/relationships/hyperlink" Target="#Menu!A5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12.png"/><Relationship Id="rId1" Type="http://schemas.openxmlformats.org/officeDocument/2006/relationships/image" Target="../media/image1.png"/><Relationship Id="rId5" Type="http://schemas.openxmlformats.org/officeDocument/2006/relationships/image" Target="../media/image11.png"/><Relationship Id="rId4" Type="http://schemas.openxmlformats.org/officeDocument/2006/relationships/hyperlink" Target="#Menu!A5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12.png"/><Relationship Id="rId1" Type="http://schemas.openxmlformats.org/officeDocument/2006/relationships/image" Target="../media/image1.png"/><Relationship Id="rId5" Type="http://schemas.openxmlformats.org/officeDocument/2006/relationships/image" Target="../media/image11.png"/><Relationship Id="rId4" Type="http://schemas.openxmlformats.org/officeDocument/2006/relationships/hyperlink" Target="#Menu!A5"/><Relationship Id="rId8" Type="http://schemas.openxmlformats.org/officeDocument/2006/relationships/image" Target="../media/image18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Menu!A5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8.png"/><Relationship Id="rId4" Type="http://schemas.openxmlformats.org/officeDocument/2006/relationships/image" Target="../media/image11.png"/><Relationship Id="rId9" Type="http://schemas.openxmlformats.org/officeDocument/2006/relationships/image" Target="../media/image10.png"/><Relationship Id="rId10" Type="http://schemas.openxmlformats.org/officeDocument/2006/relationships/image" Target="../media/image19.png"/><Relationship Id="rId11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Menu!A5"/><Relationship Id="rId2" Type="http://schemas.openxmlformats.org/officeDocument/2006/relationships/image" Target="../media/image8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4A5C14F2-B0BB-47C3-A488-291E2DC7D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228600</xdr:colOff>
      <xdr:row>7</xdr:row>
      <xdr:rowOff>180975</xdr:rowOff>
    </xdr:from>
    <xdr:to>
      <xdr:col>7</xdr:col>
      <xdr:colOff>393750</xdr:colOff>
      <xdr:row>23</xdr:row>
      <xdr:rowOff>79425</xdr:rowOff>
    </xdr:to>
    <xdr:sp macro="" textlink="">
      <xdr:nvSpPr>
        <xdr:cNvPr id="48" name="Partial Circle 47">
          <a:hlinkClick xmlns:r="http://schemas.openxmlformats.org/officeDocument/2006/relationships" r:id="rId2" tooltip="Substitutes"/>
          <a:extLst>
            <a:ext uri="{FF2B5EF4-FFF2-40B4-BE49-F238E27FC236}">
              <a16:creationId xmlns:a16="http://schemas.microsoft.com/office/drawing/2014/main" id="{816360BE-6B27-48B1-A142-9DF56AEC3469}"/>
            </a:ext>
          </a:extLst>
        </xdr:cNvPr>
        <xdr:cNvSpPr/>
      </xdr:nvSpPr>
      <xdr:spPr>
        <a:xfrm>
          <a:off x="1257300" y="1381125"/>
          <a:ext cx="4680000" cy="4680000"/>
        </a:xfrm>
        <a:prstGeom prst="pie">
          <a:avLst>
            <a:gd name="adj1" fmla="val 16200000"/>
            <a:gd name="adj2" fmla="val 20520000"/>
          </a:avLst>
        </a:prstGeom>
        <a:solidFill>
          <a:srgbClr val="C00000">
            <a:alpha val="99000"/>
          </a:srgbClr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</xdr:col>
      <xdr:colOff>228600</xdr:colOff>
      <xdr:row>7</xdr:row>
      <xdr:rowOff>180975</xdr:rowOff>
    </xdr:from>
    <xdr:to>
      <xdr:col>7</xdr:col>
      <xdr:colOff>393750</xdr:colOff>
      <xdr:row>23</xdr:row>
      <xdr:rowOff>79425</xdr:rowOff>
    </xdr:to>
    <xdr:sp macro="" textlink="">
      <xdr:nvSpPr>
        <xdr:cNvPr id="51" name="Partial Circle 50">
          <a:hlinkClick xmlns:r="http://schemas.openxmlformats.org/officeDocument/2006/relationships" r:id="rId3" tooltip="New Entrants"/>
          <a:extLst>
            <a:ext uri="{FF2B5EF4-FFF2-40B4-BE49-F238E27FC236}">
              <a16:creationId xmlns:a16="http://schemas.microsoft.com/office/drawing/2014/main" id="{41A30202-CF98-427C-ABF9-765614F30B2B}"/>
            </a:ext>
          </a:extLst>
        </xdr:cNvPr>
        <xdr:cNvSpPr/>
      </xdr:nvSpPr>
      <xdr:spPr>
        <a:xfrm>
          <a:off x="1257300" y="1381125"/>
          <a:ext cx="4680000" cy="4680000"/>
        </a:xfrm>
        <a:prstGeom prst="pie">
          <a:avLst>
            <a:gd name="adj1" fmla="val 11880000"/>
            <a:gd name="adj2" fmla="val 16200000"/>
          </a:avLst>
        </a:prstGeom>
        <a:solidFill>
          <a:srgbClr val="70AD47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</xdr:col>
      <xdr:colOff>228600</xdr:colOff>
      <xdr:row>7</xdr:row>
      <xdr:rowOff>180975</xdr:rowOff>
    </xdr:from>
    <xdr:to>
      <xdr:col>7</xdr:col>
      <xdr:colOff>393750</xdr:colOff>
      <xdr:row>23</xdr:row>
      <xdr:rowOff>79425</xdr:rowOff>
    </xdr:to>
    <xdr:sp macro="" textlink="">
      <xdr:nvSpPr>
        <xdr:cNvPr id="52" name="Partial Circle 51">
          <a:hlinkClick xmlns:r="http://schemas.openxmlformats.org/officeDocument/2006/relationships" r:id="rId4" tooltip="Suppliers Power"/>
          <a:extLst>
            <a:ext uri="{FF2B5EF4-FFF2-40B4-BE49-F238E27FC236}">
              <a16:creationId xmlns:a16="http://schemas.microsoft.com/office/drawing/2014/main" id="{5B7034EE-BA20-4E01-9E5F-97C6FEEE4BE3}"/>
            </a:ext>
          </a:extLst>
        </xdr:cNvPr>
        <xdr:cNvSpPr/>
      </xdr:nvSpPr>
      <xdr:spPr>
        <a:xfrm>
          <a:off x="1257300" y="1381125"/>
          <a:ext cx="4680000" cy="4680000"/>
        </a:xfrm>
        <a:prstGeom prst="pie">
          <a:avLst>
            <a:gd name="adj1" fmla="val 7560000"/>
            <a:gd name="adj2" fmla="val 11880000"/>
          </a:avLst>
        </a:prstGeom>
        <a:solidFill>
          <a:srgbClr val="2E86AB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</xdr:col>
      <xdr:colOff>228600</xdr:colOff>
      <xdr:row>7</xdr:row>
      <xdr:rowOff>180975</xdr:rowOff>
    </xdr:from>
    <xdr:to>
      <xdr:col>7</xdr:col>
      <xdr:colOff>393750</xdr:colOff>
      <xdr:row>23</xdr:row>
      <xdr:rowOff>79425</xdr:rowOff>
    </xdr:to>
    <xdr:sp macro="" textlink="">
      <xdr:nvSpPr>
        <xdr:cNvPr id="53" name="Partial Circle 52">
          <a:hlinkClick xmlns:r="http://schemas.openxmlformats.org/officeDocument/2006/relationships" r:id="rId5" tooltip="Buyers Power"/>
          <a:extLst>
            <a:ext uri="{FF2B5EF4-FFF2-40B4-BE49-F238E27FC236}">
              <a16:creationId xmlns:a16="http://schemas.microsoft.com/office/drawing/2014/main" id="{BFDC677E-6C15-44F8-8A00-973B35E31AF0}"/>
            </a:ext>
          </a:extLst>
        </xdr:cNvPr>
        <xdr:cNvSpPr/>
      </xdr:nvSpPr>
      <xdr:spPr>
        <a:xfrm>
          <a:off x="1257300" y="1381125"/>
          <a:ext cx="4680000" cy="4680000"/>
        </a:xfrm>
        <a:prstGeom prst="pie">
          <a:avLst>
            <a:gd name="adj1" fmla="val 20520000"/>
            <a:gd name="adj2" fmla="val 3240000"/>
          </a:avLst>
        </a:prstGeom>
        <a:solidFill>
          <a:srgbClr val="2E86AB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</xdr:col>
      <xdr:colOff>228600</xdr:colOff>
      <xdr:row>7</xdr:row>
      <xdr:rowOff>180975</xdr:rowOff>
    </xdr:from>
    <xdr:to>
      <xdr:col>7</xdr:col>
      <xdr:colOff>393750</xdr:colOff>
      <xdr:row>23</xdr:row>
      <xdr:rowOff>79425</xdr:rowOff>
    </xdr:to>
    <xdr:sp macro="" textlink="">
      <xdr:nvSpPr>
        <xdr:cNvPr id="55" name="Partial Circle 54">
          <a:hlinkClick xmlns:r="http://schemas.openxmlformats.org/officeDocument/2006/relationships" r:id="rId6" tooltip="Competitive Rivalry"/>
          <a:extLst>
            <a:ext uri="{FF2B5EF4-FFF2-40B4-BE49-F238E27FC236}">
              <a16:creationId xmlns:a16="http://schemas.microsoft.com/office/drawing/2014/main" id="{ED53ABEA-523F-486B-9FEE-F845AA5B7870}"/>
            </a:ext>
          </a:extLst>
        </xdr:cNvPr>
        <xdr:cNvSpPr/>
      </xdr:nvSpPr>
      <xdr:spPr>
        <a:xfrm>
          <a:off x="1257300" y="1381125"/>
          <a:ext cx="4680000" cy="4680000"/>
        </a:xfrm>
        <a:prstGeom prst="pie">
          <a:avLst>
            <a:gd name="adj1" fmla="val 3240000"/>
            <a:gd name="adj2" fmla="val 7560000"/>
          </a:avLst>
        </a:prstGeom>
        <a:solidFill>
          <a:srgbClr val="1F4E78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5</xdr:col>
      <xdr:colOff>594892</xdr:colOff>
      <xdr:row>14</xdr:row>
      <xdr:rowOff>247649</xdr:rowOff>
    </xdr:from>
    <xdr:to>
      <xdr:col>7</xdr:col>
      <xdr:colOff>299617</xdr:colOff>
      <xdr:row>19</xdr:row>
      <xdr:rowOff>166687</xdr:rowOff>
    </xdr:to>
    <xdr:grpSp>
      <xdr:nvGrpSpPr>
        <xdr:cNvPr id="8" name="Group 7">
          <a:hlinkClick xmlns:r="http://schemas.openxmlformats.org/officeDocument/2006/relationships" r:id="rId5" tooltip="Buyers Power"/>
          <a:extLst>
            <a:ext uri="{FF2B5EF4-FFF2-40B4-BE49-F238E27FC236}">
              <a16:creationId xmlns:a16="http://schemas.microsoft.com/office/drawing/2014/main" id="{00D9E563-D822-A1BE-C0FD-F83519C3907A}"/>
            </a:ext>
          </a:extLst>
        </xdr:cNvPr>
        <xdr:cNvGrpSpPr/>
      </xdr:nvGrpSpPr>
      <xdr:grpSpPr>
        <a:xfrm>
          <a:off x="4423942" y="3524249"/>
          <a:ext cx="1419225" cy="1490663"/>
          <a:chOff x="4423942" y="3524249"/>
          <a:chExt cx="1419225" cy="1490663"/>
        </a:xfrm>
      </xdr:grpSpPr>
      <xdr:sp macro="" textlink="">
        <xdr:nvSpPr>
          <xdr:cNvPr id="47" name="Rectangle 46">
            <a:hlinkClick xmlns:r="http://schemas.openxmlformats.org/officeDocument/2006/relationships" r:id="rId5" tooltip="Buyers Power"/>
            <a:extLst>
              <a:ext uri="{FF2B5EF4-FFF2-40B4-BE49-F238E27FC236}">
                <a16:creationId xmlns:a16="http://schemas.microsoft.com/office/drawing/2014/main" id="{C4B4A86D-157E-49A8-88CB-5B2129DB5F29}"/>
              </a:ext>
            </a:extLst>
          </xdr:cNvPr>
          <xdr:cNvSpPr>
            <a:spLocks noChangeAspect="1"/>
          </xdr:cNvSpPr>
        </xdr:nvSpPr>
        <xdr:spPr>
          <a:xfrm>
            <a:off x="4423942" y="3919537"/>
            <a:ext cx="1419225" cy="109537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/>
          <a:lstStyle/>
          <a:p>
            <a:pPr algn="ctr"/>
            <a:r>
              <a:rPr lang="tr-TR" sz="1500" b="1">
                <a:solidFill>
                  <a:sysClr val="windowText" lastClr="000000"/>
                </a:solidFill>
              </a:rPr>
              <a:t>Buyers</a:t>
            </a:r>
          </a:p>
          <a:p>
            <a:pPr algn="ctr"/>
            <a:r>
              <a:rPr lang="tr-TR" sz="1500" b="1">
                <a:solidFill>
                  <a:sysClr val="windowText" lastClr="000000"/>
                </a:solidFill>
              </a:rPr>
              <a:t> Power</a:t>
            </a:r>
          </a:p>
        </xdr:txBody>
      </xdr:sp>
      <xdr:pic>
        <xdr:nvPicPr>
          <xdr:cNvPr id="54" name="Picture 53">
            <a:hlinkClick xmlns:r="http://schemas.openxmlformats.org/officeDocument/2006/relationships" r:id="rId5" tooltip="Buyers Power"/>
            <a:extLst>
              <a:ext uri="{FF2B5EF4-FFF2-40B4-BE49-F238E27FC236}">
                <a16:creationId xmlns:a16="http://schemas.microsoft.com/office/drawing/2014/main" id="{E720A6B9-7FEF-48E8-9742-43226179A2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73554" y="3524249"/>
            <a:ext cx="720000" cy="720000"/>
          </a:xfrm>
          <a:prstGeom prst="rect">
            <a:avLst/>
          </a:prstGeom>
          <a:ln>
            <a:noFill/>
          </a:ln>
        </xdr:spPr>
      </xdr:pic>
    </xdr:grpSp>
    <xdr:clientData/>
  </xdr:twoCellAnchor>
  <xdr:twoCellAnchor editAs="oneCell">
    <xdr:from>
      <xdr:col>3</xdr:col>
      <xdr:colOff>761580</xdr:colOff>
      <xdr:row>18</xdr:row>
      <xdr:rowOff>152399</xdr:rowOff>
    </xdr:from>
    <xdr:to>
      <xdr:col>5</xdr:col>
      <xdr:colOff>466305</xdr:colOff>
      <xdr:row>23</xdr:row>
      <xdr:rowOff>185737</xdr:rowOff>
    </xdr:to>
    <xdr:grpSp>
      <xdr:nvGrpSpPr>
        <xdr:cNvPr id="9" name="Group 8">
          <a:hlinkClick xmlns:r="http://schemas.openxmlformats.org/officeDocument/2006/relationships" r:id="rId6" tooltip="Competitive Rivalry"/>
          <a:extLst>
            <a:ext uri="{FF2B5EF4-FFF2-40B4-BE49-F238E27FC236}">
              <a16:creationId xmlns:a16="http://schemas.microsoft.com/office/drawing/2014/main" id="{63C5B98A-89C0-A935-62A6-67DC199B5CED}"/>
            </a:ext>
          </a:extLst>
        </xdr:cNvPr>
        <xdr:cNvGrpSpPr/>
      </xdr:nvGrpSpPr>
      <xdr:grpSpPr>
        <a:xfrm>
          <a:off x="2876130" y="4686299"/>
          <a:ext cx="1419225" cy="1481138"/>
          <a:chOff x="2876130" y="4686299"/>
          <a:chExt cx="1419225" cy="1481138"/>
        </a:xfrm>
      </xdr:grpSpPr>
      <xdr:sp macro="" textlink="">
        <xdr:nvSpPr>
          <xdr:cNvPr id="49" name="Rectangle 48">
            <a:hlinkClick xmlns:r="http://schemas.openxmlformats.org/officeDocument/2006/relationships" r:id="rId6" tooltip="Competitive Rivalry"/>
            <a:extLst>
              <a:ext uri="{FF2B5EF4-FFF2-40B4-BE49-F238E27FC236}">
                <a16:creationId xmlns:a16="http://schemas.microsoft.com/office/drawing/2014/main" id="{7A438960-A524-4ECF-9E0E-CA12C1756BDB}"/>
              </a:ext>
            </a:extLst>
          </xdr:cNvPr>
          <xdr:cNvSpPr>
            <a:spLocks noChangeAspect="1"/>
          </xdr:cNvSpPr>
        </xdr:nvSpPr>
        <xdr:spPr>
          <a:xfrm>
            <a:off x="2876130" y="5072062"/>
            <a:ext cx="1419225" cy="109537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/>
          <a:lstStyle/>
          <a:p>
            <a:pPr algn="ctr"/>
            <a:r>
              <a:rPr lang="tr-TR" sz="1500" b="1">
                <a:solidFill>
                  <a:sysClr val="windowText" lastClr="000000"/>
                </a:solidFill>
              </a:rPr>
              <a:t>Competitive</a:t>
            </a:r>
          </a:p>
          <a:p>
            <a:pPr algn="ctr"/>
            <a:r>
              <a:rPr lang="tr-TR" sz="1500" b="1">
                <a:solidFill>
                  <a:sysClr val="windowText" lastClr="000000"/>
                </a:solidFill>
              </a:rPr>
              <a:t>Rivalry</a:t>
            </a:r>
          </a:p>
        </xdr:txBody>
      </xdr:sp>
      <xdr:pic>
        <xdr:nvPicPr>
          <xdr:cNvPr id="56" name="Picture 55">
            <a:hlinkClick xmlns:r="http://schemas.openxmlformats.org/officeDocument/2006/relationships" r:id="rId6" tooltip="Competitive Rivalry"/>
            <a:extLst>
              <a:ext uri="{FF2B5EF4-FFF2-40B4-BE49-F238E27FC236}">
                <a16:creationId xmlns:a16="http://schemas.microsoft.com/office/drawing/2014/main" id="{CF535B2D-F7F9-4585-BF23-0DDAD0483C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225742" y="4686299"/>
            <a:ext cx="720000" cy="720000"/>
          </a:xfrm>
          <a:prstGeom prst="rect">
            <a:avLst/>
          </a:prstGeom>
          <a:ln>
            <a:noFill/>
          </a:ln>
        </xdr:spPr>
      </xdr:pic>
    </xdr:grpSp>
    <xdr:clientData/>
  </xdr:twoCellAnchor>
  <xdr:twoCellAnchor editAs="oneCell">
    <xdr:from>
      <xdr:col>2</xdr:col>
      <xdr:colOff>899692</xdr:colOff>
      <xdr:row>9</xdr:row>
      <xdr:rowOff>195261</xdr:rowOff>
    </xdr:from>
    <xdr:to>
      <xdr:col>4</xdr:col>
      <xdr:colOff>375817</xdr:colOff>
      <xdr:row>14</xdr:row>
      <xdr:rowOff>38099</xdr:rowOff>
    </xdr:to>
    <xdr:grpSp>
      <xdr:nvGrpSpPr>
        <xdr:cNvPr id="2" name="Group 1">
          <a:hlinkClick xmlns:r="http://schemas.openxmlformats.org/officeDocument/2006/relationships" r:id="rId3" tooltip="New Entrants"/>
          <a:extLst>
            <a:ext uri="{FF2B5EF4-FFF2-40B4-BE49-F238E27FC236}">
              <a16:creationId xmlns:a16="http://schemas.microsoft.com/office/drawing/2014/main" id="{A6F1615B-40F1-54E1-E787-5351188675C6}"/>
            </a:ext>
          </a:extLst>
        </xdr:cNvPr>
        <xdr:cNvGrpSpPr/>
      </xdr:nvGrpSpPr>
      <xdr:grpSpPr>
        <a:xfrm>
          <a:off x="1928392" y="1900236"/>
          <a:ext cx="1419225" cy="1414463"/>
          <a:chOff x="1928392" y="1900236"/>
          <a:chExt cx="1419225" cy="1414463"/>
        </a:xfrm>
      </xdr:grpSpPr>
      <xdr:sp macro="" textlink="">
        <xdr:nvSpPr>
          <xdr:cNvPr id="43" name="Rectangle 42">
            <a:hlinkClick xmlns:r="http://schemas.openxmlformats.org/officeDocument/2006/relationships" r:id="rId3" tooltip="New Entrants"/>
            <a:extLst>
              <a:ext uri="{FF2B5EF4-FFF2-40B4-BE49-F238E27FC236}">
                <a16:creationId xmlns:a16="http://schemas.microsoft.com/office/drawing/2014/main" id="{CCA15188-1F1B-44D2-B47B-061B2FA5376A}"/>
              </a:ext>
            </a:extLst>
          </xdr:cNvPr>
          <xdr:cNvSpPr>
            <a:spLocks noChangeAspect="1"/>
          </xdr:cNvSpPr>
        </xdr:nvSpPr>
        <xdr:spPr>
          <a:xfrm>
            <a:off x="1928392" y="2219324"/>
            <a:ext cx="1419225" cy="109537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/>
          <a:lstStyle/>
          <a:p>
            <a:pPr algn="ctr"/>
            <a:r>
              <a:rPr lang="tr-TR" sz="1500" b="1">
                <a:solidFill>
                  <a:sysClr val="windowText" lastClr="000000"/>
                </a:solidFill>
              </a:rPr>
              <a:t>New Entrants</a:t>
            </a:r>
          </a:p>
        </xdr:txBody>
      </xdr:sp>
      <xdr:pic>
        <xdr:nvPicPr>
          <xdr:cNvPr id="58" name="Picture 57">
            <a:hlinkClick xmlns:r="http://schemas.openxmlformats.org/officeDocument/2006/relationships" r:id="rId3" tooltip="New Entrants"/>
            <a:extLst>
              <a:ext uri="{FF2B5EF4-FFF2-40B4-BE49-F238E27FC236}">
                <a16:creationId xmlns:a16="http://schemas.microsoft.com/office/drawing/2014/main" id="{89B292F6-EE83-43E0-9D22-25CCB0A8E7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97054" y="1900236"/>
            <a:ext cx="720000" cy="720000"/>
          </a:xfrm>
          <a:prstGeom prst="rect">
            <a:avLst/>
          </a:prstGeom>
          <a:ln>
            <a:noFill/>
          </a:ln>
        </xdr:spPr>
      </xdr:pic>
    </xdr:grpSp>
    <xdr:clientData/>
  </xdr:twoCellAnchor>
  <xdr:twoCellAnchor editAs="oneCell">
    <xdr:from>
      <xdr:col>4</xdr:col>
      <xdr:colOff>852067</xdr:colOff>
      <xdr:row>9</xdr:row>
      <xdr:rowOff>195261</xdr:rowOff>
    </xdr:from>
    <xdr:to>
      <xdr:col>6</xdr:col>
      <xdr:colOff>556792</xdr:colOff>
      <xdr:row>14</xdr:row>
      <xdr:rowOff>38099</xdr:rowOff>
    </xdr:to>
    <xdr:grpSp>
      <xdr:nvGrpSpPr>
        <xdr:cNvPr id="4" name="Group 3">
          <a:hlinkClick xmlns:r="http://schemas.openxmlformats.org/officeDocument/2006/relationships" r:id="rId2" tooltip="Substitutes"/>
          <a:extLst>
            <a:ext uri="{FF2B5EF4-FFF2-40B4-BE49-F238E27FC236}">
              <a16:creationId xmlns:a16="http://schemas.microsoft.com/office/drawing/2014/main" id="{8C6AB12B-BF11-409C-BBDF-C8B7A09E9BFE}"/>
            </a:ext>
          </a:extLst>
        </xdr:cNvPr>
        <xdr:cNvGrpSpPr/>
      </xdr:nvGrpSpPr>
      <xdr:grpSpPr>
        <a:xfrm>
          <a:off x="3823867" y="1900236"/>
          <a:ext cx="1419225" cy="1414463"/>
          <a:chOff x="3823867" y="1900236"/>
          <a:chExt cx="1419225" cy="1414463"/>
        </a:xfrm>
      </xdr:grpSpPr>
      <xdr:sp macro="" textlink="">
        <xdr:nvSpPr>
          <xdr:cNvPr id="46" name="Rectangle 45">
            <a:hlinkClick xmlns:r="http://schemas.openxmlformats.org/officeDocument/2006/relationships" r:id="rId2" tooltip="Substitutes"/>
            <a:extLst>
              <a:ext uri="{FF2B5EF4-FFF2-40B4-BE49-F238E27FC236}">
                <a16:creationId xmlns:a16="http://schemas.microsoft.com/office/drawing/2014/main" id="{889CDB76-8DF9-4B95-BD0F-BD9E22D5DD84}"/>
              </a:ext>
            </a:extLst>
          </xdr:cNvPr>
          <xdr:cNvSpPr>
            <a:spLocks noChangeAspect="1"/>
          </xdr:cNvSpPr>
        </xdr:nvSpPr>
        <xdr:spPr>
          <a:xfrm>
            <a:off x="3823867" y="2219324"/>
            <a:ext cx="1419225" cy="109537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/>
          <a:lstStyle/>
          <a:p>
            <a:pPr algn="ctr"/>
            <a:r>
              <a:rPr lang="tr-TR" sz="1500" b="1">
                <a:solidFill>
                  <a:sysClr val="windowText" lastClr="000000"/>
                </a:solidFill>
              </a:rPr>
              <a:t>Substitutes</a:t>
            </a:r>
          </a:p>
        </xdr:txBody>
      </xdr:sp>
      <xdr:pic>
        <xdr:nvPicPr>
          <xdr:cNvPr id="60" name="Picture 59">
            <a:hlinkClick xmlns:r="http://schemas.openxmlformats.org/officeDocument/2006/relationships" r:id="rId2" tooltip="Substitutes"/>
            <a:extLst>
              <a:ext uri="{FF2B5EF4-FFF2-40B4-BE49-F238E27FC236}">
                <a16:creationId xmlns:a16="http://schemas.microsoft.com/office/drawing/2014/main" id="{35A13027-D71B-41AC-830B-8BC5F987D6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73479" y="1900236"/>
            <a:ext cx="720000" cy="720000"/>
          </a:xfrm>
          <a:prstGeom prst="rect">
            <a:avLst/>
          </a:prstGeom>
          <a:ln>
            <a:noFill/>
          </a:ln>
        </xdr:spPr>
      </xdr:pic>
    </xdr:grpSp>
    <xdr:clientData/>
  </xdr:twoCellAnchor>
  <xdr:twoCellAnchor editAs="oneCell">
    <xdr:from>
      <xdr:col>2</xdr:col>
      <xdr:colOff>290092</xdr:colOff>
      <xdr:row>14</xdr:row>
      <xdr:rowOff>247649</xdr:rowOff>
    </xdr:from>
    <xdr:to>
      <xdr:col>3</xdr:col>
      <xdr:colOff>623467</xdr:colOff>
      <xdr:row>19</xdr:row>
      <xdr:rowOff>166687</xdr:rowOff>
    </xdr:to>
    <xdr:grpSp>
      <xdr:nvGrpSpPr>
        <xdr:cNvPr id="5" name="Group 4">
          <a:hlinkClick xmlns:r="http://schemas.openxmlformats.org/officeDocument/2006/relationships" r:id="rId4" tooltip="Suppliers Power"/>
          <a:extLst>
            <a:ext uri="{FF2B5EF4-FFF2-40B4-BE49-F238E27FC236}">
              <a16:creationId xmlns:a16="http://schemas.microsoft.com/office/drawing/2014/main" id="{2EF558AC-D9D1-D2E2-BB4A-A6A1E1CC7D02}"/>
            </a:ext>
          </a:extLst>
        </xdr:cNvPr>
        <xdr:cNvGrpSpPr/>
      </xdr:nvGrpSpPr>
      <xdr:grpSpPr>
        <a:xfrm>
          <a:off x="1318792" y="3524249"/>
          <a:ext cx="1419225" cy="1490663"/>
          <a:chOff x="1318792" y="3524249"/>
          <a:chExt cx="1419225" cy="1490663"/>
        </a:xfrm>
      </xdr:grpSpPr>
      <xdr:sp macro="" textlink="">
        <xdr:nvSpPr>
          <xdr:cNvPr id="50" name="Rectangle 49">
            <a:hlinkClick xmlns:r="http://schemas.openxmlformats.org/officeDocument/2006/relationships" r:id="rId4" tooltip="Suppliers Power"/>
            <a:extLst>
              <a:ext uri="{FF2B5EF4-FFF2-40B4-BE49-F238E27FC236}">
                <a16:creationId xmlns:a16="http://schemas.microsoft.com/office/drawing/2014/main" id="{36255D88-EF66-48FE-B026-58E6821D173F}"/>
              </a:ext>
            </a:extLst>
          </xdr:cNvPr>
          <xdr:cNvSpPr>
            <a:spLocks noChangeAspect="1"/>
          </xdr:cNvSpPr>
        </xdr:nvSpPr>
        <xdr:spPr>
          <a:xfrm>
            <a:off x="1318792" y="3919537"/>
            <a:ext cx="1419225" cy="109537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/>
          <a:lstStyle/>
          <a:p>
            <a:pPr algn="ctr"/>
            <a:r>
              <a:rPr lang="tr-TR" sz="1500" b="1">
                <a:solidFill>
                  <a:sysClr val="windowText" lastClr="000000"/>
                </a:solidFill>
              </a:rPr>
              <a:t>Suppliers</a:t>
            </a:r>
          </a:p>
          <a:p>
            <a:pPr algn="ctr"/>
            <a:r>
              <a:rPr lang="tr-TR" sz="1500" b="1">
                <a:solidFill>
                  <a:sysClr val="windowText" lastClr="000000"/>
                </a:solidFill>
              </a:rPr>
              <a:t>Power</a:t>
            </a:r>
          </a:p>
        </xdr:txBody>
      </xdr:sp>
      <xdr:pic>
        <xdr:nvPicPr>
          <xdr:cNvPr id="62" name="Picture 61">
            <a:hlinkClick xmlns:r="http://schemas.openxmlformats.org/officeDocument/2006/relationships" r:id="rId4" tooltip="Suppliers Power"/>
            <a:extLst>
              <a:ext uri="{FF2B5EF4-FFF2-40B4-BE49-F238E27FC236}">
                <a16:creationId xmlns:a16="http://schemas.microsoft.com/office/drawing/2014/main" id="{0918D44A-1610-4CE3-BCCB-AC939097017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68404" y="3524249"/>
            <a:ext cx="720000" cy="720000"/>
          </a:xfrm>
          <a:prstGeom prst="rect">
            <a:avLst/>
          </a:prstGeom>
          <a:ln>
            <a:noFill/>
          </a:ln>
        </xdr:spPr>
      </xdr:pic>
    </xdr:grpSp>
    <xdr:clientData/>
  </xdr:twoCellAnchor>
  <xdr:twoCellAnchor editAs="oneCell">
    <xdr:from>
      <xdr:col>3</xdr:col>
      <xdr:colOff>580717</xdr:colOff>
      <xdr:row>12</xdr:row>
      <xdr:rowOff>128699</xdr:rowOff>
    </xdr:from>
    <xdr:to>
      <xdr:col>5</xdr:col>
      <xdr:colOff>666217</xdr:colOff>
      <xdr:row>18</xdr:row>
      <xdr:rowOff>42749</xdr:rowOff>
    </xdr:to>
    <xdr:sp macro="" textlink="">
      <xdr:nvSpPr>
        <xdr:cNvPr id="45" name="Oval 44">
          <a:hlinkClick xmlns:r="http://schemas.openxmlformats.org/officeDocument/2006/relationships" r:id="rId12" tooltip="Dashboard"/>
          <a:extLst>
            <a:ext uri="{FF2B5EF4-FFF2-40B4-BE49-F238E27FC236}">
              <a16:creationId xmlns:a16="http://schemas.microsoft.com/office/drawing/2014/main" id="{C4CE41C4-F093-4B38-81A1-770D71E21664}"/>
            </a:ext>
          </a:extLst>
        </xdr:cNvPr>
        <xdr:cNvSpPr>
          <a:spLocks noChangeAspect="1"/>
        </xdr:cNvSpPr>
      </xdr:nvSpPr>
      <xdr:spPr>
        <a:xfrm>
          <a:off x="2695267" y="2776649"/>
          <a:ext cx="1800000" cy="1800000"/>
        </a:xfrm>
        <a:prstGeom prst="ellipse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500" b="1">
              <a:solidFill>
                <a:schemeClr val="bg1"/>
              </a:solidFill>
            </a:rPr>
            <a:t>Porter's</a:t>
          </a:r>
          <a:r>
            <a:rPr lang="tr-TR" sz="1500" b="1" baseline="0">
              <a:solidFill>
                <a:schemeClr val="bg1"/>
              </a:solidFill>
            </a:rPr>
            <a:t> </a:t>
          </a:r>
        </a:p>
        <a:p>
          <a:pPr algn="ctr"/>
          <a:r>
            <a:rPr lang="tr-TR" sz="2500" b="1" baseline="0">
              <a:solidFill>
                <a:schemeClr val="bg1"/>
              </a:solidFill>
            </a:rPr>
            <a:t>5</a:t>
          </a:r>
          <a:r>
            <a:rPr lang="tr-TR" sz="1500" b="1" baseline="0">
              <a:solidFill>
                <a:schemeClr val="bg1"/>
              </a:solidFill>
            </a:rPr>
            <a:t> </a:t>
          </a:r>
        </a:p>
        <a:p>
          <a:pPr algn="ctr"/>
          <a:r>
            <a:rPr lang="tr-TR" sz="1500" b="1" baseline="0">
              <a:solidFill>
                <a:schemeClr val="bg1"/>
              </a:solidFill>
            </a:rPr>
            <a:t>Forces</a:t>
          </a:r>
        </a:p>
        <a:p>
          <a:pPr algn="ctr"/>
          <a:r>
            <a:rPr lang="tr-TR" sz="1500" b="1" baseline="0">
              <a:solidFill>
                <a:schemeClr val="bg1"/>
              </a:solidFill>
            </a:rPr>
            <a:t>Analysis</a:t>
          </a:r>
          <a:endParaRPr lang="tr-TR" sz="15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11</xdr:col>
      <xdr:colOff>90111</xdr:colOff>
      <xdr:row>18</xdr:row>
      <xdr:rowOff>307237</xdr:rowOff>
    </xdr:from>
    <xdr:to>
      <xdr:col>11</xdr:col>
      <xdr:colOff>1710111</xdr:colOff>
      <xdr:row>21</xdr:row>
      <xdr:rowOff>264262</xdr:rowOff>
    </xdr:to>
    <xdr:sp macro="" textlink="">
      <xdr:nvSpPr>
        <xdr:cNvPr id="3" name="Rectangle: Rounded Corners 2">
          <a:hlinkClick xmlns:r="http://schemas.openxmlformats.org/officeDocument/2006/relationships" r:id="rId12" tooltip="Go to Dashboard"/>
          <a:extLst>
            <a:ext uri="{FF2B5EF4-FFF2-40B4-BE49-F238E27FC236}">
              <a16:creationId xmlns:a16="http://schemas.microsoft.com/office/drawing/2014/main" id="{D91665A9-AF9A-40AD-9791-AA1816098505}"/>
            </a:ext>
          </a:extLst>
        </xdr:cNvPr>
        <xdr:cNvSpPr>
          <a:spLocks noChangeAspect="1"/>
        </xdr:cNvSpPr>
      </xdr:nvSpPr>
      <xdr:spPr>
        <a:xfrm>
          <a:off x="7500561" y="4841137"/>
          <a:ext cx="1620000" cy="900000"/>
        </a:xfrm>
        <a:prstGeom prst="roundRect">
          <a:avLst/>
        </a:prstGeom>
        <a:solidFill>
          <a:schemeClr val="tx2">
            <a:lumMod val="75000"/>
          </a:schemeClr>
        </a:solidFill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300" b="1"/>
            <a:t>          Analysis</a:t>
          </a:r>
          <a:br>
            <a:rPr lang="tr-TR" sz="1300" b="1"/>
          </a:br>
          <a:r>
            <a:rPr lang="tr-TR" sz="1300" b="1"/>
            <a:t>          Dashboard</a:t>
          </a:r>
        </a:p>
      </xdr:txBody>
    </xdr:sp>
    <xdr:clientData/>
  </xdr:twoCellAnchor>
  <xdr:twoCellAnchor editAs="oneCell">
    <xdr:from>
      <xdr:col>11</xdr:col>
      <xdr:colOff>225411</xdr:colOff>
      <xdr:row>19</xdr:row>
      <xdr:rowOff>262912</xdr:rowOff>
    </xdr:from>
    <xdr:to>
      <xdr:col>11</xdr:col>
      <xdr:colOff>585411</xdr:colOff>
      <xdr:row>20</xdr:row>
      <xdr:rowOff>308587</xdr:rowOff>
    </xdr:to>
    <xdr:pic>
      <xdr:nvPicPr>
        <xdr:cNvPr id="6" name="Picture 5">
          <a:hlinkClick xmlns:r="http://schemas.openxmlformats.org/officeDocument/2006/relationships" r:id="rId12" tooltip="Go to Dashboard"/>
          <a:extLst>
            <a:ext uri="{FF2B5EF4-FFF2-40B4-BE49-F238E27FC236}">
              <a16:creationId xmlns:a16="http://schemas.microsoft.com/office/drawing/2014/main" id="{D4064667-2B9A-4E4E-8464-64D5A8E13DA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5861" y="5111137"/>
          <a:ext cx="360000" cy="360000"/>
        </a:xfrm>
        <a:prstGeom prst="rect">
          <a:avLst/>
        </a:prstGeom>
      </xdr:spPr>
    </xdr:pic>
    <xdr:clientData/>
  </xdr:twoCellAnchor>
  <xdr:oneCellAnchor>
    <xdr:from>
      <xdr:col>11</xdr:col>
      <xdr:colOff>638175</xdr:colOff>
      <xdr:row>1</xdr:row>
      <xdr:rowOff>47625</xdr:rowOff>
    </xdr:from>
    <xdr:ext cx="1325166" cy="381000"/>
    <xdr:pic>
      <xdr:nvPicPr>
        <xdr:cNvPr id="1062" name="mpkLogo">
          <a:hlinkClick xmlns:a="http://schemas.openxmlformats.org/drawingml/2006/main" xmlns:r="http://schemas.openxmlformats.org/officeDocument/2006/relationships" r:id="rId2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1670625</xdr:colOff>
      <xdr:row>1</xdr:row>
      <xdr:rowOff>51225</xdr:rowOff>
    </xdr:from>
    <xdr:to>
      <xdr:col>4</xdr:col>
      <xdr:colOff>0</xdr:colOff>
      <xdr:row>2</xdr:row>
      <xdr:rowOff>253575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7CBD141-5984-4CCE-8C13-229A1AC881A0}"/>
            </a:ext>
          </a:extLst>
        </xdr:cNvPr>
        <xdr:cNvGrpSpPr/>
      </xdr:nvGrpSpPr>
      <xdr:grpSpPr>
        <a:xfrm>
          <a:off x="6680775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7FD9C9-5CBA-24A4-A101-0E2043EE5BA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51603BD-7D6B-FC35-05C5-5DAE5C8ACE4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9F5EDEDB-542B-474D-8E51-AE5B0AE55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7</xdr:col>
      <xdr:colOff>19050</xdr:colOff>
      <xdr:row>1</xdr:row>
      <xdr:rowOff>47625</xdr:rowOff>
    </xdr:from>
    <xdr:ext cx="1325166" cy="381000"/>
    <xdr:pic>
      <xdr:nvPicPr>
        <xdr:cNvPr id="1016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CFC3F656-7415-4D25-87D7-887A9D036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1670624</xdr:colOff>
      <xdr:row>1</xdr:row>
      <xdr:rowOff>51225</xdr:rowOff>
    </xdr:from>
    <xdr:to>
      <xdr:col>3</xdr:col>
      <xdr:colOff>2714624</xdr:colOff>
      <xdr:row>2</xdr:row>
      <xdr:rowOff>253575</xdr:rowOff>
    </xdr:to>
    <xdr:grpSp>
      <xdr:nvGrpSpPr>
        <xdr:cNvPr id="21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AB1E274C-8D8C-4E4D-838C-7626232F0FFF}"/>
            </a:ext>
          </a:extLst>
        </xdr:cNvPr>
        <xdr:cNvGrpSpPr/>
      </xdr:nvGrpSpPr>
      <xdr:grpSpPr>
        <a:xfrm>
          <a:off x="6680774" y="136950"/>
          <a:ext cx="1044000" cy="450000"/>
          <a:chOff x="6972831" y="127063"/>
          <a:chExt cx="1044000" cy="450000"/>
        </a:xfrm>
      </xdr:grpSpPr>
      <xdr:sp macro="" textlink="">
        <xdr:nvSpPr>
          <xdr:cNvPr id="22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00FE45E8-088A-46D4-75BA-4EC6D8D430E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3" name="Picture 22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6C16CBA0-25F6-DB81-1ED1-88A80444782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19050</xdr:colOff>
      <xdr:row>1</xdr:row>
      <xdr:rowOff>47625</xdr:rowOff>
    </xdr:from>
    <xdr:ext cx="1325166" cy="381000"/>
    <xdr:pic>
      <xdr:nvPicPr>
        <xdr:cNvPr id="102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891A24EC-6EC8-4722-9F6F-E25523B83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1670624</xdr:colOff>
      <xdr:row>1</xdr:row>
      <xdr:rowOff>51225</xdr:rowOff>
    </xdr:from>
    <xdr:to>
      <xdr:col>3</xdr:col>
      <xdr:colOff>2714624</xdr:colOff>
      <xdr:row>2</xdr:row>
      <xdr:rowOff>253575</xdr:rowOff>
    </xdr:to>
    <xdr:grpSp>
      <xdr:nvGrpSpPr>
        <xdr:cNvPr id="21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2FBB63E-AAEE-474F-BF4F-A2C36FB37968}"/>
            </a:ext>
          </a:extLst>
        </xdr:cNvPr>
        <xdr:cNvGrpSpPr/>
      </xdr:nvGrpSpPr>
      <xdr:grpSpPr>
        <a:xfrm>
          <a:off x="6680774" y="136950"/>
          <a:ext cx="1044000" cy="450000"/>
          <a:chOff x="6972831" y="127063"/>
          <a:chExt cx="1044000" cy="450000"/>
        </a:xfrm>
      </xdr:grpSpPr>
      <xdr:sp macro="" textlink="">
        <xdr:nvSpPr>
          <xdr:cNvPr id="22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3C397D56-E4C7-8D30-6D4B-FC918A62537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3" name="Picture 22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4BA1F7CC-2EA1-7AD0-6C5C-0168AE64E5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19050</xdr:colOff>
      <xdr:row>1</xdr:row>
      <xdr:rowOff>47625</xdr:rowOff>
    </xdr:from>
    <xdr:ext cx="1325166" cy="381000"/>
    <xdr:pic>
      <xdr:nvPicPr>
        <xdr:cNvPr id="102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0C344AC1-14A1-4DE5-8091-2F503E909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1670624</xdr:colOff>
      <xdr:row>1</xdr:row>
      <xdr:rowOff>51225</xdr:rowOff>
    </xdr:from>
    <xdr:to>
      <xdr:col>3</xdr:col>
      <xdr:colOff>2714624</xdr:colOff>
      <xdr:row>2</xdr:row>
      <xdr:rowOff>253575</xdr:rowOff>
    </xdr:to>
    <xdr:grpSp>
      <xdr:nvGrpSpPr>
        <xdr:cNvPr id="21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35E8B4A7-75F4-4A78-B687-ED0EBAC01F31}"/>
            </a:ext>
          </a:extLst>
        </xdr:cNvPr>
        <xdr:cNvGrpSpPr/>
      </xdr:nvGrpSpPr>
      <xdr:grpSpPr>
        <a:xfrm>
          <a:off x="6680774" y="136950"/>
          <a:ext cx="1044000" cy="450000"/>
          <a:chOff x="6972831" y="127063"/>
          <a:chExt cx="1044000" cy="450000"/>
        </a:xfrm>
      </xdr:grpSpPr>
      <xdr:sp macro="" textlink="">
        <xdr:nvSpPr>
          <xdr:cNvPr id="22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E3980880-36A9-4903-5DC7-3139361CCB1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3" name="Picture 22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399C5F0E-4558-176F-572E-13C5A7B4968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19050</xdr:colOff>
      <xdr:row>1</xdr:row>
      <xdr:rowOff>47625</xdr:rowOff>
    </xdr:from>
    <xdr:ext cx="1325166" cy="381000"/>
    <xdr:pic>
      <xdr:nvPicPr>
        <xdr:cNvPr id="102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9B76FDA2-6092-426D-9DBC-FAB2F4A5F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1670624</xdr:colOff>
      <xdr:row>1</xdr:row>
      <xdr:rowOff>51225</xdr:rowOff>
    </xdr:from>
    <xdr:to>
      <xdr:col>3</xdr:col>
      <xdr:colOff>2714624</xdr:colOff>
      <xdr:row>2</xdr:row>
      <xdr:rowOff>253575</xdr:rowOff>
    </xdr:to>
    <xdr:grpSp>
      <xdr:nvGrpSpPr>
        <xdr:cNvPr id="21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93FC13A1-C9D5-48E2-A573-8059371A3D50}"/>
            </a:ext>
          </a:extLst>
        </xdr:cNvPr>
        <xdr:cNvGrpSpPr/>
      </xdr:nvGrpSpPr>
      <xdr:grpSpPr>
        <a:xfrm>
          <a:off x="6680774" y="136950"/>
          <a:ext cx="1044000" cy="450000"/>
          <a:chOff x="6972831" y="127063"/>
          <a:chExt cx="1044000" cy="450000"/>
        </a:xfrm>
      </xdr:grpSpPr>
      <xdr:sp macro="" textlink="">
        <xdr:nvSpPr>
          <xdr:cNvPr id="22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86856D1-301F-2D95-AEB5-8239AE0E01A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3" name="Picture 22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05E0D21A-A272-DEF0-B332-19A2FFAA105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19050</xdr:colOff>
      <xdr:row>1</xdr:row>
      <xdr:rowOff>47625</xdr:rowOff>
    </xdr:from>
    <xdr:ext cx="1325166" cy="381000"/>
    <xdr:pic>
      <xdr:nvPicPr>
        <xdr:cNvPr id="102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22</xdr:row>
      <xdr:rowOff>219900</xdr:rowOff>
    </xdr:from>
    <xdr:to>
      <xdr:col>9</xdr:col>
      <xdr:colOff>0</xdr:colOff>
      <xdr:row>36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FC3E3C1-928A-4156-8CF0-F5E9BC0D3BB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0</xdr:colOff>
      <xdr:row>6</xdr:row>
      <xdr:rowOff>0</xdr:rowOff>
    </xdr:from>
    <xdr:to>
      <xdr:col>4</xdr:col>
      <xdr:colOff>0</xdr:colOff>
      <xdr:row>22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9A44F3A-7169-4BC2-87AC-EAC11359A5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0</xdr:colOff>
      <xdr:row>1</xdr:row>
      <xdr:rowOff>51225</xdr:rowOff>
    </xdr:from>
    <xdr:to>
      <xdr:col>7</xdr:col>
      <xdr:colOff>1044000</xdr:colOff>
      <xdr:row>2</xdr:row>
      <xdr:rowOff>253575</xdr:rowOff>
    </xdr:to>
    <xdr:grpSp>
      <xdr:nvGrpSpPr>
        <xdr:cNvPr id="22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2A4C0F02-9022-49EC-9943-FEC99483D81B}"/>
            </a:ext>
          </a:extLst>
        </xdr:cNvPr>
        <xdr:cNvGrpSpPr/>
      </xdr:nvGrpSpPr>
      <xdr:grpSpPr>
        <a:xfrm>
          <a:off x="6734175" y="136950"/>
          <a:ext cx="1044000" cy="450000"/>
          <a:chOff x="6972831" y="127063"/>
          <a:chExt cx="1044000" cy="450000"/>
        </a:xfrm>
      </xdr:grpSpPr>
      <xdr:sp macro="" textlink="">
        <xdr:nvSpPr>
          <xdr:cNvPr id="23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C87F93BD-7C1D-A86A-0E9B-EE4CDA78DF5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4" name="Picture 23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C952C991-EF0A-6DCB-33D1-72CB15BE7F1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2</xdr:col>
      <xdr:colOff>378212</xdr:colOff>
      <xdr:row>2</xdr:row>
      <xdr:rowOff>240940</xdr:rowOff>
    </xdr:to>
    <xdr:pic>
      <xdr:nvPicPr>
        <xdr:cNvPr id="20" name="mainicon">
          <a:extLst>
            <a:ext uri="{FF2B5EF4-FFF2-40B4-BE49-F238E27FC236}">
              <a16:creationId xmlns:a16="http://schemas.microsoft.com/office/drawing/2014/main" id="{3EB34997-CF36-4442-8E05-29062D523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7</xdr:col>
      <xdr:colOff>3152775</xdr:colOff>
      <xdr:row>1</xdr:row>
      <xdr:rowOff>47625</xdr:rowOff>
    </xdr:from>
    <xdr:ext cx="1325166" cy="381000"/>
    <xdr:pic>
      <xdr:nvPicPr>
        <xdr:cNvPr id="1024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2FAFD860-D073-4B9E-8C4C-9E95E5D1AA1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197316D1-5F1C-2F7C-DB63-BB16D4D5D8C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A011DFF4-4E8A-8CA5-6EA4-A5FEB60EDC4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B27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18" customWidth="1"/>
    <col min="2" max="2" width="11.7109375" style="18" customWidth="1"/>
    <col min="3" max="3" width="16.28515625" style="18" customWidth="1"/>
    <col min="4" max="7" width="12.85546875" style="18" customWidth="1"/>
    <col min="8" max="8" width="8.85546875" style="18" customWidth="1"/>
    <col min="9" max="9" width="11.7109375" style="18" customWidth="1"/>
    <col min="10" max="11" width="3.7109375" style="18" customWidth="1"/>
    <col min="12" max="12" width="27" style="18" customWidth="1"/>
    <col min="13" max="14" width="3.7109375" style="18" customWidth="1"/>
    <col min="15" max="16384" width="8.85546875" style="18"/>
  </cols>
  <sheetData>
    <row r="1" spans="1:14" s="1" customFormat="1" ht="6.75" customHeight="1" x14ac:dyDescent="0.25">
      <c r="B1" s="2"/>
      <c r="E1" s="3"/>
      <c r="F1" s="3"/>
      <c r="G1" s="3"/>
    </row>
    <row r="2" spans="1:14" s="33" customFormat="1" ht="20.100000000000001" customHeight="1" x14ac:dyDescent="0.25">
      <c r="B2" s="30"/>
      <c r="C2" s="26" t="s">
        <v>47</v>
      </c>
      <c r="D2" s="34"/>
      <c r="E2" s="34"/>
      <c r="F2" s="34"/>
      <c r="G2" s="34"/>
      <c r="H2" s="34"/>
      <c r="I2" s="34"/>
      <c r="J2" s="34"/>
      <c r="K2" s="34"/>
      <c r="L2" s="31"/>
      <c r="M2" s="34"/>
      <c r="N2" s="35"/>
    </row>
    <row r="3" spans="1:14" s="4" customFormat="1" ht="24" customHeight="1" x14ac:dyDescent="0.25">
      <c r="B3" s="5"/>
      <c r="C3" s="6" t="s">
        <v>84</v>
      </c>
      <c r="D3" s="7"/>
      <c r="E3" s="7"/>
      <c r="F3" s="7"/>
      <c r="G3" s="7"/>
      <c r="H3" s="7"/>
      <c r="I3" s="7"/>
      <c r="J3" s="7"/>
      <c r="K3" s="7"/>
      <c r="L3" s="32"/>
      <c r="M3" s="7"/>
      <c r="N3" s="8"/>
    </row>
    <row r="4" spans="1:14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10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s="10" customFormat="1" x14ac:dyDescent="0.25">
      <c r="A6" s="9"/>
      <c r="B6" s="12"/>
      <c r="C6" s="13"/>
      <c r="D6" s="13"/>
      <c r="E6" s="13"/>
      <c r="F6" s="13"/>
      <c r="G6" s="13"/>
      <c r="H6" s="13"/>
      <c r="I6" s="14"/>
      <c r="K6" s="12"/>
      <c r="L6" s="13"/>
      <c r="M6" s="14"/>
      <c r="N6" s="9"/>
    </row>
    <row r="7" spans="1:14" s="10" customFormat="1" ht="20.25" thickBot="1" x14ac:dyDescent="0.3">
      <c r="B7" s="15"/>
      <c r="C7" s="79"/>
      <c r="D7" s="80" t="s">
        <v>83</v>
      </c>
      <c r="E7" s="81"/>
      <c r="F7" s="79"/>
      <c r="G7" s="79"/>
      <c r="H7" s="79"/>
      <c r="I7" s="17"/>
      <c r="K7" s="15"/>
      <c r="L7" s="82" t="s">
        <v>82</v>
      </c>
      <c r="M7" s="17"/>
    </row>
    <row r="8" spans="1:14" s="10" customFormat="1" x14ac:dyDescent="0.25">
      <c r="B8" s="15"/>
      <c r="C8" s="16"/>
      <c r="D8" s="16"/>
      <c r="E8" s="16"/>
      <c r="F8" s="16"/>
      <c r="G8" s="16"/>
      <c r="H8" s="16"/>
      <c r="I8" s="17"/>
      <c r="K8" s="15"/>
      <c r="L8" s="16"/>
      <c r="M8" s="17"/>
    </row>
    <row r="9" spans="1:14" s="10" customFormat="1" ht="24.95" customHeight="1" x14ac:dyDescent="0.25">
      <c r="B9" s="15"/>
      <c r="C9" s="16"/>
      <c r="D9" s="16"/>
      <c r="E9" s="16"/>
      <c r="F9" s="16"/>
      <c r="G9" s="16"/>
      <c r="H9" s="16"/>
      <c r="I9" s="17"/>
      <c r="K9" s="15"/>
      <c r="L9" s="48" t="s">
        <v>88</v>
      </c>
      <c r="M9" s="17"/>
    </row>
    <row r="10" spans="1:14" s="10" customFormat="1" ht="24.95" customHeight="1" x14ac:dyDescent="0.25">
      <c r="B10" s="15"/>
      <c r="C10" s="16"/>
      <c r="D10" s="16"/>
      <c r="E10" s="16"/>
      <c r="F10" s="16"/>
      <c r="G10" s="16"/>
      <c r="H10" s="16"/>
      <c r="I10" s="17"/>
      <c r="K10" s="15"/>
      <c r="L10" s="88" t="s">
        <v>90</v>
      </c>
      <c r="M10" s="17"/>
    </row>
    <row r="11" spans="1:14" s="10" customFormat="1" ht="24.95" customHeight="1" x14ac:dyDescent="0.25">
      <c r="B11" s="15"/>
      <c r="C11" s="16"/>
      <c r="D11" s="16"/>
      <c r="E11" s="16"/>
      <c r="F11" s="16"/>
      <c r="G11" s="16"/>
      <c r="H11" s="16"/>
      <c r="I11" s="17"/>
      <c r="K11" s="15"/>
      <c r="L11" s="16"/>
      <c r="M11" s="17"/>
    </row>
    <row r="12" spans="1:14" s="10" customFormat="1" ht="24.95" customHeight="1" x14ac:dyDescent="0.25">
      <c r="B12" s="15"/>
      <c r="C12" s="16"/>
      <c r="D12" s="16"/>
      <c r="E12" s="16"/>
      <c r="F12" s="16"/>
      <c r="G12" s="16"/>
      <c r="H12" s="16"/>
      <c r="I12" s="17"/>
      <c r="K12" s="15"/>
      <c r="L12" s="48" t="s">
        <v>63</v>
      </c>
      <c r="M12" s="17"/>
    </row>
    <row r="13" spans="1:14" s="10" customFormat="1" ht="24.95" customHeight="1" x14ac:dyDescent="0.25">
      <c r="B13" s="15"/>
      <c r="C13" s="16"/>
      <c r="D13" s="16"/>
      <c r="E13" s="16"/>
      <c r="F13" s="16"/>
      <c r="G13" s="16"/>
      <c r="H13" s="16"/>
      <c r="I13" s="17"/>
      <c r="K13" s="15"/>
      <c r="L13" s="90" t="s">
        <v>74</v>
      </c>
      <c r="M13" s="17"/>
    </row>
    <row r="14" spans="1:14" s="10" customFormat="1" ht="24.95" customHeight="1" x14ac:dyDescent="0.25">
      <c r="B14" s="15"/>
      <c r="C14" s="16"/>
      <c r="D14" s="16"/>
      <c r="E14" s="16"/>
      <c r="F14" s="16"/>
      <c r="G14" s="16"/>
      <c r="H14" s="16"/>
      <c r="I14" s="17"/>
      <c r="K14" s="15"/>
      <c r="L14" s="91" t="s">
        <v>75</v>
      </c>
      <c r="M14" s="17"/>
    </row>
    <row r="15" spans="1:14" s="10" customFormat="1" ht="24.95" customHeight="1" x14ac:dyDescent="0.25">
      <c r="B15" s="15"/>
      <c r="C15" s="16"/>
      <c r="D15" s="16"/>
      <c r="E15" s="16"/>
      <c r="F15" s="16"/>
      <c r="G15" s="16"/>
      <c r="H15" s="16"/>
      <c r="I15" s="17"/>
      <c r="K15" s="15"/>
      <c r="L15" s="91" t="s">
        <v>76</v>
      </c>
      <c r="M15" s="17"/>
    </row>
    <row r="16" spans="1:14" s="10" customFormat="1" ht="24.95" customHeight="1" x14ac:dyDescent="0.25">
      <c r="B16" s="15"/>
      <c r="C16" s="16"/>
      <c r="D16" s="16"/>
      <c r="E16" s="16"/>
      <c r="F16" s="16"/>
      <c r="G16" s="16"/>
      <c r="H16" s="16"/>
      <c r="I16" s="17"/>
      <c r="K16" s="15"/>
      <c r="L16" s="91"/>
      <c r="M16" s="17"/>
    </row>
    <row r="17" spans="2:28" s="10" customFormat="1" ht="24.95" customHeight="1" x14ac:dyDescent="0.25">
      <c r="B17" s="15"/>
      <c r="C17" s="16"/>
      <c r="D17" s="16"/>
      <c r="E17" s="16"/>
      <c r="F17" s="16"/>
      <c r="G17" s="16"/>
      <c r="H17" s="16"/>
      <c r="I17" s="17"/>
      <c r="K17" s="15"/>
      <c r="L17" s="92"/>
      <c r="M17" s="17"/>
    </row>
    <row r="18" spans="2:28" s="10" customFormat="1" ht="24.95" customHeight="1" x14ac:dyDescent="0.25">
      <c r="B18" s="15"/>
      <c r="C18" s="16"/>
      <c r="D18" s="16"/>
      <c r="E18" s="16"/>
      <c r="F18" s="16"/>
      <c r="G18" s="16"/>
      <c r="H18" s="16"/>
      <c r="I18" s="17"/>
      <c r="K18" s="15"/>
      <c r="L18" s="16"/>
      <c r="M18" s="17"/>
    </row>
    <row r="19" spans="2:28" ht="24.95" customHeight="1" x14ac:dyDescent="0.25">
      <c r="B19" s="15"/>
      <c r="C19" s="16"/>
      <c r="D19" s="16"/>
      <c r="E19" s="16"/>
      <c r="F19" s="16"/>
      <c r="G19" s="16"/>
      <c r="H19" s="16"/>
      <c r="I19" s="17"/>
      <c r="J19" s="10"/>
      <c r="K19" s="15"/>
      <c r="L19" s="16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2:28" ht="24.95" customHeight="1" x14ac:dyDescent="0.25">
      <c r="B20" s="15"/>
      <c r="C20" s="16"/>
      <c r="D20" s="16"/>
      <c r="E20" s="16"/>
      <c r="F20" s="16"/>
      <c r="G20" s="16"/>
      <c r="H20" s="16"/>
      <c r="I20" s="17"/>
      <c r="J20" s="10"/>
      <c r="K20" s="15"/>
      <c r="L20" s="16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2:28" ht="24.95" customHeight="1" x14ac:dyDescent="0.25">
      <c r="B21" s="15"/>
      <c r="C21" s="16"/>
      <c r="D21" s="16"/>
      <c r="E21" s="16"/>
      <c r="F21" s="16"/>
      <c r="G21" s="16"/>
      <c r="H21" s="16"/>
      <c r="I21" s="17"/>
      <c r="J21" s="10"/>
      <c r="K21" s="15"/>
      <c r="L21" s="16"/>
      <c r="M21" s="17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2:28" ht="24.95" customHeight="1" x14ac:dyDescent="0.25">
      <c r="B22" s="15"/>
      <c r="C22" s="16"/>
      <c r="D22" s="16"/>
      <c r="E22" s="16"/>
      <c r="F22" s="16"/>
      <c r="G22" s="16"/>
      <c r="H22" s="16"/>
      <c r="I22" s="17"/>
      <c r="J22" s="10"/>
      <c r="K22" s="15"/>
      <c r="L22" s="16"/>
      <c r="M22" s="17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2:28" x14ac:dyDescent="0.25">
      <c r="B23" s="15"/>
      <c r="C23" s="16"/>
      <c r="D23" s="16"/>
      <c r="E23" s="16"/>
      <c r="F23" s="16"/>
      <c r="G23" s="16"/>
      <c r="H23" s="16"/>
      <c r="I23" s="17"/>
      <c r="J23" s="10"/>
      <c r="K23" s="15"/>
      <c r="L23" s="16"/>
      <c r="M23" s="17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2:28" x14ac:dyDescent="0.25">
      <c r="B24" s="15"/>
      <c r="C24" s="16"/>
      <c r="D24" s="16"/>
      <c r="E24" s="16"/>
      <c r="F24" s="16"/>
      <c r="G24" s="16"/>
      <c r="H24" s="16"/>
      <c r="I24" s="17"/>
      <c r="J24" s="10"/>
      <c r="K24" s="15"/>
      <c r="L24" s="16"/>
      <c r="M24" s="17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2:28" x14ac:dyDescent="0.25">
      <c r="B25" s="19"/>
      <c r="C25" s="20"/>
      <c r="D25" s="20"/>
      <c r="E25" s="20"/>
      <c r="F25" s="20"/>
      <c r="G25" s="20"/>
      <c r="H25" s="20"/>
      <c r="I25" s="21"/>
      <c r="J25" s="10"/>
      <c r="K25" s="19"/>
      <c r="L25" s="20"/>
      <c r="M25" s="21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2:28" ht="7.15" customHeight="1" x14ac:dyDescent="0.25"/>
    <row r="27" spans="2:28" s="22" customFormat="1" ht="22.9" customHeight="1" x14ac:dyDescent="0.25">
      <c r="B27" s="23"/>
      <c r="C27" s="23"/>
      <c r="D27" s="24"/>
      <c r="E27" s="25"/>
      <c r="F27" s="25"/>
      <c r="G27" s="25"/>
      <c r="H27" s="23"/>
      <c r="I27" s="23"/>
      <c r="J27" s="23"/>
      <c r="K27" s="23"/>
      <c r="L27" s="23"/>
      <c r="M27" s="23"/>
    </row>
  </sheetData>
  <sheetProtection algorithmName="SHA-512" hashValue="4NiOgx06Bw6y1Iz7xLlWQvQHasQ8xy3uAhc+QRJJ0o7XCehCrWav5ys9Si2BuScfp30M3h9HXJF5u2XHn6Dk2Q==" saltValue="MDlrOznJjF+vD7rYm29hK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F1EFADF-D514-462C-9F71-5376FE12DF26}">
          <x14:formula1>
            <xm:f>Calc!$AW$4:$AW$6</xm:f>
          </x14:formula1>
          <xm:sqref>L10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425FA-6037-46A2-93BD-B2BC8631845B}">
  <sheetPr>
    <pageSetUpPr autoPageBreaks="0" fitToPage="1"/>
  </sheetPr>
  <dimension ref="A1:AB22"/>
  <sheetViews>
    <sheetView showGridLines="0" showRowColHeaders="0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8.85546875" defaultRowHeight="15" x14ac:dyDescent="0.25"/>
  <cols>
    <col min="1" max="1" width="3.7109375" style="18" customWidth="1"/>
    <col min="2" max="2" width="30.7109375" style="18" customWidth="1"/>
    <col min="3" max="4" width="40.7109375" style="18" customWidth="1"/>
    <col min="5" max="9" width="10.7109375" style="18" customWidth="1"/>
    <col min="10" max="10" width="3.7109375" style="18" customWidth="1"/>
    <col min="11" max="11" width="33.28515625" style="18" customWidth="1"/>
    <col min="12" max="16384" width="8.85546875" style="18"/>
  </cols>
  <sheetData>
    <row r="1" spans="1:28" s="1" customFormat="1" ht="6.75" customHeight="1" x14ac:dyDescent="0.25"/>
    <row r="2" spans="1:28" s="33" customFormat="1" ht="20.100000000000001" customHeight="1" x14ac:dyDescent="0.25">
      <c r="B2" s="135" t="s">
        <v>47</v>
      </c>
      <c r="C2" s="26"/>
      <c r="D2" s="26"/>
      <c r="E2" s="34"/>
      <c r="F2" s="34"/>
      <c r="G2" s="34"/>
      <c r="H2" s="34"/>
      <c r="I2" s="34"/>
      <c r="J2" s="35"/>
    </row>
    <row r="3" spans="1:28" s="4" customFormat="1" ht="24" customHeight="1" x14ac:dyDescent="0.25">
      <c r="B3" s="136" t="s">
        <v>94</v>
      </c>
      <c r="C3" s="6"/>
      <c r="D3" s="6"/>
      <c r="E3" s="7"/>
      <c r="F3" s="7"/>
      <c r="G3" s="7"/>
      <c r="H3" s="7"/>
      <c r="I3" s="7"/>
      <c r="J3" s="8"/>
    </row>
    <row r="4" spans="1:28" s="10" customFormat="1" ht="4.9000000000000004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28" s="43" customFormat="1" ht="30" customHeight="1" x14ac:dyDescent="0.25">
      <c r="A5" s="42"/>
      <c r="B5" s="109" t="s">
        <v>31</v>
      </c>
      <c r="C5" s="110"/>
      <c r="D5" s="111"/>
      <c r="E5" s="124" t="s">
        <v>72</v>
      </c>
      <c r="F5" s="125"/>
      <c r="G5" s="125"/>
      <c r="H5" s="125"/>
      <c r="I5" s="126"/>
      <c r="J5" s="42"/>
    </row>
    <row r="6" spans="1:28" s="10" customFormat="1" ht="30" customHeight="1" x14ac:dyDescent="0.25">
      <c r="B6" s="127" t="s">
        <v>36</v>
      </c>
      <c r="C6" s="127" t="s">
        <v>35</v>
      </c>
      <c r="D6" s="127" t="s">
        <v>34</v>
      </c>
      <c r="E6" s="128" t="str">
        <f>IFERROR(IF(LEN(Menu!$L$13)&gt;0,Menu!$L$13,""),"")</f>
        <v>Market 1</v>
      </c>
      <c r="F6" s="128" t="str">
        <f>IFERROR(IF(LEN(Menu!$L$14)&gt;0,Menu!$L$14,""),"")</f>
        <v>Market 2</v>
      </c>
      <c r="G6" s="128" t="str">
        <f>IFERROR(IF(LEN(Menu!$L$15)&gt;0,Menu!$L$15,""),"")</f>
        <v>Market 3</v>
      </c>
      <c r="H6" s="128" t="str">
        <f>IFERROR(IF(LEN(Menu!$L$16)&gt;0,Menu!$L$16,""),"")</f>
        <v/>
      </c>
      <c r="I6" s="128" t="str">
        <f>IFERROR(IF(LEN(Menu!$L$17)&gt;0,Menu!$L$17,""),"")</f>
        <v/>
      </c>
    </row>
    <row r="7" spans="1:28" s="1" customFormat="1" ht="26.1" customHeight="1" x14ac:dyDescent="0.25">
      <c r="B7" s="129" t="s">
        <v>12</v>
      </c>
      <c r="C7" s="129" t="s">
        <v>37</v>
      </c>
      <c r="D7" s="129"/>
      <c r="E7" s="130">
        <v>3</v>
      </c>
      <c r="F7" s="130">
        <v>5</v>
      </c>
      <c r="G7" s="130">
        <v>4</v>
      </c>
      <c r="H7" s="130"/>
      <c r="I7" s="130"/>
      <c r="K7" s="95" t="str">
        <f t="shared" ref="K7:K21" si="0">IF(AND(ThreatScala="1-5",MAX($E7:$I7)&gt;5),"Please check the threat scale!",IF(AND(ThreatScala="1-10",MAX($E7:$I7)&gt;10),"Please check the threat scale!",IF(AND(ThreatScala="1-100",MAX($E7:$I7)&gt;100),"Please check the threat scale!","")))</f>
        <v/>
      </c>
    </row>
    <row r="8" spans="1:28" s="1" customFormat="1" ht="26.1" customHeight="1" x14ac:dyDescent="0.25">
      <c r="B8" s="131" t="s">
        <v>27</v>
      </c>
      <c r="C8" s="131" t="s">
        <v>38</v>
      </c>
      <c r="D8" s="131"/>
      <c r="E8" s="132">
        <v>4</v>
      </c>
      <c r="F8" s="132">
        <v>6</v>
      </c>
      <c r="G8" s="132">
        <v>5</v>
      </c>
      <c r="H8" s="132"/>
      <c r="I8" s="132"/>
      <c r="K8" s="95" t="str">
        <f t="shared" si="0"/>
        <v/>
      </c>
    </row>
    <row r="9" spans="1:28" s="1" customFormat="1" ht="26.1" customHeight="1" x14ac:dyDescent="0.25">
      <c r="B9" s="131" t="s">
        <v>28</v>
      </c>
      <c r="C9" s="131" t="s">
        <v>39</v>
      </c>
      <c r="D9" s="131"/>
      <c r="E9" s="132">
        <v>3</v>
      </c>
      <c r="F9" s="132">
        <v>7</v>
      </c>
      <c r="G9" s="132">
        <v>2</v>
      </c>
      <c r="H9" s="132"/>
      <c r="I9" s="132"/>
      <c r="K9" s="95" t="str">
        <f t="shared" si="0"/>
        <v/>
      </c>
    </row>
    <row r="10" spans="1:28" s="1" customFormat="1" ht="26.1" customHeight="1" x14ac:dyDescent="0.25">
      <c r="B10" s="131" t="s">
        <v>29</v>
      </c>
      <c r="C10" s="131" t="s">
        <v>40</v>
      </c>
      <c r="D10" s="131" t="s">
        <v>77</v>
      </c>
      <c r="E10" s="132">
        <v>2</v>
      </c>
      <c r="F10" s="132">
        <v>8</v>
      </c>
      <c r="G10" s="132">
        <v>2</v>
      </c>
      <c r="H10" s="132"/>
      <c r="I10" s="132"/>
      <c r="K10" s="95" t="str">
        <f t="shared" si="0"/>
        <v/>
      </c>
    </row>
    <row r="11" spans="1:28" s="1" customFormat="1" ht="26.1" customHeight="1" x14ac:dyDescent="0.25">
      <c r="B11" s="131" t="s">
        <v>30</v>
      </c>
      <c r="C11" s="131" t="s">
        <v>41</v>
      </c>
      <c r="D11" s="131"/>
      <c r="E11" s="132">
        <v>10</v>
      </c>
      <c r="F11" s="132">
        <v>9</v>
      </c>
      <c r="G11" s="132">
        <v>3</v>
      </c>
      <c r="H11" s="132"/>
      <c r="I11" s="132"/>
      <c r="K11" s="95" t="str">
        <f t="shared" si="0"/>
        <v/>
      </c>
    </row>
    <row r="12" spans="1:28" s="1" customFormat="1" ht="26.1" customHeight="1" x14ac:dyDescent="0.25">
      <c r="B12" s="144"/>
      <c r="C12" s="144"/>
      <c r="D12" s="144"/>
      <c r="E12" s="145"/>
      <c r="F12" s="145"/>
      <c r="G12" s="145"/>
      <c r="H12" s="145"/>
      <c r="I12" s="145"/>
      <c r="K12" s="95" t="str">
        <f t="shared" si="0"/>
        <v/>
      </c>
    </row>
    <row r="13" spans="1:28" s="1" customFormat="1" ht="26.1" customHeight="1" x14ac:dyDescent="0.25">
      <c r="B13" s="146"/>
      <c r="C13" s="147"/>
      <c r="D13" s="147"/>
      <c r="E13" s="148"/>
      <c r="F13" s="148"/>
      <c r="G13" s="148"/>
      <c r="H13" s="148"/>
      <c r="I13" s="149"/>
      <c r="K13" s="95"/>
    </row>
    <row r="14" spans="1:28" s="1" customFormat="1" ht="26.1" customHeight="1" x14ac:dyDescent="0.25">
      <c r="B14" s="150"/>
      <c r="C14" s="151"/>
      <c r="D14" s="151"/>
      <c r="E14" s="152"/>
      <c r="F14" s="152"/>
      <c r="G14" s="152"/>
      <c r="H14" s="152"/>
      <c r="I14" s="153"/>
      <c r="K14" s="95"/>
    </row>
    <row r="15" spans="1:28" s="44" customFormat="1" ht="26.1" customHeight="1" x14ac:dyDescent="0.25">
      <c r="B15" s="150"/>
      <c r="C15" s="151"/>
      <c r="D15" s="151"/>
      <c r="E15" s="152"/>
      <c r="F15" s="152"/>
      <c r="G15" s="152"/>
      <c r="H15" s="152"/>
      <c r="I15" s="153"/>
      <c r="J15" s="1"/>
      <c r="K15" s="9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s="44" customFormat="1" ht="26.1" customHeight="1" x14ac:dyDescent="0.25">
      <c r="B16" s="150"/>
      <c r="C16" s="151"/>
      <c r="D16" s="151"/>
      <c r="E16" s="152"/>
      <c r="F16" s="152"/>
      <c r="G16" s="152"/>
      <c r="H16" s="152"/>
      <c r="I16" s="153"/>
      <c r="J16" s="1"/>
      <c r="K16" s="9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s="44" customFormat="1" ht="26.1" customHeight="1" x14ac:dyDescent="0.25">
      <c r="B17" s="150"/>
      <c r="C17" s="151"/>
      <c r="D17" s="151"/>
      <c r="E17" s="152"/>
      <c r="F17" s="152"/>
      <c r="G17" s="152"/>
      <c r="H17" s="152"/>
      <c r="I17" s="153"/>
      <c r="J17" s="1"/>
      <c r="K17" s="9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s="44" customFormat="1" ht="26.1" customHeight="1" x14ac:dyDescent="0.25">
      <c r="B18" s="150"/>
      <c r="C18" s="151"/>
      <c r="D18" s="151"/>
      <c r="E18" s="152"/>
      <c r="F18" s="152"/>
      <c r="G18" s="152"/>
      <c r="H18" s="152"/>
      <c r="I18" s="153"/>
      <c r="J18" s="1"/>
      <c r="K18" s="9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s="44" customFormat="1" ht="26.1" customHeight="1" x14ac:dyDescent="0.25">
      <c r="B19" s="150"/>
      <c r="C19" s="151"/>
      <c r="D19" s="151"/>
      <c r="E19" s="152"/>
      <c r="F19" s="152"/>
      <c r="G19" s="152"/>
      <c r="H19" s="152"/>
      <c r="I19" s="153"/>
      <c r="J19" s="1"/>
      <c r="K19" s="9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s="44" customFormat="1" ht="26.1" customHeight="1" x14ac:dyDescent="0.25">
      <c r="B20" s="150"/>
      <c r="C20" s="151"/>
      <c r="D20" s="151"/>
      <c r="E20" s="152"/>
      <c r="F20" s="152"/>
      <c r="G20" s="152"/>
      <c r="H20" s="152"/>
      <c r="I20" s="153"/>
      <c r="J20" s="1"/>
      <c r="K20" s="95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s="44" customFormat="1" ht="26.1" customHeight="1" x14ac:dyDescent="0.25">
      <c r="B21" s="154"/>
      <c r="C21" s="155"/>
      <c r="D21" s="155"/>
      <c r="E21" s="156"/>
      <c r="F21" s="156"/>
      <c r="G21" s="156"/>
      <c r="H21" s="156"/>
      <c r="I21" s="157"/>
      <c r="J21" s="1"/>
      <c r="K21" s="9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ht="7.15" customHeight="1" x14ac:dyDescent="0.25"/>
  </sheetData>
  <sheetProtection algorithmName="SHA-512" hashValue="QOqQ+J1DZ2Ah6RTXrUhzEt1HsAHvdrHhWjrAxus85K/7tl6PdI0YedZQ4avqWrfoNjlXjAj6eN983Lgs9qMiMQ==" saltValue="vR6Dp5CjvLiI+NSUPUdZM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8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0C29AF7-6D0E-418C-916F-7EEC38416C0F}">
          <x14:formula1>
            <xm:f>IF(ThreatScala=Calc!$AW$4,Calc!$AY$4:$AY$8,IF(ThreatScala=Calc!$AW$5,Calc!$BA$4:$BA$13,IF(ThreatScala=Calc!$AW$6,Calc!$BC$4:$BC$103,Calc!$AW$9)))</xm:f>
          </x14:formula1>
          <xm:sqref>E7:I12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2F3C-9EDC-47A6-A78D-33BEF1D30BA3}">
  <sheetPr>
    <pageSetUpPr autoPageBreaks="0" fitToPage="1"/>
  </sheetPr>
  <dimension ref="A1:AB22"/>
  <sheetViews>
    <sheetView showGridLines="0" showRowColHeaders="0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8.85546875" defaultRowHeight="15" x14ac:dyDescent="0.25"/>
  <cols>
    <col min="1" max="1" width="3.7109375" style="18" customWidth="1"/>
    <col min="2" max="2" width="30.7109375" style="18" customWidth="1"/>
    <col min="3" max="4" width="40.7109375" style="18" customWidth="1"/>
    <col min="5" max="9" width="10.7109375" style="18" customWidth="1"/>
    <col min="10" max="10" width="3.7109375" style="18" customWidth="1"/>
    <col min="11" max="11" width="33.28515625" style="18" customWidth="1"/>
    <col min="12" max="16384" width="8.85546875" style="18"/>
  </cols>
  <sheetData>
    <row r="1" spans="1:28" s="1" customFormat="1" ht="6.75" customHeight="1" x14ac:dyDescent="0.25"/>
    <row r="2" spans="1:28" s="33" customFormat="1" ht="20.100000000000001" customHeight="1" x14ac:dyDescent="0.25">
      <c r="B2" s="135" t="s">
        <v>47</v>
      </c>
      <c r="C2" s="26"/>
      <c r="D2" s="26"/>
      <c r="E2" s="34"/>
      <c r="F2" s="34"/>
      <c r="G2" s="34"/>
      <c r="H2" s="34"/>
      <c r="I2" s="34"/>
      <c r="J2" s="35"/>
    </row>
    <row r="3" spans="1:28" s="4" customFormat="1" ht="24" customHeight="1" x14ac:dyDescent="0.25">
      <c r="B3" s="136" t="s">
        <v>95</v>
      </c>
      <c r="C3" s="6"/>
      <c r="D3" s="6"/>
      <c r="E3" s="7"/>
      <c r="F3" s="7"/>
      <c r="G3" s="7"/>
      <c r="H3" s="7"/>
      <c r="I3" s="7"/>
      <c r="J3" s="8"/>
    </row>
    <row r="4" spans="1:28" s="10" customFormat="1" ht="4.9000000000000004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28" s="43" customFormat="1" ht="30" customHeight="1" x14ac:dyDescent="0.25">
      <c r="A5" s="42"/>
      <c r="B5" s="121" t="s">
        <v>60</v>
      </c>
      <c r="C5" s="122"/>
      <c r="D5" s="123"/>
      <c r="E5" s="124" t="s">
        <v>72</v>
      </c>
      <c r="F5" s="125"/>
      <c r="G5" s="125"/>
      <c r="H5" s="125"/>
      <c r="I5" s="126"/>
      <c r="J5" s="42"/>
    </row>
    <row r="6" spans="1:28" s="10" customFormat="1" ht="30" customHeight="1" x14ac:dyDescent="0.25">
      <c r="B6" s="127" t="s">
        <v>36</v>
      </c>
      <c r="C6" s="127" t="s">
        <v>35</v>
      </c>
      <c r="D6" s="127" t="s">
        <v>34</v>
      </c>
      <c r="E6" s="128" t="str">
        <f>IFERROR(IF(LEN(Menu!$L$13)&gt;0,Menu!$L$13,""),"")</f>
        <v>Market 1</v>
      </c>
      <c r="F6" s="128" t="str">
        <f>IFERROR(IF(LEN(Menu!$L$14)&gt;0,Menu!$L$14,""),"")</f>
        <v>Market 2</v>
      </c>
      <c r="G6" s="128" t="str">
        <f>IFERROR(IF(LEN(Menu!$L$15)&gt;0,Menu!$L$15,""),"")</f>
        <v>Market 3</v>
      </c>
      <c r="H6" s="128" t="str">
        <f>IFERROR(IF(LEN(Menu!$L$16)&gt;0,Menu!$L$16,""),"")</f>
        <v/>
      </c>
      <c r="I6" s="128" t="str">
        <f>IFERROR(IF(LEN(Menu!$L$17)&gt;0,Menu!$L$17,""),"")</f>
        <v/>
      </c>
    </row>
    <row r="7" spans="1:28" s="1" customFormat="1" ht="26.1" customHeight="1" x14ac:dyDescent="0.25">
      <c r="B7" s="129" t="s">
        <v>53</v>
      </c>
      <c r="C7" s="129" t="s">
        <v>55</v>
      </c>
      <c r="D7" s="129"/>
      <c r="E7" s="130">
        <v>10</v>
      </c>
      <c r="F7" s="130">
        <v>5</v>
      </c>
      <c r="G7" s="130">
        <v>4</v>
      </c>
      <c r="H7" s="130"/>
      <c r="I7" s="130"/>
      <c r="K7" s="95" t="str">
        <f t="shared" ref="K7:K21" si="0">IF(AND(ThreatScala="1-5",MAX($E7:$I7)&gt;5),"Please check the threat scale!",IF(AND(ThreatScala="1-10",MAX($E7:$I7)&gt;10),"Please check the threat scale!",IF(AND(ThreatScala="1-100",MAX($E7:$I7)&gt;100),"Please check the threat scale!","")))</f>
        <v/>
      </c>
    </row>
    <row r="8" spans="1:28" s="1" customFormat="1" ht="26.1" customHeight="1" x14ac:dyDescent="0.25">
      <c r="B8" s="131" t="s">
        <v>22</v>
      </c>
      <c r="C8" s="131" t="s">
        <v>56</v>
      </c>
      <c r="D8" s="131" t="s">
        <v>78</v>
      </c>
      <c r="E8" s="132">
        <v>9</v>
      </c>
      <c r="F8" s="132">
        <v>6</v>
      </c>
      <c r="G8" s="132">
        <v>5</v>
      </c>
      <c r="H8" s="132"/>
      <c r="I8" s="132"/>
      <c r="K8" s="95" t="str">
        <f t="shared" si="0"/>
        <v/>
      </c>
    </row>
    <row r="9" spans="1:28" s="1" customFormat="1" ht="26.1" customHeight="1" x14ac:dyDescent="0.25">
      <c r="B9" s="131" t="s">
        <v>23</v>
      </c>
      <c r="C9" s="131" t="s">
        <v>52</v>
      </c>
      <c r="D9" s="131"/>
      <c r="E9" s="132">
        <v>8</v>
      </c>
      <c r="F9" s="132">
        <v>7</v>
      </c>
      <c r="G9" s="132">
        <v>4</v>
      </c>
      <c r="H9" s="132"/>
      <c r="I9" s="132"/>
      <c r="K9" s="95" t="str">
        <f t="shared" si="0"/>
        <v/>
      </c>
    </row>
    <row r="10" spans="1:28" s="1" customFormat="1" ht="26.1" customHeight="1" x14ac:dyDescent="0.25">
      <c r="B10" s="131"/>
      <c r="C10" s="131"/>
      <c r="D10" s="131"/>
      <c r="E10" s="132"/>
      <c r="F10" s="132"/>
      <c r="G10" s="132"/>
      <c r="H10" s="132"/>
      <c r="I10" s="132"/>
      <c r="K10" s="95" t="str">
        <f t="shared" si="0"/>
        <v/>
      </c>
    </row>
    <row r="11" spans="1:28" s="1" customFormat="1" ht="26.1" customHeight="1" x14ac:dyDescent="0.25">
      <c r="B11" s="131"/>
      <c r="C11" s="131"/>
      <c r="D11" s="131"/>
      <c r="E11" s="132"/>
      <c r="F11" s="132"/>
      <c r="G11" s="132"/>
      <c r="H11" s="132"/>
      <c r="I11" s="132"/>
      <c r="K11" s="95" t="str">
        <f t="shared" si="0"/>
        <v/>
      </c>
    </row>
    <row r="12" spans="1:28" s="1" customFormat="1" ht="26.1" customHeight="1" x14ac:dyDescent="0.25">
      <c r="B12" s="131"/>
      <c r="C12" s="131"/>
      <c r="D12" s="131"/>
      <c r="E12" s="132"/>
      <c r="F12" s="132"/>
      <c r="G12" s="132"/>
      <c r="H12" s="132"/>
      <c r="I12" s="132"/>
      <c r="K12" s="95" t="str">
        <f t="shared" si="0"/>
        <v/>
      </c>
    </row>
    <row r="13" spans="1:28" s="1" customFormat="1" ht="26.1" customHeight="1" x14ac:dyDescent="0.25">
      <c r="B13" s="146"/>
      <c r="C13" s="147"/>
      <c r="D13" s="147"/>
      <c r="E13" s="148"/>
      <c r="F13" s="148"/>
      <c r="G13" s="148"/>
      <c r="H13" s="148"/>
      <c r="I13" s="149"/>
      <c r="K13" s="95"/>
    </row>
    <row r="14" spans="1:28" s="1" customFormat="1" ht="26.1" customHeight="1" x14ac:dyDescent="0.25">
      <c r="B14" s="150"/>
      <c r="C14" s="151"/>
      <c r="D14" s="151"/>
      <c r="E14" s="152"/>
      <c r="F14" s="152"/>
      <c r="G14" s="152"/>
      <c r="H14" s="152"/>
      <c r="I14" s="153"/>
      <c r="K14" s="95"/>
    </row>
    <row r="15" spans="1:28" s="44" customFormat="1" ht="26.1" customHeight="1" x14ac:dyDescent="0.25">
      <c r="B15" s="150"/>
      <c r="C15" s="151"/>
      <c r="D15" s="151"/>
      <c r="E15" s="152"/>
      <c r="F15" s="152"/>
      <c r="G15" s="152"/>
      <c r="H15" s="152"/>
      <c r="I15" s="153"/>
      <c r="J15" s="1"/>
      <c r="K15" s="9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s="44" customFormat="1" ht="26.1" customHeight="1" x14ac:dyDescent="0.25">
      <c r="B16" s="150"/>
      <c r="C16" s="151"/>
      <c r="D16" s="151"/>
      <c r="E16" s="152"/>
      <c r="F16" s="152"/>
      <c r="G16" s="152"/>
      <c r="H16" s="152"/>
      <c r="I16" s="153"/>
      <c r="J16" s="1"/>
      <c r="K16" s="9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s="44" customFormat="1" ht="26.1" customHeight="1" x14ac:dyDescent="0.25">
      <c r="B17" s="150"/>
      <c r="C17" s="151"/>
      <c r="D17" s="151"/>
      <c r="E17" s="152"/>
      <c r="F17" s="152"/>
      <c r="G17" s="152"/>
      <c r="H17" s="152"/>
      <c r="I17" s="153"/>
      <c r="J17" s="1"/>
      <c r="K17" s="9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s="44" customFormat="1" ht="26.1" customHeight="1" x14ac:dyDescent="0.25">
      <c r="B18" s="150"/>
      <c r="C18" s="151"/>
      <c r="D18" s="151"/>
      <c r="E18" s="152"/>
      <c r="F18" s="152"/>
      <c r="G18" s="152"/>
      <c r="H18" s="152"/>
      <c r="I18" s="153"/>
      <c r="J18" s="1"/>
      <c r="K18" s="9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s="44" customFormat="1" ht="26.1" customHeight="1" x14ac:dyDescent="0.25">
      <c r="B19" s="150"/>
      <c r="C19" s="151"/>
      <c r="D19" s="151"/>
      <c r="E19" s="152"/>
      <c r="F19" s="152"/>
      <c r="G19" s="152"/>
      <c r="H19" s="152"/>
      <c r="I19" s="153"/>
      <c r="J19" s="1"/>
      <c r="K19" s="9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s="44" customFormat="1" ht="26.1" customHeight="1" x14ac:dyDescent="0.25">
      <c r="B20" s="150"/>
      <c r="C20" s="151"/>
      <c r="D20" s="151"/>
      <c r="E20" s="152"/>
      <c r="F20" s="152"/>
      <c r="G20" s="152"/>
      <c r="H20" s="152"/>
      <c r="I20" s="153"/>
      <c r="J20" s="1"/>
      <c r="K20" s="95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s="44" customFormat="1" ht="26.1" customHeight="1" x14ac:dyDescent="0.25">
      <c r="B21" s="154"/>
      <c r="C21" s="155"/>
      <c r="D21" s="155"/>
      <c r="E21" s="156"/>
      <c r="F21" s="156"/>
      <c r="G21" s="156"/>
      <c r="H21" s="156"/>
      <c r="I21" s="157"/>
      <c r="J21" s="1"/>
      <c r="K21" s="9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ht="7.15" customHeight="1" x14ac:dyDescent="0.25"/>
  </sheetData>
  <sheetProtection algorithmName="SHA-512" hashValue="M1MxQtUheerrNg/kF78VQ3/Aek/Jw1E+7I3QKuo6Dxt7qb4NjReOoFVcPyQ00IxF/HPDvGNyNpWDXY1I4EZM0g==" saltValue="+g7+UlPL4b5qFBxOEUZDc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1BD9156-6356-411D-B299-C8B363C31FE2}">
          <x14:formula1>
            <xm:f>IF(ThreatScala=Calc!$AW$4,Calc!$AY$4:$AY$8,IF(ThreatScala=Calc!$AW$5,Calc!$BA$4:$BA$13,IF(ThreatScala=Calc!$AW$6,Calc!$BC$4:$BC$103,Calc!$AW$9)))</xm:f>
          </x14:formula1>
          <xm:sqref>E7:I12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E51E7-75ED-497F-B127-CCA1379414BB}">
  <sheetPr>
    <pageSetUpPr autoPageBreaks="0" fitToPage="1"/>
  </sheetPr>
  <dimension ref="A1:AB22"/>
  <sheetViews>
    <sheetView showGridLines="0" showRowColHeaders="0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8.85546875" defaultRowHeight="15" x14ac:dyDescent="0.25"/>
  <cols>
    <col min="1" max="1" width="3.7109375" style="18" customWidth="1"/>
    <col min="2" max="2" width="30.7109375" style="18" customWidth="1"/>
    <col min="3" max="4" width="40.7109375" style="18" customWidth="1"/>
    <col min="5" max="9" width="10.7109375" style="18" customWidth="1"/>
    <col min="10" max="10" width="3.7109375" style="18" customWidth="1"/>
    <col min="11" max="11" width="33.28515625" style="18" customWidth="1"/>
    <col min="12" max="16384" width="8.85546875" style="18"/>
  </cols>
  <sheetData>
    <row r="1" spans="1:28" s="1" customFormat="1" ht="6.75" customHeight="1" x14ac:dyDescent="0.25"/>
    <row r="2" spans="1:28" s="33" customFormat="1" ht="20.100000000000001" customHeight="1" x14ac:dyDescent="0.25">
      <c r="B2" s="135" t="s">
        <v>47</v>
      </c>
      <c r="C2" s="26"/>
      <c r="D2" s="26"/>
      <c r="E2" s="34"/>
      <c r="F2" s="34"/>
      <c r="G2" s="34"/>
      <c r="H2" s="34"/>
      <c r="I2" s="34"/>
      <c r="J2" s="35"/>
    </row>
    <row r="3" spans="1:28" s="4" customFormat="1" ht="24" customHeight="1" x14ac:dyDescent="0.25">
      <c r="B3" s="136" t="s">
        <v>85</v>
      </c>
      <c r="C3" s="6"/>
      <c r="D3" s="6"/>
      <c r="E3" s="7"/>
      <c r="F3" s="7"/>
      <c r="G3" s="7"/>
      <c r="H3" s="7"/>
      <c r="I3" s="7"/>
      <c r="J3" s="8"/>
    </row>
    <row r="4" spans="1:28" s="10" customFormat="1" ht="4.9000000000000004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28" s="43" customFormat="1" ht="30" customHeight="1" x14ac:dyDescent="0.25">
      <c r="A5" s="42"/>
      <c r="B5" s="118" t="s">
        <v>10</v>
      </c>
      <c r="C5" s="119"/>
      <c r="D5" s="120"/>
      <c r="E5" s="124" t="s">
        <v>72</v>
      </c>
      <c r="F5" s="125"/>
      <c r="G5" s="125"/>
      <c r="H5" s="125"/>
      <c r="I5" s="126"/>
      <c r="J5" s="42"/>
    </row>
    <row r="6" spans="1:28" s="10" customFormat="1" ht="30" customHeight="1" x14ac:dyDescent="0.25">
      <c r="B6" s="127" t="s">
        <v>36</v>
      </c>
      <c r="C6" s="127" t="s">
        <v>35</v>
      </c>
      <c r="D6" s="127" t="s">
        <v>34</v>
      </c>
      <c r="E6" s="128" t="str">
        <f>IFERROR(IF(LEN(Menu!$L$13)&gt;0,Menu!$L$13,""),"")</f>
        <v>Market 1</v>
      </c>
      <c r="F6" s="128" t="str">
        <f>IFERROR(IF(LEN(Menu!$L$14)&gt;0,Menu!$L$14,""),"")</f>
        <v>Market 2</v>
      </c>
      <c r="G6" s="128" t="str">
        <f>IFERROR(IF(LEN(Menu!$L$15)&gt;0,Menu!$L$15,""),"")</f>
        <v>Market 3</v>
      </c>
      <c r="H6" s="128" t="str">
        <f>IFERROR(IF(LEN(Menu!$L$16)&gt;0,Menu!$L$16,""),"")</f>
        <v/>
      </c>
      <c r="I6" s="128" t="str">
        <f>IFERROR(IF(LEN(Menu!$L$17)&gt;0,Menu!$L$17,""),"")</f>
        <v/>
      </c>
    </row>
    <row r="7" spans="1:28" s="1" customFormat="1" ht="26.1" customHeight="1" x14ac:dyDescent="0.25">
      <c r="B7" s="129" t="s">
        <v>21</v>
      </c>
      <c r="C7" s="129" t="s">
        <v>45</v>
      </c>
      <c r="D7" s="129" t="s">
        <v>77</v>
      </c>
      <c r="E7" s="130">
        <v>10</v>
      </c>
      <c r="F7" s="130">
        <v>5</v>
      </c>
      <c r="G7" s="130">
        <v>4</v>
      </c>
      <c r="H7" s="130"/>
      <c r="I7" s="130"/>
      <c r="K7" s="96" t="str">
        <f t="shared" ref="K7:K21" si="0">IF(AND(ThreatScala="1-5",MAX($E7:$I7)&gt;5),"Please check the threat scale!",IF(AND(ThreatScala="1-10",MAX($E7:$I7)&gt;10),"Please check the threat scale!",IF(AND(ThreatScala="1-100",MAX($E7:$I7)&gt;100),"Please check the threat scale!","")))</f>
        <v/>
      </c>
    </row>
    <row r="8" spans="1:28" s="1" customFormat="1" ht="26.1" customHeight="1" x14ac:dyDescent="0.25">
      <c r="B8" s="131" t="s">
        <v>11</v>
      </c>
      <c r="C8" s="131" t="s">
        <v>43</v>
      </c>
      <c r="D8" s="131"/>
      <c r="E8" s="132">
        <v>6</v>
      </c>
      <c r="F8" s="132">
        <v>6</v>
      </c>
      <c r="G8" s="132">
        <v>5</v>
      </c>
      <c r="H8" s="132"/>
      <c r="I8" s="132"/>
      <c r="K8" s="96" t="str">
        <f t="shared" si="0"/>
        <v/>
      </c>
    </row>
    <row r="9" spans="1:28" s="1" customFormat="1" ht="26.1" customHeight="1" x14ac:dyDescent="0.25">
      <c r="B9" s="131" t="s">
        <v>24</v>
      </c>
      <c r="C9" s="131" t="s">
        <v>42</v>
      </c>
      <c r="D9" s="131"/>
      <c r="E9" s="132">
        <v>8</v>
      </c>
      <c r="F9" s="132">
        <v>7</v>
      </c>
      <c r="G9" s="132">
        <v>4</v>
      </c>
      <c r="H9" s="132"/>
      <c r="I9" s="132"/>
      <c r="K9" s="96" t="str">
        <f t="shared" si="0"/>
        <v/>
      </c>
    </row>
    <row r="10" spans="1:28" s="1" customFormat="1" ht="26.1" customHeight="1" x14ac:dyDescent="0.25">
      <c r="B10" s="131" t="s">
        <v>25</v>
      </c>
      <c r="C10" s="131" t="s">
        <v>44</v>
      </c>
      <c r="D10" s="131"/>
      <c r="E10" s="132">
        <v>7</v>
      </c>
      <c r="F10" s="132">
        <v>8</v>
      </c>
      <c r="G10" s="132">
        <v>2</v>
      </c>
      <c r="H10" s="132"/>
      <c r="I10" s="132"/>
      <c r="K10" s="96" t="str">
        <f t="shared" si="0"/>
        <v/>
      </c>
    </row>
    <row r="11" spans="1:28" s="1" customFormat="1" ht="26.1" customHeight="1" x14ac:dyDescent="0.25">
      <c r="B11" s="131" t="s">
        <v>20</v>
      </c>
      <c r="C11" s="131" t="s">
        <v>46</v>
      </c>
      <c r="D11" s="131"/>
      <c r="E11" s="132">
        <v>6</v>
      </c>
      <c r="F11" s="132">
        <v>9</v>
      </c>
      <c r="G11" s="132">
        <v>3</v>
      </c>
      <c r="H11" s="132"/>
      <c r="I11" s="132"/>
      <c r="K11" s="96" t="str">
        <f t="shared" si="0"/>
        <v/>
      </c>
    </row>
    <row r="12" spans="1:28" s="1" customFormat="1" ht="26.1" customHeight="1" x14ac:dyDescent="0.25">
      <c r="B12" s="131" t="s">
        <v>26</v>
      </c>
      <c r="C12" s="131" t="s">
        <v>61</v>
      </c>
      <c r="D12" s="131"/>
      <c r="E12" s="132">
        <v>4</v>
      </c>
      <c r="F12" s="132">
        <v>5</v>
      </c>
      <c r="G12" s="132">
        <v>3</v>
      </c>
      <c r="H12" s="132"/>
      <c r="I12" s="132"/>
      <c r="K12" s="96" t="str">
        <f t="shared" si="0"/>
        <v/>
      </c>
    </row>
    <row r="13" spans="1:28" s="1" customFormat="1" ht="26.1" customHeight="1" x14ac:dyDescent="0.25">
      <c r="B13" s="146"/>
      <c r="C13" s="147"/>
      <c r="D13" s="147"/>
      <c r="E13" s="148"/>
      <c r="F13" s="148"/>
      <c r="G13" s="148"/>
      <c r="H13" s="148"/>
      <c r="I13" s="149"/>
      <c r="K13" s="96"/>
    </row>
    <row r="14" spans="1:28" s="1" customFormat="1" ht="26.1" customHeight="1" x14ac:dyDescent="0.25">
      <c r="B14" s="150"/>
      <c r="C14" s="151"/>
      <c r="D14" s="151"/>
      <c r="E14" s="152"/>
      <c r="F14" s="152"/>
      <c r="G14" s="152"/>
      <c r="H14" s="152"/>
      <c r="I14" s="153"/>
      <c r="K14" s="96"/>
    </row>
    <row r="15" spans="1:28" s="44" customFormat="1" ht="26.1" customHeight="1" x14ac:dyDescent="0.25">
      <c r="B15" s="150"/>
      <c r="C15" s="151"/>
      <c r="D15" s="151"/>
      <c r="E15" s="152"/>
      <c r="F15" s="152"/>
      <c r="G15" s="152"/>
      <c r="H15" s="152"/>
      <c r="I15" s="153"/>
      <c r="J15" s="1"/>
      <c r="K15" s="9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s="44" customFormat="1" ht="26.1" customHeight="1" x14ac:dyDescent="0.25">
      <c r="B16" s="150"/>
      <c r="C16" s="151"/>
      <c r="D16" s="151"/>
      <c r="E16" s="152"/>
      <c r="F16" s="152"/>
      <c r="G16" s="152"/>
      <c r="H16" s="152"/>
      <c r="I16" s="153"/>
      <c r="J16" s="1"/>
      <c r="K16" s="96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s="44" customFormat="1" ht="26.1" customHeight="1" x14ac:dyDescent="0.25">
      <c r="B17" s="150"/>
      <c r="C17" s="151"/>
      <c r="D17" s="151"/>
      <c r="E17" s="152"/>
      <c r="F17" s="152"/>
      <c r="G17" s="152"/>
      <c r="H17" s="152"/>
      <c r="I17" s="153"/>
      <c r="J17" s="1"/>
      <c r="K17" s="9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s="44" customFormat="1" ht="26.1" customHeight="1" x14ac:dyDescent="0.25">
      <c r="B18" s="150"/>
      <c r="C18" s="151"/>
      <c r="D18" s="151"/>
      <c r="E18" s="152"/>
      <c r="F18" s="152"/>
      <c r="G18" s="152"/>
      <c r="H18" s="152"/>
      <c r="I18" s="153"/>
      <c r="J18" s="1"/>
      <c r="K18" s="9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s="44" customFormat="1" ht="26.1" customHeight="1" x14ac:dyDescent="0.25">
      <c r="B19" s="150"/>
      <c r="C19" s="151"/>
      <c r="D19" s="151"/>
      <c r="E19" s="152"/>
      <c r="F19" s="152"/>
      <c r="G19" s="152"/>
      <c r="H19" s="152"/>
      <c r="I19" s="153"/>
      <c r="J19" s="1"/>
      <c r="K19" s="9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s="44" customFormat="1" ht="26.1" customHeight="1" x14ac:dyDescent="0.25">
      <c r="B20" s="150"/>
      <c r="C20" s="151"/>
      <c r="D20" s="151"/>
      <c r="E20" s="152"/>
      <c r="F20" s="152"/>
      <c r="G20" s="152"/>
      <c r="H20" s="152"/>
      <c r="I20" s="153"/>
      <c r="J20" s="1"/>
      <c r="K20" s="9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s="44" customFormat="1" ht="26.1" customHeight="1" x14ac:dyDescent="0.25">
      <c r="B21" s="154"/>
      <c r="C21" s="155"/>
      <c r="D21" s="155"/>
      <c r="E21" s="156"/>
      <c r="F21" s="156"/>
      <c r="G21" s="156"/>
      <c r="H21" s="156"/>
      <c r="I21" s="157"/>
      <c r="J21" s="1"/>
      <c r="K21" s="96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ht="7.15" customHeight="1" x14ac:dyDescent="0.25"/>
  </sheetData>
  <sheetProtection algorithmName="SHA-512" hashValue="pQUJmmVYaMRS/JYYzk45nl8EtmRPKbDbVk704Ik/MGXv64VVuCvtUWFVtLOoTQ5DfixADN/iSXDTQtU8ADxFtA==" saltValue="ebNiBv+bRolDz4c5VVvqR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35903B4-00B4-4976-B208-4F4CCB30E83D}">
          <x14:formula1>
            <xm:f>IF(ThreatScala=Calc!$AW$4,Calc!$AY$4:$AY$8,IF(ThreatScala=Calc!$AW$5,Calc!$BA$4:$BA$13,IF(ThreatScala=Calc!$AW$6,Calc!$BC$4:$BC$103,Calc!$AW$9)))</xm:f>
          </x14:formula1>
          <xm:sqref>E7:I12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08998-3872-43B9-B9CA-49F81C11D038}">
  <sheetPr>
    <pageSetUpPr autoPageBreaks="0" fitToPage="1"/>
  </sheetPr>
  <dimension ref="A1:AB22"/>
  <sheetViews>
    <sheetView showGridLines="0" showRowColHeaders="0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8.85546875" defaultRowHeight="15" x14ac:dyDescent="0.25"/>
  <cols>
    <col min="1" max="1" width="3.7109375" style="18" customWidth="1"/>
    <col min="2" max="2" width="30.7109375" style="18" customWidth="1"/>
    <col min="3" max="4" width="40.7109375" style="18" customWidth="1"/>
    <col min="5" max="9" width="10.7109375" style="18" customWidth="1"/>
    <col min="10" max="10" width="3.7109375" style="18" customWidth="1"/>
    <col min="11" max="11" width="33.28515625" style="18" customWidth="1"/>
    <col min="12" max="16384" width="8.85546875" style="18"/>
  </cols>
  <sheetData>
    <row r="1" spans="1:28" s="1" customFormat="1" ht="6.75" customHeight="1" x14ac:dyDescent="0.25"/>
    <row r="2" spans="1:28" s="33" customFormat="1" ht="20.100000000000001" customHeight="1" x14ac:dyDescent="0.25">
      <c r="B2" s="135" t="s">
        <v>47</v>
      </c>
      <c r="C2" s="26"/>
      <c r="D2" s="26"/>
      <c r="E2" s="34"/>
      <c r="F2" s="34"/>
      <c r="G2" s="34"/>
      <c r="H2" s="34"/>
      <c r="I2" s="34"/>
      <c r="J2" s="35"/>
    </row>
    <row r="3" spans="1:28" s="4" customFormat="1" ht="24" customHeight="1" x14ac:dyDescent="0.25">
      <c r="B3" s="136" t="s">
        <v>96</v>
      </c>
      <c r="C3" s="6"/>
      <c r="D3" s="6"/>
      <c r="E3" s="7"/>
      <c r="F3" s="7"/>
      <c r="G3" s="7"/>
      <c r="H3" s="7"/>
      <c r="I3" s="7"/>
      <c r="J3" s="8"/>
    </row>
    <row r="4" spans="1:28" s="10" customFormat="1" ht="4.9000000000000004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28" s="43" customFormat="1" ht="30" customHeight="1" x14ac:dyDescent="0.25">
      <c r="A5" s="42"/>
      <c r="B5" s="115" t="s">
        <v>59</v>
      </c>
      <c r="C5" s="116"/>
      <c r="D5" s="117"/>
      <c r="E5" s="124" t="s">
        <v>72</v>
      </c>
      <c r="F5" s="125"/>
      <c r="G5" s="125"/>
      <c r="H5" s="125"/>
      <c r="I5" s="126"/>
      <c r="J5" s="42"/>
    </row>
    <row r="6" spans="1:28" s="10" customFormat="1" ht="30" customHeight="1" x14ac:dyDescent="0.25">
      <c r="B6" s="127" t="s">
        <v>36</v>
      </c>
      <c r="C6" s="127" t="s">
        <v>35</v>
      </c>
      <c r="D6" s="127" t="s">
        <v>34</v>
      </c>
      <c r="E6" s="128" t="str">
        <f>IFERROR(IF(LEN(Menu!$L$13)&gt;0,Menu!$L$13,""),"")</f>
        <v>Market 1</v>
      </c>
      <c r="F6" s="128" t="str">
        <f>IFERROR(IF(LEN(Menu!$L$14)&gt;0,Menu!$L$14,""),"")</f>
        <v>Market 2</v>
      </c>
      <c r="G6" s="128" t="str">
        <f>IFERROR(IF(LEN(Menu!$L$15)&gt;0,Menu!$L$15,""),"")</f>
        <v>Market 3</v>
      </c>
      <c r="H6" s="128" t="str">
        <f>IFERROR(IF(LEN(Menu!$L$16)&gt;0,Menu!$L$16,""),"")</f>
        <v/>
      </c>
      <c r="I6" s="128" t="str">
        <f>IFERROR(IF(LEN(Menu!$L$17)&gt;0,Menu!$L$17,""),"")</f>
        <v/>
      </c>
    </row>
    <row r="7" spans="1:28" s="1" customFormat="1" ht="26.1" customHeight="1" x14ac:dyDescent="0.25">
      <c r="B7" s="129" t="s">
        <v>18</v>
      </c>
      <c r="C7" s="129" t="s">
        <v>54</v>
      </c>
      <c r="D7" s="129"/>
      <c r="E7" s="130">
        <v>10</v>
      </c>
      <c r="F7" s="130">
        <v>5</v>
      </c>
      <c r="G7" s="130">
        <v>4</v>
      </c>
      <c r="H7" s="130"/>
      <c r="I7" s="130"/>
      <c r="K7" s="96" t="str">
        <f t="shared" ref="K7:K21" si="0">IF(AND(ThreatScala="1-5",MAX($E7:$I7)&gt;5),"Please check the threat scale!",IF(AND(ThreatScala="1-10",MAX($E7:$I7)&gt;10),"Please check the threat scale!",IF(AND(ThreatScala="1-100",MAX($E7:$I7)&gt;100),"Please check the threat scale!","")))</f>
        <v/>
      </c>
    </row>
    <row r="8" spans="1:28" s="1" customFormat="1" ht="26.1" customHeight="1" x14ac:dyDescent="0.25">
      <c r="B8" s="131" t="s">
        <v>19</v>
      </c>
      <c r="C8" s="131" t="s">
        <v>62</v>
      </c>
      <c r="D8" s="131"/>
      <c r="E8" s="132">
        <v>9</v>
      </c>
      <c r="F8" s="132">
        <v>6</v>
      </c>
      <c r="G8" s="132">
        <v>5</v>
      </c>
      <c r="H8" s="132"/>
      <c r="I8" s="132"/>
      <c r="K8" s="96" t="str">
        <f t="shared" si="0"/>
        <v/>
      </c>
    </row>
    <row r="9" spans="1:28" s="1" customFormat="1" ht="26.1" customHeight="1" x14ac:dyDescent="0.25">
      <c r="B9" s="131" t="s">
        <v>57</v>
      </c>
      <c r="C9" s="131" t="s">
        <v>58</v>
      </c>
      <c r="D9" s="131"/>
      <c r="E9" s="132">
        <v>8</v>
      </c>
      <c r="F9" s="132">
        <v>7</v>
      </c>
      <c r="G9" s="132">
        <v>4</v>
      </c>
      <c r="H9" s="132"/>
      <c r="I9" s="132"/>
      <c r="K9" s="96" t="str">
        <f t="shared" si="0"/>
        <v/>
      </c>
    </row>
    <row r="10" spans="1:28" s="1" customFormat="1" ht="26.1" customHeight="1" x14ac:dyDescent="0.25">
      <c r="B10" s="131"/>
      <c r="C10" s="131"/>
      <c r="D10" s="131"/>
      <c r="E10" s="132"/>
      <c r="F10" s="132"/>
      <c r="G10" s="132"/>
      <c r="H10" s="132"/>
      <c r="I10" s="132"/>
      <c r="K10" s="96" t="str">
        <f t="shared" si="0"/>
        <v/>
      </c>
    </row>
    <row r="11" spans="1:28" s="1" customFormat="1" ht="26.1" customHeight="1" x14ac:dyDescent="0.25">
      <c r="B11" s="131"/>
      <c r="C11" s="131"/>
      <c r="D11" s="131"/>
      <c r="E11" s="132"/>
      <c r="F11" s="132"/>
      <c r="G11" s="132"/>
      <c r="H11" s="132"/>
      <c r="I11" s="132"/>
      <c r="K11" s="96" t="str">
        <f t="shared" si="0"/>
        <v/>
      </c>
    </row>
    <row r="12" spans="1:28" s="1" customFormat="1" ht="26.1" customHeight="1" x14ac:dyDescent="0.25">
      <c r="B12" s="131"/>
      <c r="C12" s="131"/>
      <c r="D12" s="131"/>
      <c r="E12" s="132"/>
      <c r="F12" s="132"/>
      <c r="G12" s="132"/>
      <c r="H12" s="132"/>
      <c r="I12" s="132"/>
      <c r="K12" s="96" t="str">
        <f t="shared" si="0"/>
        <v/>
      </c>
    </row>
    <row r="13" spans="1:28" s="1" customFormat="1" ht="26.1" customHeight="1" x14ac:dyDescent="0.25">
      <c r="B13" s="146"/>
      <c r="C13" s="147"/>
      <c r="D13" s="147"/>
      <c r="E13" s="148"/>
      <c r="F13" s="148"/>
      <c r="G13" s="148"/>
      <c r="H13" s="148"/>
      <c r="I13" s="149"/>
      <c r="K13" s="96"/>
    </row>
    <row r="14" spans="1:28" s="1" customFormat="1" ht="26.1" customHeight="1" x14ac:dyDescent="0.25">
      <c r="B14" s="150"/>
      <c r="C14" s="151"/>
      <c r="D14" s="151"/>
      <c r="E14" s="152"/>
      <c r="F14" s="152"/>
      <c r="G14" s="152"/>
      <c r="H14" s="152"/>
      <c r="I14" s="153"/>
      <c r="K14" s="96"/>
    </row>
    <row r="15" spans="1:28" s="44" customFormat="1" ht="26.1" customHeight="1" x14ac:dyDescent="0.25">
      <c r="B15" s="150"/>
      <c r="C15" s="151"/>
      <c r="D15" s="151"/>
      <c r="E15" s="152"/>
      <c r="F15" s="152"/>
      <c r="G15" s="152"/>
      <c r="H15" s="152"/>
      <c r="I15" s="153"/>
      <c r="J15" s="1"/>
      <c r="K15" s="9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s="44" customFormat="1" ht="26.1" customHeight="1" x14ac:dyDescent="0.25">
      <c r="B16" s="150"/>
      <c r="C16" s="151"/>
      <c r="D16" s="151"/>
      <c r="E16" s="152"/>
      <c r="F16" s="152"/>
      <c r="G16" s="152"/>
      <c r="H16" s="152"/>
      <c r="I16" s="153"/>
      <c r="J16" s="1"/>
      <c r="K16" s="96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s="44" customFormat="1" ht="26.1" customHeight="1" x14ac:dyDescent="0.25">
      <c r="B17" s="150"/>
      <c r="C17" s="151"/>
      <c r="D17" s="151"/>
      <c r="E17" s="152"/>
      <c r="F17" s="152"/>
      <c r="G17" s="152"/>
      <c r="H17" s="152"/>
      <c r="I17" s="153"/>
      <c r="J17" s="1"/>
      <c r="K17" s="9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s="44" customFormat="1" ht="26.1" customHeight="1" x14ac:dyDescent="0.25">
      <c r="B18" s="150"/>
      <c r="C18" s="151"/>
      <c r="D18" s="151"/>
      <c r="E18" s="152"/>
      <c r="F18" s="152"/>
      <c r="G18" s="152"/>
      <c r="H18" s="152"/>
      <c r="I18" s="153"/>
      <c r="J18" s="1"/>
      <c r="K18" s="9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s="44" customFormat="1" ht="26.1" customHeight="1" x14ac:dyDescent="0.25">
      <c r="B19" s="150"/>
      <c r="C19" s="151"/>
      <c r="D19" s="151"/>
      <c r="E19" s="152"/>
      <c r="F19" s="152"/>
      <c r="G19" s="152"/>
      <c r="H19" s="152"/>
      <c r="I19" s="153"/>
      <c r="J19" s="1"/>
      <c r="K19" s="9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s="44" customFormat="1" ht="26.1" customHeight="1" x14ac:dyDescent="0.25">
      <c r="B20" s="150"/>
      <c r="C20" s="151"/>
      <c r="D20" s="151"/>
      <c r="E20" s="152"/>
      <c r="F20" s="152"/>
      <c r="G20" s="152"/>
      <c r="H20" s="152"/>
      <c r="I20" s="153"/>
      <c r="J20" s="1"/>
      <c r="K20" s="9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s="44" customFormat="1" ht="26.1" customHeight="1" x14ac:dyDescent="0.25">
      <c r="B21" s="154"/>
      <c r="C21" s="155"/>
      <c r="D21" s="155"/>
      <c r="E21" s="156"/>
      <c r="F21" s="156"/>
      <c r="G21" s="156"/>
      <c r="H21" s="156"/>
      <c r="I21" s="157"/>
      <c r="J21" s="1"/>
      <c r="K21" s="96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ht="7.15" customHeight="1" x14ac:dyDescent="0.25"/>
  </sheetData>
  <sheetProtection algorithmName="SHA-512" hashValue="C9RMcZ/yY/XVONH3C/Zx8l4wKdHf+ZMHefIzmhWLNH1pTMsnH6rgODGPzhagvvy+btD9ma7gSUOPRk2zWjFkcg==" saltValue="gR8N4V7zfgAqshss3jA/Z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7542455-0B28-40AA-B5FC-F980DAFDC31A}">
          <x14:formula1>
            <xm:f>IF(ThreatScala=Calc!$AW$4,Calc!$AY$4:$AY$8,IF(ThreatScala=Calc!$AW$5,Calc!$BA$4:$BA$13,IF(ThreatScala=Calc!$AW$6,Calc!$BC$4:$BC$103,Calc!$AW$9)))</xm:f>
          </x14:formula1>
          <xm:sqref>E7:I12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0D82F-6A70-42BB-9B90-DDDD6C6DB38C}">
  <sheetPr>
    <pageSetUpPr autoPageBreaks="0" fitToPage="1"/>
  </sheetPr>
  <dimension ref="A1:AB22"/>
  <sheetViews>
    <sheetView showGridLines="0" showRowColHeaders="0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8.85546875" defaultRowHeight="15" x14ac:dyDescent="0.25"/>
  <cols>
    <col min="1" max="1" width="3.7109375" style="18" customWidth="1"/>
    <col min="2" max="2" width="30.7109375" style="18" customWidth="1"/>
    <col min="3" max="4" width="40.7109375" style="18" customWidth="1"/>
    <col min="5" max="9" width="10.7109375" style="18" customWidth="1"/>
    <col min="10" max="10" width="3.7109375" style="18" customWidth="1"/>
    <col min="11" max="11" width="33.28515625" style="18" customWidth="1"/>
    <col min="12" max="16384" width="8.85546875" style="18"/>
  </cols>
  <sheetData>
    <row r="1" spans="1:28" s="1" customFormat="1" ht="6.75" customHeight="1" x14ac:dyDescent="0.25"/>
    <row r="2" spans="1:28" s="33" customFormat="1" ht="20.100000000000001" customHeight="1" x14ac:dyDescent="0.25">
      <c r="B2" s="135" t="s">
        <v>47</v>
      </c>
      <c r="C2" s="26"/>
      <c r="D2" s="26"/>
      <c r="E2" s="34"/>
      <c r="F2" s="34"/>
      <c r="G2" s="34"/>
      <c r="H2" s="34"/>
      <c r="I2" s="34"/>
      <c r="J2" s="35"/>
    </row>
    <row r="3" spans="1:28" s="4" customFormat="1" ht="24" customHeight="1" x14ac:dyDescent="0.25">
      <c r="B3" s="136" t="s">
        <v>97</v>
      </c>
      <c r="C3" s="6"/>
      <c r="D3" s="6"/>
      <c r="E3" s="7"/>
      <c r="F3" s="7"/>
      <c r="G3" s="7"/>
      <c r="H3" s="7"/>
      <c r="I3" s="7"/>
      <c r="J3" s="8"/>
    </row>
    <row r="4" spans="1:28" s="10" customFormat="1" ht="4.9000000000000004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28" s="43" customFormat="1" ht="30" customHeight="1" x14ac:dyDescent="0.25">
      <c r="A5" s="42"/>
      <c r="B5" s="112" t="s">
        <v>9</v>
      </c>
      <c r="C5" s="113"/>
      <c r="D5" s="114"/>
      <c r="E5" s="124" t="s">
        <v>72</v>
      </c>
      <c r="F5" s="125"/>
      <c r="G5" s="125"/>
      <c r="H5" s="125"/>
      <c r="I5" s="126"/>
      <c r="J5" s="42"/>
    </row>
    <row r="6" spans="1:28" s="10" customFormat="1" ht="30" customHeight="1" x14ac:dyDescent="0.25">
      <c r="B6" s="127" t="s">
        <v>36</v>
      </c>
      <c r="C6" s="127" t="s">
        <v>35</v>
      </c>
      <c r="D6" s="127" t="s">
        <v>34</v>
      </c>
      <c r="E6" s="128" t="str">
        <f>IFERROR(IF(LEN(Menu!$L$13)&gt;0,Menu!$L$13,""),"")</f>
        <v>Market 1</v>
      </c>
      <c r="F6" s="128" t="str">
        <f>IFERROR(IF(LEN(Menu!$L$14)&gt;0,Menu!$L$14,""),"")</f>
        <v>Market 2</v>
      </c>
      <c r="G6" s="128" t="str">
        <f>IFERROR(IF(LEN(Menu!$L$15)&gt;0,Menu!$L$15,""),"")</f>
        <v>Market 3</v>
      </c>
      <c r="H6" s="128" t="str">
        <f>IFERROR(IF(LEN(Menu!$L$16)&gt;0,Menu!$L$16,""),"")</f>
        <v/>
      </c>
      <c r="I6" s="128" t="str">
        <f>IFERROR(IF(LEN(Menu!$L$17)&gt;0,Menu!$L$17,""),"")</f>
        <v/>
      </c>
    </row>
    <row r="7" spans="1:28" s="1" customFormat="1" ht="26.1" customHeight="1" x14ac:dyDescent="0.25">
      <c r="B7" s="129" t="s">
        <v>32</v>
      </c>
      <c r="C7" s="129" t="s">
        <v>50</v>
      </c>
      <c r="D7" s="129" t="s">
        <v>79</v>
      </c>
      <c r="E7" s="130">
        <v>10</v>
      </c>
      <c r="F7" s="130">
        <v>9</v>
      </c>
      <c r="G7" s="130">
        <v>4</v>
      </c>
      <c r="H7" s="130"/>
      <c r="I7" s="130"/>
      <c r="K7" s="96" t="str">
        <f t="shared" ref="K7:K21" si="0">IF(AND(ThreatScala="1-5",MAX($E7:$I7)&gt;5),"Please check the threat scale!",IF(AND(ThreatScala="1-10",MAX($E7:$I7)&gt;10),"Please check the threat scale!",IF(AND(ThreatScala="1-100",MAX($E7:$I7)&gt;100),"Please check the threat scale!","")))</f>
        <v/>
      </c>
    </row>
    <row r="8" spans="1:28" s="1" customFormat="1" ht="26.1" customHeight="1" x14ac:dyDescent="0.25">
      <c r="B8" s="131" t="s">
        <v>33</v>
      </c>
      <c r="C8" s="131" t="s">
        <v>51</v>
      </c>
      <c r="D8" s="131"/>
      <c r="E8" s="132">
        <v>9</v>
      </c>
      <c r="F8" s="132">
        <v>6</v>
      </c>
      <c r="G8" s="132">
        <v>5</v>
      </c>
      <c r="H8" s="132"/>
      <c r="I8" s="132"/>
      <c r="K8" s="96" t="str">
        <f t="shared" si="0"/>
        <v/>
      </c>
    </row>
    <row r="9" spans="1:28" s="1" customFormat="1" ht="26.1" customHeight="1" x14ac:dyDescent="0.25">
      <c r="B9" s="131"/>
      <c r="C9" s="131"/>
      <c r="D9" s="131"/>
      <c r="E9" s="132"/>
      <c r="F9" s="132"/>
      <c r="G9" s="132"/>
      <c r="H9" s="132"/>
      <c r="I9" s="132"/>
      <c r="K9" s="96" t="str">
        <f t="shared" si="0"/>
        <v/>
      </c>
    </row>
    <row r="10" spans="1:28" s="1" customFormat="1" ht="26.1" customHeight="1" x14ac:dyDescent="0.25">
      <c r="B10" s="131"/>
      <c r="C10" s="131"/>
      <c r="D10" s="131"/>
      <c r="E10" s="132"/>
      <c r="F10" s="132"/>
      <c r="G10" s="132"/>
      <c r="H10" s="132"/>
      <c r="I10" s="132"/>
      <c r="K10" s="96" t="str">
        <f t="shared" si="0"/>
        <v/>
      </c>
    </row>
    <row r="11" spans="1:28" s="1" customFormat="1" ht="26.1" customHeight="1" x14ac:dyDescent="0.25">
      <c r="B11" s="131"/>
      <c r="C11" s="131"/>
      <c r="D11" s="131"/>
      <c r="E11" s="132"/>
      <c r="F11" s="132"/>
      <c r="G11" s="132"/>
      <c r="H11" s="132"/>
      <c r="I11" s="132"/>
      <c r="K11" s="96" t="str">
        <f t="shared" si="0"/>
        <v/>
      </c>
    </row>
    <row r="12" spans="1:28" s="1" customFormat="1" ht="26.1" customHeight="1" x14ac:dyDescent="0.25">
      <c r="B12" s="131"/>
      <c r="C12" s="131"/>
      <c r="D12" s="131"/>
      <c r="E12" s="132"/>
      <c r="F12" s="132"/>
      <c r="G12" s="132"/>
      <c r="H12" s="132"/>
      <c r="I12" s="132"/>
      <c r="K12" s="96" t="str">
        <f t="shared" si="0"/>
        <v/>
      </c>
    </row>
    <row r="13" spans="1:28" s="1" customFormat="1" ht="26.1" customHeight="1" x14ac:dyDescent="0.25">
      <c r="B13" s="146"/>
      <c r="C13" s="147"/>
      <c r="D13" s="147"/>
      <c r="E13" s="148"/>
      <c r="F13" s="148"/>
      <c r="G13" s="148"/>
      <c r="H13" s="148"/>
      <c r="I13" s="149"/>
      <c r="K13" s="96"/>
    </row>
    <row r="14" spans="1:28" s="1" customFormat="1" ht="26.1" customHeight="1" x14ac:dyDescent="0.25">
      <c r="B14" s="150"/>
      <c r="C14" s="151"/>
      <c r="D14" s="151"/>
      <c r="E14" s="152"/>
      <c r="F14" s="152"/>
      <c r="G14" s="152"/>
      <c r="H14" s="152"/>
      <c r="I14" s="153"/>
      <c r="K14" s="96"/>
    </row>
    <row r="15" spans="1:28" s="44" customFormat="1" ht="26.1" customHeight="1" x14ac:dyDescent="0.25">
      <c r="B15" s="150"/>
      <c r="C15" s="151"/>
      <c r="D15" s="151"/>
      <c r="E15" s="152"/>
      <c r="F15" s="152"/>
      <c r="G15" s="152"/>
      <c r="H15" s="152"/>
      <c r="I15" s="153"/>
      <c r="J15" s="1"/>
      <c r="K15" s="9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s="44" customFormat="1" ht="26.1" customHeight="1" x14ac:dyDescent="0.25">
      <c r="B16" s="150"/>
      <c r="C16" s="151"/>
      <c r="D16" s="151"/>
      <c r="E16" s="152"/>
      <c r="F16" s="152"/>
      <c r="G16" s="152"/>
      <c r="H16" s="152"/>
      <c r="I16" s="153"/>
      <c r="J16" s="1"/>
      <c r="K16" s="96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s="44" customFormat="1" ht="26.1" customHeight="1" x14ac:dyDescent="0.25">
      <c r="B17" s="150"/>
      <c r="C17" s="151"/>
      <c r="D17" s="151"/>
      <c r="E17" s="152"/>
      <c r="F17" s="152"/>
      <c r="G17" s="152"/>
      <c r="H17" s="152"/>
      <c r="I17" s="153"/>
      <c r="J17" s="1"/>
      <c r="K17" s="9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s="44" customFormat="1" ht="26.1" customHeight="1" x14ac:dyDescent="0.25">
      <c r="B18" s="150"/>
      <c r="C18" s="151"/>
      <c r="D18" s="151"/>
      <c r="E18" s="152"/>
      <c r="F18" s="152"/>
      <c r="G18" s="152"/>
      <c r="H18" s="152"/>
      <c r="I18" s="153"/>
      <c r="J18" s="1"/>
      <c r="K18" s="9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s="44" customFormat="1" ht="26.1" customHeight="1" x14ac:dyDescent="0.25">
      <c r="B19" s="150"/>
      <c r="C19" s="151"/>
      <c r="D19" s="151"/>
      <c r="E19" s="152"/>
      <c r="F19" s="152"/>
      <c r="G19" s="152"/>
      <c r="H19" s="152"/>
      <c r="I19" s="153"/>
      <c r="J19" s="1"/>
      <c r="K19" s="9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s="44" customFormat="1" ht="26.1" customHeight="1" x14ac:dyDescent="0.25">
      <c r="B20" s="150"/>
      <c r="C20" s="151"/>
      <c r="D20" s="151"/>
      <c r="E20" s="152"/>
      <c r="F20" s="152"/>
      <c r="G20" s="152"/>
      <c r="H20" s="152"/>
      <c r="I20" s="153"/>
      <c r="J20" s="1"/>
      <c r="K20" s="9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s="44" customFormat="1" ht="26.1" customHeight="1" x14ac:dyDescent="0.25">
      <c r="B21" s="154"/>
      <c r="C21" s="155"/>
      <c r="D21" s="155"/>
      <c r="E21" s="156"/>
      <c r="F21" s="156"/>
      <c r="G21" s="156"/>
      <c r="H21" s="156"/>
      <c r="I21" s="157"/>
      <c r="J21" s="1"/>
      <c r="K21" s="96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ht="7.15" customHeight="1" x14ac:dyDescent="0.25"/>
  </sheetData>
  <sheetProtection algorithmName="SHA-512" hashValue="PB+nZwDDvXEEXgJ+eBI5JATGySh993G51ie5TbDuw7qelnxL5LoakneBxVD0AsiMJFcDUv+sHceupYnjJe+FDQ==" saltValue="ryYBsafrqhww0xs0vaPTLA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EDEEAA2-9664-4ADB-8370-81A04059375A}">
          <x14:formula1>
            <xm:f>IF(ThreatScala=Calc!$AW$4,Calc!$AY$4:$AY$8,IF(ThreatScala=Calc!$AW$5,Calc!$BA$4:$BA$13,IF(ThreatScala=Calc!$AW$6,Calc!$BC$4:$BC$103,Calc!$AW$9)))</xm:f>
          </x14:formula1>
          <xm:sqref>E7:I12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285F-9AA5-45D0-B502-94A6CFCEFBBC}">
  <sheetPr>
    <pageSetUpPr autoPageBreaks="0" fitToPage="1"/>
  </sheetPr>
  <dimension ref="A1:AC40"/>
  <sheetViews>
    <sheetView showGridLines="0" showRowColHeaders="0" zoomScaleNormal="100" zoomScaleSheetLayoutView="85" workbookViewId="0">
      <pane ySplit="4" topLeftCell="A5" activePane="bottomLeft" state="frozen"/>
      <selection activeCell="A7" sqref="A7"/>
      <selection pane="bottomLeft" activeCell="A5" sqref="A5"/>
    </sheetView>
  </sheetViews>
  <sheetFormatPr defaultColWidth="8.85546875" defaultRowHeight="15" x14ac:dyDescent="0.25"/>
  <cols>
    <col min="1" max="1" width="3.7109375" style="18" customWidth="1"/>
    <col min="2" max="2" width="3.5703125" style="18" customWidth="1"/>
    <col min="3" max="3" width="12.42578125" style="18" customWidth="1"/>
    <col min="4" max="4" width="52.42578125" style="18" customWidth="1"/>
    <col min="5" max="5" width="3.7109375" style="18" customWidth="1"/>
    <col min="6" max="6" width="21.42578125" style="18" customWidth="1"/>
    <col min="7" max="7" width="3.7109375" style="18" customWidth="1"/>
    <col min="8" max="8" width="52.42578125" style="18" customWidth="1"/>
    <col min="9" max="9" width="12.42578125" style="18" customWidth="1"/>
    <col min="10" max="10" width="3.5703125" style="18" customWidth="1"/>
    <col min="11" max="11" width="1.7109375" style="18" customWidth="1"/>
    <col min="12" max="16384" width="8.85546875" style="18"/>
  </cols>
  <sheetData>
    <row r="1" spans="1:17" s="1" customFormat="1" ht="6.75" customHeight="1" x14ac:dyDescent="0.25">
      <c r="B1" s="2"/>
      <c r="C1" s="2"/>
      <c r="E1" s="3"/>
    </row>
    <row r="2" spans="1:17" s="33" customFormat="1" ht="20.100000000000001" customHeight="1" x14ac:dyDescent="0.25">
      <c r="B2" s="30"/>
      <c r="C2" s="133" t="s">
        <v>47</v>
      </c>
      <c r="D2" s="45"/>
      <c r="E2" s="34"/>
      <c r="F2" s="34"/>
      <c r="G2" s="34"/>
      <c r="H2" s="34"/>
      <c r="I2" s="34"/>
      <c r="J2" s="31"/>
      <c r="K2" s="35"/>
    </row>
    <row r="3" spans="1:17" s="4" customFormat="1" ht="24" customHeight="1" x14ac:dyDescent="0.25">
      <c r="B3" s="5"/>
      <c r="C3" s="134" t="s">
        <v>80</v>
      </c>
      <c r="D3" s="46"/>
      <c r="E3" s="7"/>
      <c r="F3" s="7"/>
      <c r="G3" s="7"/>
      <c r="H3" s="7"/>
      <c r="I3" s="7"/>
      <c r="J3" s="32"/>
      <c r="K3" s="8"/>
    </row>
    <row r="4" spans="1:17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7" s="10" customFormat="1" ht="4.9000000000000004" customHeight="1" x14ac:dyDescent="0.25">
      <c r="A5" s="47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7" s="10" customFormat="1" x14ac:dyDescent="0.25">
      <c r="A6" s="9"/>
      <c r="B6" s="12"/>
      <c r="C6" s="13"/>
      <c r="D6" s="13"/>
      <c r="E6" s="13"/>
      <c r="F6" s="13"/>
      <c r="G6" s="13"/>
      <c r="H6" s="13"/>
      <c r="I6" s="13"/>
      <c r="J6" s="14"/>
      <c r="K6" s="9"/>
    </row>
    <row r="7" spans="1:17" s="10" customFormat="1" ht="24.95" customHeight="1" x14ac:dyDescent="0.25">
      <c r="B7" s="15"/>
      <c r="C7" s="16"/>
      <c r="D7" s="16"/>
      <c r="E7" s="16"/>
      <c r="F7" s="16"/>
      <c r="G7" s="16"/>
      <c r="H7" s="106" t="s">
        <v>71</v>
      </c>
      <c r="I7" s="108" t="s">
        <v>73</v>
      </c>
      <c r="J7" s="17"/>
    </row>
    <row r="8" spans="1:17" s="53" customFormat="1" ht="15" customHeight="1" x14ac:dyDescent="0.25">
      <c r="B8" s="54"/>
      <c r="C8" s="55"/>
      <c r="D8" s="55"/>
      <c r="E8" s="55"/>
      <c r="F8" s="55"/>
      <c r="G8" s="55"/>
      <c r="H8" s="137" t="str">
        <f>IF(INDEX(Calc!$D$17:$E$31,ROW()-ROW(Dashboard!$H$7),1)="-","",INDEX(Calc!$D$17:$E$31,ROW()-ROW(Dashboard!$H$7),1))</f>
        <v>Number of competitors</v>
      </c>
      <c r="I8" s="138">
        <f>IF(INDEX(Calc!$D$17:$E$31,ROW()-ROW(Dashboard!$H$7),2)="-","",INDEX(Calc!$D$17:$E$31,ROW()-ROW(Dashboard!$H$7),2))</f>
        <v>5</v>
      </c>
      <c r="J8" s="56"/>
    </row>
    <row r="9" spans="1:17" s="53" customFormat="1" ht="15" customHeight="1" x14ac:dyDescent="0.25">
      <c r="B9" s="54"/>
      <c r="C9" s="55"/>
      <c r="D9" s="55"/>
      <c r="E9" s="55"/>
      <c r="F9" s="106" t="s">
        <v>65</v>
      </c>
      <c r="G9" s="55"/>
      <c r="H9" s="139" t="str">
        <f>IF(INDEX(Calc!$D$17:$E$31,ROW()-ROW(Dashboard!$H$7),1)="-","",INDEX(Calc!$D$17:$E$31,ROW()-ROW(Dashboard!$H$7),1))</f>
        <v>Industry growth</v>
      </c>
      <c r="I9" s="140">
        <f>IF(INDEX(Calc!$D$17:$E$31,ROW()-ROW(Dashboard!$H$7),2)="-","",INDEX(Calc!$D$17:$E$31,ROW()-ROW(Dashboard!$H$7),2))</f>
        <v>6</v>
      </c>
      <c r="J9" s="56"/>
    </row>
    <row r="10" spans="1:17" s="53" customFormat="1" ht="15" customHeight="1" x14ac:dyDescent="0.25">
      <c r="B10" s="54"/>
      <c r="C10" s="55"/>
      <c r="D10" s="55"/>
      <c r="E10" s="55"/>
      <c r="F10" s="107" t="s">
        <v>75</v>
      </c>
      <c r="G10" s="55"/>
      <c r="H10" s="139" t="str">
        <f>IF(INDEX(Calc!$D$17:$E$31,ROW()-ROW(Dashboard!$H$7),1)="-","",INDEX(Calc!$D$17:$E$31,ROW()-ROW(Dashboard!$H$7),1))</f>
        <v>Exit barriers</v>
      </c>
      <c r="I10" s="140">
        <f>IF(INDEX(Calc!$D$17:$E$31,ROW()-ROW(Dashboard!$H$7),2)="-","",INDEX(Calc!$D$17:$E$31,ROW()-ROW(Dashboard!$H$7),2))</f>
        <v>7</v>
      </c>
      <c r="J10" s="56"/>
      <c r="Q10" s="57"/>
    </row>
    <row r="11" spans="1:17" s="53" customFormat="1" ht="15" customHeight="1" x14ac:dyDescent="0.25">
      <c r="B11" s="54"/>
      <c r="C11" s="55"/>
      <c r="D11" s="55"/>
      <c r="E11" s="55"/>
      <c r="F11" s="55"/>
      <c r="G11" s="55"/>
      <c r="H11" s="139" t="str">
        <f>IF(INDEX(Calc!$D$17:$E$31,ROW()-ROW(Dashboard!$H$7),1)="-","",INDEX(Calc!$D$17:$E$31,ROW()-ROW(Dashboard!$H$7),1))</f>
        <v>Fixed costs</v>
      </c>
      <c r="I11" s="140">
        <f>IF(INDEX(Calc!$D$17:$E$31,ROW()-ROW(Dashboard!$H$7),2)="-","",INDEX(Calc!$D$17:$E$31,ROW()-ROW(Dashboard!$H$7),2))</f>
        <v>8</v>
      </c>
      <c r="J11" s="56"/>
    </row>
    <row r="12" spans="1:17" s="53" customFormat="1" ht="15" customHeight="1" x14ac:dyDescent="0.25">
      <c r="B12" s="54"/>
      <c r="C12" s="55"/>
      <c r="D12" s="55"/>
      <c r="E12" s="55"/>
      <c r="F12" s="55"/>
      <c r="G12" s="55"/>
      <c r="H12" s="139" t="str">
        <f>IF(INDEX(Calc!$D$17:$E$31,ROW()-ROW(Dashboard!$H$7),1)="-","",INDEX(Calc!$D$17:$E$31,ROW()-ROW(Dashboard!$H$7),1))</f>
        <v>Switching costs</v>
      </c>
      <c r="I12" s="140">
        <f>IF(INDEX(Calc!$D$17:$E$31,ROW()-ROW(Dashboard!$H$7),2)="-","",INDEX(Calc!$D$17:$E$31,ROW()-ROW(Dashboard!$H$7),2))</f>
        <v>9</v>
      </c>
      <c r="J12" s="56"/>
    </row>
    <row r="13" spans="1:17" s="53" customFormat="1" ht="15" customHeight="1" x14ac:dyDescent="0.25">
      <c r="B13" s="54"/>
      <c r="C13" s="55"/>
      <c r="D13" s="55"/>
      <c r="E13" s="55"/>
      <c r="F13" s="106" t="s">
        <v>66</v>
      </c>
      <c r="G13" s="55"/>
      <c r="H13" s="139" t="str">
        <f>IF(INDEX(Calc!$D$17:$E$31,ROW()-ROW(Dashboard!$H$7),1)="-","",INDEX(Calc!$D$17:$E$31,ROW()-ROW(Dashboard!$H$7),1))</f>
        <v>Product differentiation</v>
      </c>
      <c r="I13" s="140">
        <f>IF(INDEX(Calc!$D$17:$E$31,ROW()-ROW(Dashboard!$H$7),2)="-","",INDEX(Calc!$D$17:$E$31,ROW()-ROW(Dashboard!$H$7),2))</f>
        <v>5</v>
      </c>
      <c r="J13" s="56"/>
      <c r="Q13" s="58"/>
    </row>
    <row r="14" spans="1:17" s="53" customFormat="1" ht="15" customHeight="1" x14ac:dyDescent="0.25">
      <c r="B14" s="54"/>
      <c r="C14" s="55"/>
      <c r="D14" s="55"/>
      <c r="E14" s="55"/>
      <c r="F14" s="107" t="s">
        <v>10</v>
      </c>
      <c r="G14" s="55"/>
      <c r="H14" s="139"/>
      <c r="I14" s="140"/>
      <c r="J14" s="56"/>
      <c r="Q14" s="58"/>
    </row>
    <row r="15" spans="1:17" s="53" customFormat="1" ht="15" customHeight="1" x14ac:dyDescent="0.25">
      <c r="B15" s="54"/>
      <c r="C15" s="55"/>
      <c r="D15" s="55"/>
      <c r="E15" s="55"/>
      <c r="F15"/>
      <c r="G15" s="55"/>
      <c r="H15" s="139"/>
      <c r="I15" s="140"/>
      <c r="J15" s="56"/>
      <c r="Q15" s="58"/>
    </row>
    <row r="16" spans="1:17" s="53" customFormat="1" ht="15" customHeight="1" x14ac:dyDescent="0.25">
      <c r="B16" s="54"/>
      <c r="C16" s="55"/>
      <c r="D16" s="55"/>
      <c r="E16" s="55"/>
      <c r="F16"/>
      <c r="G16" s="55"/>
      <c r="H16" s="139"/>
      <c r="I16" s="140"/>
      <c r="J16" s="56"/>
      <c r="Q16" s="58"/>
    </row>
    <row r="17" spans="2:29" s="53" customFormat="1" ht="15" customHeight="1" x14ac:dyDescent="0.25">
      <c r="B17" s="54"/>
      <c r="C17" s="55"/>
      <c r="D17" s="55"/>
      <c r="E17" s="55"/>
      <c r="F17"/>
      <c r="G17" s="55"/>
      <c r="H17" s="139"/>
      <c r="I17" s="140"/>
      <c r="J17" s="56"/>
      <c r="Q17" s="58"/>
    </row>
    <row r="18" spans="2:29" s="53" customFormat="1" ht="15" customHeight="1" x14ac:dyDescent="0.25">
      <c r="B18" s="54"/>
      <c r="C18" s="55"/>
      <c r="D18" s="55"/>
      <c r="E18" s="55"/>
      <c r="F18"/>
      <c r="G18" s="55"/>
      <c r="H18" s="139"/>
      <c r="I18" s="140"/>
      <c r="J18" s="56"/>
      <c r="Q18" s="58"/>
    </row>
    <row r="19" spans="2:29" s="53" customFormat="1" ht="15" customHeight="1" x14ac:dyDescent="0.25">
      <c r="B19" s="54"/>
      <c r="C19" s="55"/>
      <c r="D19" s="55"/>
      <c r="E19" s="55"/>
      <c r="F19"/>
      <c r="G19" s="55"/>
      <c r="H19" s="139"/>
      <c r="I19" s="140"/>
      <c r="J19" s="56"/>
      <c r="Q19" s="58"/>
    </row>
    <row r="20" spans="2:29" s="53" customFormat="1" ht="15" customHeight="1" x14ac:dyDescent="0.25">
      <c r="B20" s="54"/>
      <c r="C20" s="55"/>
      <c r="D20" s="55"/>
      <c r="E20" s="55"/>
      <c r="F20"/>
      <c r="G20" s="55"/>
      <c r="H20" s="139"/>
      <c r="I20" s="140"/>
      <c r="J20" s="56"/>
      <c r="Q20" s="58"/>
    </row>
    <row r="21" spans="2:29" s="53" customFormat="1" ht="15" customHeight="1" x14ac:dyDescent="0.25">
      <c r="B21" s="54"/>
      <c r="C21" s="55"/>
      <c r="D21" s="55"/>
      <c r="E21" s="55"/>
      <c r="F21"/>
      <c r="G21" s="55"/>
      <c r="H21" s="139"/>
      <c r="I21" s="140"/>
      <c r="J21" s="56"/>
      <c r="Q21" s="58"/>
    </row>
    <row r="22" spans="2:29" s="53" customFormat="1" ht="15" customHeight="1" x14ac:dyDescent="0.25">
      <c r="B22" s="54"/>
      <c r="C22" s="55"/>
      <c r="D22" s="55"/>
      <c r="E22" s="55"/>
      <c r="F22"/>
      <c r="G22" s="55"/>
      <c r="H22" s="141"/>
      <c r="I22" s="142"/>
      <c r="J22" s="56"/>
      <c r="Q22" s="58"/>
    </row>
    <row r="23" spans="2:29" s="53" customFormat="1" ht="20.100000000000001" customHeight="1" x14ac:dyDescent="0.25">
      <c r="B23" s="54"/>
      <c r="C23" s="55"/>
      <c r="D23" s="55"/>
      <c r="E23" s="55"/>
      <c r="F23" s="55"/>
      <c r="G23"/>
      <c r="H23"/>
      <c r="I23"/>
      <c r="J23" s="17"/>
      <c r="Q23" s="58"/>
    </row>
    <row r="24" spans="2:29" s="59" customFormat="1" ht="20.100000000000001" customHeight="1" x14ac:dyDescent="0.25">
      <c r="B24" s="54"/>
      <c r="C24" s="55"/>
      <c r="D24" s="55"/>
      <c r="E24" s="55"/>
      <c r="F24" s="55"/>
      <c r="G24"/>
      <c r="H24"/>
      <c r="I24"/>
      <c r="J24" s="17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</row>
    <row r="25" spans="2:29" s="59" customFormat="1" ht="20.100000000000001" customHeight="1" x14ac:dyDescent="0.25">
      <c r="B25" s="54"/>
      <c r="C25" s="55"/>
      <c r="D25" s="55"/>
      <c r="E25" s="55"/>
      <c r="F25" s="55"/>
      <c r="G25"/>
      <c r="H25"/>
      <c r="I25"/>
      <c r="J25" s="17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</row>
    <row r="26" spans="2:29" x14ac:dyDescent="0.25">
      <c r="B26" s="15"/>
      <c r="C26" s="16"/>
      <c r="D26" s="16"/>
      <c r="E26" s="16"/>
      <c r="F26" s="16"/>
      <c r="G26" s="16"/>
      <c r="H26" s="16"/>
      <c r="I26" s="16"/>
      <c r="J26" s="17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2:29" x14ac:dyDescent="0.25">
      <c r="B27" s="15"/>
      <c r="C27" s="16"/>
      <c r="D27" s="16"/>
      <c r="E27" s="16"/>
      <c r="F27" s="16"/>
      <c r="G27" s="16"/>
      <c r="H27" s="16"/>
      <c r="I27" s="16"/>
      <c r="J27" s="17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2:29" x14ac:dyDescent="0.25">
      <c r="B28" s="15"/>
      <c r="C28" s="16"/>
      <c r="D28" s="16"/>
      <c r="E28" s="16"/>
      <c r="F28" s="16"/>
      <c r="G28" s="16"/>
      <c r="H28" s="16"/>
      <c r="I28" s="16"/>
      <c r="J28" s="17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2:29" x14ac:dyDescent="0.25">
      <c r="B29" s="15"/>
      <c r="C29" s="16"/>
      <c r="D29" s="16"/>
      <c r="E29" s="16"/>
      <c r="F29" s="16"/>
      <c r="G29" s="16"/>
      <c r="H29" s="16"/>
      <c r="I29" s="16"/>
      <c r="J29" s="17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2:29" x14ac:dyDescent="0.25">
      <c r="B30" s="15"/>
      <c r="C30" s="16"/>
      <c r="D30" s="16"/>
      <c r="E30" s="16"/>
      <c r="F30" s="16"/>
      <c r="G30" s="16"/>
      <c r="H30" s="16"/>
      <c r="I30" s="16"/>
      <c r="J30" s="17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2:29" x14ac:dyDescent="0.25">
      <c r="B31" s="15"/>
      <c r="C31" s="16"/>
      <c r="D31" s="16"/>
      <c r="E31" s="16"/>
      <c r="F31" s="16"/>
      <c r="G31" s="16"/>
      <c r="H31" s="16"/>
      <c r="I31" s="16"/>
      <c r="J31" s="17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2:29" x14ac:dyDescent="0.25">
      <c r="B32" s="15"/>
      <c r="C32" s="16"/>
      <c r="D32" s="16"/>
      <c r="E32" s="16"/>
      <c r="F32" s="16"/>
      <c r="G32" s="16"/>
      <c r="H32" s="16"/>
      <c r="I32" s="16"/>
      <c r="J32" s="17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2:29" x14ac:dyDescent="0.25">
      <c r="B33" s="15"/>
      <c r="C33" s="16"/>
      <c r="D33" s="16"/>
      <c r="E33" s="16"/>
      <c r="F33" s="16"/>
      <c r="G33" s="16"/>
      <c r="H33" s="16"/>
      <c r="I33" s="16"/>
      <c r="J33" s="17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</row>
    <row r="34" spans="2:29" x14ac:dyDescent="0.25">
      <c r="B34" s="15"/>
      <c r="C34" s="16"/>
      <c r="D34" s="16"/>
      <c r="E34" s="16"/>
      <c r="F34" s="16"/>
      <c r="G34" s="16"/>
      <c r="H34" s="16"/>
      <c r="I34" s="16"/>
      <c r="J34" s="17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2:29" x14ac:dyDescent="0.25">
      <c r="B35" s="15"/>
      <c r="C35" s="16"/>
      <c r="D35" s="16"/>
      <c r="E35" s="16"/>
      <c r="F35" s="16"/>
      <c r="G35" s="16"/>
      <c r="H35" s="16"/>
      <c r="I35" s="16"/>
      <c r="J35" s="17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2:29" x14ac:dyDescent="0.25">
      <c r="B36" s="15"/>
      <c r="C36" s="16"/>
      <c r="D36" s="16"/>
      <c r="E36" s="16"/>
      <c r="F36" s="16"/>
      <c r="G36" s="16"/>
      <c r="H36" s="16"/>
      <c r="I36" s="16"/>
      <c r="J36" s="17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</row>
    <row r="37" spans="2:29" x14ac:dyDescent="0.25">
      <c r="B37" s="15"/>
      <c r="C37" s="16"/>
      <c r="D37" s="16"/>
      <c r="E37" s="16"/>
      <c r="F37" s="16"/>
      <c r="G37" s="16"/>
      <c r="H37" s="16"/>
      <c r="I37" s="16"/>
      <c r="J37" s="17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</row>
    <row r="38" spans="2:29" x14ac:dyDescent="0.25">
      <c r="B38" s="19"/>
      <c r="C38" s="20"/>
      <c r="D38" s="20"/>
      <c r="E38" s="20"/>
      <c r="F38" s="20"/>
      <c r="G38" s="20"/>
      <c r="H38" s="20"/>
      <c r="I38" s="20"/>
      <c r="J38" s="21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2:29" ht="7.15" customHeight="1" x14ac:dyDescent="0.25"/>
    <row r="40" spans="2:29" s="22" customFormat="1" ht="22.9" customHeight="1" x14ac:dyDescent="0.25">
      <c r="B40" s="18"/>
      <c r="C40" s="18"/>
      <c r="D40" s="18"/>
      <c r="E40" s="18"/>
      <c r="F40" s="18"/>
      <c r="G40" s="18"/>
      <c r="H40" s="18"/>
      <c r="I40" s="18"/>
      <c r="J40" s="18"/>
    </row>
  </sheetData>
  <sheetProtection algorithmName="SHA-512" hashValue="1I8PWqGkd9lOSVonPtLOS8g1cx2yry44xW+Sh/MuIe9tU5Nf6W5bTbF/+dJncIPMaqtrHaL25NVLMBdO5SO8XA==" saltValue="Kx4Kdi6XZZcDviKXIIXau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7C430733-1D9A-490F-93FD-007E541FDC1B}">
          <x14:formula1>
            <xm:f>Calc!$D$4:$D$8</xm:f>
          </x14:formula1>
          <xm:sqref>F14</xm:sqref>
        </x14:dataValidation>
        <x14:dataValidation type="list" allowBlank="1" showInputMessage="1" showErrorMessage="1" xr:uid="{FB3C8C29-620A-485D-88D7-ADED302C1BCB}">
          <x14:formula1>
            <xm:f>OFFSET(Menu!$L$13,,,COUNTA(Menu!$L$13:$L$17))</xm:f>
          </x14:formula1>
          <xm:sqref>F10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9C825-192F-420C-89F6-EAA8BB952323}">
  <dimension ref="B1:BC103"/>
  <sheetViews>
    <sheetView showGridLines="0"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9.140625" style="49"/>
    <col min="2" max="3" width="10.28515625" style="49" bestFit="1" customWidth="1"/>
    <col min="4" max="4" width="41.5703125" style="49" bestFit="1" customWidth="1"/>
    <col min="5" max="5" width="12.28515625" style="49" bestFit="1" customWidth="1"/>
    <col min="6" max="6" width="8.42578125" style="49" customWidth="1"/>
    <col min="7" max="7" width="10.28515625" style="49" bestFit="1" customWidth="1"/>
    <col min="8" max="8" width="5.7109375" style="49" customWidth="1"/>
    <col min="9" max="9" width="15.7109375" style="49" customWidth="1"/>
    <col min="10" max="10" width="40.7109375" style="39" customWidth="1"/>
    <col min="11" max="15" width="15.7109375" style="49" customWidth="1"/>
    <col min="16" max="16" width="5.7109375" style="49" customWidth="1"/>
    <col min="17" max="17" width="15.7109375" style="49" customWidth="1"/>
    <col min="18" max="18" width="40.7109375" style="39" customWidth="1"/>
    <col min="19" max="23" width="15.7109375" style="49" customWidth="1"/>
    <col min="24" max="24" width="5.7109375" style="49" customWidth="1"/>
    <col min="25" max="25" width="15.7109375" style="49" customWidth="1"/>
    <col min="26" max="26" width="40.7109375" style="39" customWidth="1"/>
    <col min="27" max="31" width="15.7109375" style="49" customWidth="1"/>
    <col min="32" max="32" width="5.7109375" style="49" customWidth="1"/>
    <col min="33" max="33" width="15.7109375" style="49" customWidth="1"/>
    <col min="34" max="34" width="40.7109375" style="39" customWidth="1"/>
    <col min="35" max="39" width="15.7109375" style="49" customWidth="1"/>
    <col min="40" max="40" width="5.7109375" style="49" customWidth="1"/>
    <col min="41" max="41" width="15.7109375" style="49" customWidth="1"/>
    <col min="42" max="42" width="40.7109375" style="39" customWidth="1"/>
    <col min="43" max="47" width="15.7109375" style="49" customWidth="1"/>
    <col min="48" max="48" width="5" style="49" customWidth="1"/>
    <col min="49" max="49" width="15.42578125" style="49" bestFit="1" customWidth="1"/>
    <col min="50" max="50" width="3.7109375" style="49" customWidth="1"/>
    <col min="51" max="51" width="5.7109375" style="49" bestFit="1" customWidth="1"/>
    <col min="52" max="52" width="3.7109375" style="49" customWidth="1"/>
    <col min="53" max="53" width="9.140625" style="49"/>
    <col min="54" max="54" width="3.7109375" style="49" customWidth="1"/>
    <col min="55" max="16384" width="9.140625" style="49"/>
  </cols>
  <sheetData>
    <row r="1" spans="2:55" x14ac:dyDescent="0.25">
      <c r="AW1" s="94" t="s">
        <v>100</v>
      </c>
      <c r="AX1" s="94"/>
      <c r="AY1" s="94"/>
      <c r="AZ1" s="94"/>
      <c r="BA1" s="94"/>
      <c r="BB1" s="94"/>
      <c r="BC1" s="94"/>
    </row>
    <row r="2" spans="2:55" x14ac:dyDescent="0.25">
      <c r="J2" s="87" t="s">
        <v>102</v>
      </c>
      <c r="K2" s="143">
        <v>1</v>
      </c>
      <c r="L2" s="143">
        <v>2</v>
      </c>
      <c r="M2" s="143">
        <v>3</v>
      </c>
      <c r="N2" s="143">
        <v>4</v>
      </c>
      <c r="O2" s="143">
        <v>5</v>
      </c>
      <c r="R2" s="87" t="s">
        <v>102</v>
      </c>
      <c r="S2" s="143">
        <v>1</v>
      </c>
      <c r="T2" s="143">
        <v>2</v>
      </c>
      <c r="U2" s="143">
        <v>3</v>
      </c>
      <c r="V2" s="143">
        <v>4</v>
      </c>
      <c r="W2" s="143">
        <v>5</v>
      </c>
      <c r="Z2" s="87" t="s">
        <v>102</v>
      </c>
      <c r="AA2" s="143">
        <v>1</v>
      </c>
      <c r="AB2" s="143">
        <v>2</v>
      </c>
      <c r="AC2" s="143">
        <v>3</v>
      </c>
      <c r="AD2" s="143">
        <v>4</v>
      </c>
      <c r="AE2" s="143">
        <v>5</v>
      </c>
      <c r="AH2" s="87" t="s">
        <v>102</v>
      </c>
      <c r="AI2" s="143">
        <v>1</v>
      </c>
      <c r="AJ2" s="143">
        <v>2</v>
      </c>
      <c r="AK2" s="143">
        <v>3</v>
      </c>
      <c r="AL2" s="143">
        <v>4</v>
      </c>
      <c r="AM2" s="143">
        <v>5</v>
      </c>
      <c r="AP2" s="87" t="s">
        <v>102</v>
      </c>
      <c r="AQ2" s="143">
        <v>1</v>
      </c>
      <c r="AR2" s="143">
        <v>2</v>
      </c>
      <c r="AS2" s="143">
        <v>3</v>
      </c>
      <c r="AT2" s="143">
        <v>4</v>
      </c>
      <c r="AU2" s="143">
        <v>5</v>
      </c>
    </row>
    <row r="3" spans="2:55" ht="15" customHeight="1" x14ac:dyDescent="0.25">
      <c r="D3" s="48" t="s">
        <v>67</v>
      </c>
      <c r="G3" s="87" t="s">
        <v>81</v>
      </c>
      <c r="I3" s="64" t="str">
        <f>MarketFilter</f>
        <v>Market 2</v>
      </c>
      <c r="J3" s="65" t="s">
        <v>31</v>
      </c>
      <c r="K3" s="66" t="str">
        <f>IF(LEN(Entrants!$E$6)&gt;0,Entrants!$E$6,"")</f>
        <v>Market 1</v>
      </c>
      <c r="L3" s="66" t="str">
        <f>IF(LEN(Entrants!$F$6)&gt;0,Entrants!$F$6,"")</f>
        <v>Market 2</v>
      </c>
      <c r="M3" s="66" t="str">
        <f>IF(LEN(Entrants!$G$6)&gt;0,Entrants!$G$6,"")</f>
        <v>Market 3</v>
      </c>
      <c r="N3" s="66" t="str">
        <f>IF(LEN(Entrants!$H$6)&gt;0,Entrants!$H$6,"")</f>
        <v/>
      </c>
      <c r="O3" s="66" t="str">
        <f>IF(LEN(Entrants!$I$6)&gt;0,Entrants!$I$6,"")</f>
        <v/>
      </c>
      <c r="Q3" s="64" t="str">
        <f>MarketFilter</f>
        <v>Market 2</v>
      </c>
      <c r="R3" s="68" t="s">
        <v>60</v>
      </c>
      <c r="S3" s="69" t="str">
        <f>IF(LEN(Suppliers!$E$6)&gt;0,Suppliers!$E$6,"")</f>
        <v>Market 1</v>
      </c>
      <c r="T3" s="69" t="str">
        <f>IF(LEN(Suppliers!$F$6)&gt;0,Suppliers!$F$6,"")</f>
        <v>Market 2</v>
      </c>
      <c r="U3" s="69" t="str">
        <f>IF(LEN(Suppliers!$G$6)&gt;0,Suppliers!$G$6,"")</f>
        <v>Market 3</v>
      </c>
      <c r="V3" s="69" t="str">
        <f>IF(LEN(Suppliers!$H$6)&gt;0,Suppliers!$H$6,"")</f>
        <v/>
      </c>
      <c r="W3" s="69" t="str">
        <f>IF(LEN(Suppliers!$I$6)&gt;0,Suppliers!$I$6,"")</f>
        <v/>
      </c>
      <c r="Y3" s="64" t="str">
        <f>MarketFilter</f>
        <v>Market 2</v>
      </c>
      <c r="Z3" s="70" t="s">
        <v>10</v>
      </c>
      <c r="AA3" s="71" t="str">
        <f>IF(LEN(Competitors!$E$6)&gt;0,Competitors!$E$6,"")</f>
        <v>Market 1</v>
      </c>
      <c r="AB3" s="71" t="str">
        <f>IF(LEN(Competitors!$F$6)&gt;0,Competitors!$F$6,"")</f>
        <v>Market 2</v>
      </c>
      <c r="AC3" s="71" t="str">
        <f>IF(LEN(Competitors!$G$6)&gt;0,Competitors!$G$6,"")</f>
        <v>Market 3</v>
      </c>
      <c r="AD3" s="71" t="str">
        <f>IF(LEN(Competitors!$H$6)&gt;0,Competitors!$H$6,"")</f>
        <v/>
      </c>
      <c r="AE3" s="71" t="str">
        <f>IF(LEN(Competitors!$I$6)&gt;0,Competitors!$I$6,"")</f>
        <v/>
      </c>
      <c r="AG3" s="64" t="str">
        <f>MarketFilter</f>
        <v>Market 2</v>
      </c>
      <c r="AH3" s="72" t="s">
        <v>59</v>
      </c>
      <c r="AI3" s="73" t="str">
        <f>IF(LEN(Buyers!$E$6)&gt;0,Buyers!$E$6,"")</f>
        <v>Market 1</v>
      </c>
      <c r="AJ3" s="73" t="str">
        <f>IF(LEN(Buyers!$F$6)&gt;0,Buyers!$F$6,"")</f>
        <v>Market 2</v>
      </c>
      <c r="AK3" s="73" t="str">
        <f>IF(LEN(Buyers!$G$6)&gt;0,Buyers!$G$6,"")</f>
        <v>Market 3</v>
      </c>
      <c r="AL3" s="73" t="str">
        <f>IF(LEN(Buyers!$H$6)&gt;0,Buyers!$H$6,"")</f>
        <v/>
      </c>
      <c r="AM3" s="73" t="str">
        <f>IF(LEN(Buyers!$I$6)&gt;0,Buyers!$I$6,"")</f>
        <v/>
      </c>
      <c r="AO3" s="64" t="str">
        <f>MarketFilter</f>
        <v>Market 2</v>
      </c>
      <c r="AP3" s="74" t="s">
        <v>9</v>
      </c>
      <c r="AQ3" s="75" t="str">
        <f>IF(LEN(Substitutes!$E$6)&gt;0,Substitutes!$E$6,"")</f>
        <v>Market 1</v>
      </c>
      <c r="AR3" s="75" t="str">
        <f>IF(LEN(Substitutes!$F$6)&gt;0,Substitutes!$F$6,"")</f>
        <v>Market 2</v>
      </c>
      <c r="AS3" s="75" t="str">
        <f>IF(LEN(Substitutes!$G$6)&gt;0,Substitutes!$G$6,"")</f>
        <v>Market 3</v>
      </c>
      <c r="AT3" s="75" t="str">
        <f>IF(LEN(Substitutes!$H$6)&gt;0,Substitutes!$H$6,"")</f>
        <v/>
      </c>
      <c r="AU3" s="75" t="str">
        <f>IF(LEN(Substitutes!$I$6)&gt;0,Substitutes!$I$6,"")</f>
        <v/>
      </c>
      <c r="AW3" s="85" t="s">
        <v>88</v>
      </c>
      <c r="AY3" s="85" t="s">
        <v>86</v>
      </c>
      <c r="BA3" s="76" t="s">
        <v>87</v>
      </c>
      <c r="BC3" s="85" t="s">
        <v>91</v>
      </c>
    </row>
    <row r="4" spans="2:55" x14ac:dyDescent="0.25">
      <c r="D4" s="40" t="s">
        <v>31</v>
      </c>
      <c r="G4" s="83">
        <v>1</v>
      </c>
      <c r="I4" s="63">
        <f t="shared" ref="I4:I35" si="0">IFERROR(IF(LEN($J4)&gt;0,INDEX($K$4:$O$53,$G4,MATCH(MarketFilter,$K$3:$O$3,0)),""),"")</f>
        <v>5</v>
      </c>
      <c r="J4" s="41" t="str">
        <f>IFERROR(IF(INDEX(Entrants!$B$7:$B$56,$G4,1)&lt;&gt;"",INDEX(Entrants!$B$7:$B$56,$G4,1),""),"")</f>
        <v>Brand loyalty</v>
      </c>
      <c r="K4" s="40">
        <f>IFERROR(IF(LEN($J4)&gt;0,INDEX(Entrants!$E$7:$I$21,$G4,K$2),""),"")</f>
        <v>3</v>
      </c>
      <c r="L4" s="40">
        <f>IFERROR(IF(LEN($J4)&gt;0,INDEX(Entrants!$E$7:$I$21,$G4,L$2),""),"")</f>
        <v>5</v>
      </c>
      <c r="M4" s="40">
        <f>IFERROR(IF(LEN($J4)&gt;0,INDEX(Entrants!$E$7:$I$21,$G4,M$2),""),"")</f>
        <v>4</v>
      </c>
      <c r="N4" s="40">
        <f>IFERROR(IF(LEN($J4)&gt;0,INDEX(Entrants!$E$7:$I$21,$G4,N$2),""),"")</f>
        <v>0</v>
      </c>
      <c r="O4" s="40">
        <f>IFERROR(IF(LEN($J4)&gt;0,INDEX(Entrants!$E$7:$I$21,$G4,O$2),""),"")</f>
        <v>0</v>
      </c>
      <c r="Q4" s="63">
        <f t="shared" ref="Q4:Q35" si="1">IFERROR(IF(LEN($R4)&gt;0,INDEX($S$4:$W$53,$G4,MATCH(MarketFilter,$S$3:$W$3,0)),""),"")</f>
        <v>5</v>
      </c>
      <c r="R4" s="41" t="str">
        <f>IFERROR(IF(INDEX(Suppliers!$B$7:$B$56,$G4,1)&lt;&gt;"",INDEX(Suppliers!$B$7:$B$56,$G4,1),""),"")</f>
        <v>Number of suppliers</v>
      </c>
      <c r="S4" s="40">
        <f>IFERROR(IF(LEN($R4)&gt;0,INDEX(Suppliers!$E$7:$I$21,$G4,S$2),""),"")</f>
        <v>10</v>
      </c>
      <c r="T4" s="40">
        <f>IFERROR(IF(LEN($R4)&gt;0,INDEX(Suppliers!$E$7:$I$21,$G4,T$2),""),"")</f>
        <v>5</v>
      </c>
      <c r="U4" s="40">
        <f>IFERROR(IF(LEN($R4)&gt;0,INDEX(Suppliers!$E$7:$I$21,$G4,U$2),""),"")</f>
        <v>4</v>
      </c>
      <c r="V4" s="40">
        <f>IFERROR(IF(LEN($R4)&gt;0,INDEX(Suppliers!$E$7:$I$21,$G4,V$2),""),"")</f>
        <v>0</v>
      </c>
      <c r="W4" s="40">
        <f>IFERROR(IF(LEN($R4)&gt;0,INDEX(Suppliers!$E$7:$I$21,$G4,W$2),""),"")</f>
        <v>0</v>
      </c>
      <c r="Y4" s="63">
        <f t="shared" ref="Y4:Y35" si="2">IFERROR(IF(LEN($Z4)&gt;0,INDEX($AA$4:$AE$53,$G4,MATCH(MarketFilter,$AA$3:$AE$3,0)),""),"")</f>
        <v>5</v>
      </c>
      <c r="Z4" s="41" t="str">
        <f>IFERROR(IF(INDEX(Competitors!$B$7:$B$56,$G4,1)&lt;&gt;"",INDEX(Competitors!$B$7:$B$56,$G4,1),""),"")</f>
        <v>Number of competitors</v>
      </c>
      <c r="AA4" s="40">
        <f>IFERROR(IF(LEN($Z4)&gt;0,INDEX(Competitors!$E$7:$I$21,$G4,AA$2),""),"")</f>
        <v>10</v>
      </c>
      <c r="AB4" s="40">
        <f>IFERROR(IF(LEN($Z4)&gt;0,INDEX(Competitors!$E$7:$I$21,$G4,AB$2),""),"")</f>
        <v>5</v>
      </c>
      <c r="AC4" s="40">
        <f>IFERROR(IF(LEN($Z4)&gt;0,INDEX(Competitors!$E$7:$I$21,$G4,AC$2),""),"")</f>
        <v>4</v>
      </c>
      <c r="AD4" s="40">
        <f>IFERROR(IF(LEN($Z4)&gt;0,INDEX(Competitors!$E$7:$I$21,$G4,AD$2),""),"")</f>
        <v>0</v>
      </c>
      <c r="AE4" s="40">
        <f>IFERROR(IF(LEN($Z4)&gt;0,INDEX(Competitors!$E$7:$I$21,$G4,AE$2),""),"")</f>
        <v>0</v>
      </c>
      <c r="AG4" s="63">
        <f t="shared" ref="AG4:AG35" si="3">IFERROR(IF(LEN($AH4)&gt;0,INDEX($AI$4:$AM$53,$G4,MATCH(MarketFilter,$AI$3:$AM$3,0)),""),"")</f>
        <v>5</v>
      </c>
      <c r="AH4" s="41" t="str">
        <f>IFERROR(IF(INDEX(Buyers!$B$7:$B$56,$G4,1)&lt;&gt;"",INDEX(Buyers!$B$7:$B$56,$G4,1),""),"")</f>
        <v>Number of buyers</v>
      </c>
      <c r="AI4" s="40">
        <f>IFERROR(IF(LEN($AH4)&gt;0,INDEX(Buyers!$E$7:$I$21,$G4,AI$2),""),"")</f>
        <v>10</v>
      </c>
      <c r="AJ4" s="40">
        <f>IFERROR(IF(LEN($AH4)&gt;0,INDEX(Buyers!$E$7:$I$21,$G4,AJ$2),""),"")</f>
        <v>5</v>
      </c>
      <c r="AK4" s="40">
        <f>IFERROR(IF(LEN($AH4)&gt;0,INDEX(Buyers!$E$7:$I$21,$G4,AK$2),""),"")</f>
        <v>4</v>
      </c>
      <c r="AL4" s="40">
        <f>IFERROR(IF(LEN($AH4)&gt;0,INDEX(Buyers!$E$7:$I$21,$G4,AL$2),""),"")</f>
        <v>0</v>
      </c>
      <c r="AM4" s="40">
        <f>IFERROR(IF(LEN($AH4)&gt;0,INDEX(Buyers!$E$7:$I$21,$G4,AM$2),""),"")</f>
        <v>0</v>
      </c>
      <c r="AO4" s="63">
        <f t="shared" ref="AO4:AO35" si="4">IFERROR(IF(LEN($AP4)&gt;0,INDEX($AQ$4:$AU$53,$G4,MATCH(MarketFilter,$AQ$3:$AU$3,0)),""),"")</f>
        <v>9</v>
      </c>
      <c r="AP4" s="41" t="str">
        <f>IFERROR(IF(INDEX(Substitutes!$B$7:$B$56,$G4,1)&lt;&gt;"",INDEX(Substitutes!$B$7:$B$56,$G4,1),""),"")</f>
        <v>Buyer price sensivity</v>
      </c>
      <c r="AQ4" s="40">
        <f>IFERROR(IF(LEN($AP4)&gt;0,INDEX(Substitutes!$E$7:$I$21,$G4,AQ$2),""),"")</f>
        <v>10</v>
      </c>
      <c r="AR4" s="40">
        <f>IFERROR(IF(LEN($AP4)&gt;0,INDEX(Substitutes!$E$7:$I$21,$G4,AR$2),""),"")</f>
        <v>9</v>
      </c>
      <c r="AS4" s="40">
        <f>IFERROR(IF(LEN($AP4)&gt;0,INDEX(Substitutes!$E$7:$I$21,$G4,AS$2),""),"")</f>
        <v>4</v>
      </c>
      <c r="AT4" s="40">
        <f>IFERROR(IF(LEN($AP4)&gt;0,INDEX(Substitutes!$E$7:$I$21,$G4,AT$2),""),"")</f>
        <v>0</v>
      </c>
      <c r="AU4" s="40">
        <f>IFERROR(IF(LEN($AP4)&gt;0,INDEX(Substitutes!$E$7:$I$21,$G4,AU$2),""),"")</f>
        <v>0</v>
      </c>
      <c r="AW4" s="93" t="s">
        <v>89</v>
      </c>
      <c r="AY4" s="83">
        <v>1</v>
      </c>
      <c r="BA4" s="77">
        <v>1</v>
      </c>
      <c r="BC4" s="89">
        <v>1</v>
      </c>
    </row>
    <row r="5" spans="2:55" x14ac:dyDescent="0.25">
      <c r="D5" s="40" t="s">
        <v>9</v>
      </c>
      <c r="G5" s="83">
        <v>2</v>
      </c>
      <c r="I5" s="63">
        <f t="shared" si="0"/>
        <v>6</v>
      </c>
      <c r="J5" s="41" t="str">
        <f>IFERROR(IF(INDEX(Entrants!$B$7:$B$56,$G5,1)&lt;&gt;"",INDEX(Entrants!$B$7:$B$56,$G5,1),""),"")</f>
        <v>Government policy</v>
      </c>
      <c r="K5" s="40">
        <f>IFERROR(IF(LEN($J5)&gt;0,INDEX(Entrants!$E$7:$I$21,$G5,K$2),""),"")</f>
        <v>4</v>
      </c>
      <c r="L5" s="40">
        <f>IFERROR(IF(LEN($J5)&gt;0,INDEX(Entrants!$E$7:$I$21,$G5,L$2),""),"")</f>
        <v>6</v>
      </c>
      <c r="M5" s="40">
        <f>IFERROR(IF(LEN($J5)&gt;0,INDEX(Entrants!$E$7:$I$21,$G5,M$2),""),"")</f>
        <v>5</v>
      </c>
      <c r="N5" s="40">
        <f>IFERROR(IF(LEN($J5)&gt;0,INDEX(Entrants!$E$7:$I$21,$G5,N$2),""),"")</f>
        <v>0</v>
      </c>
      <c r="O5" s="40">
        <f>IFERROR(IF(LEN($J5)&gt;0,INDEX(Entrants!$E$7:$I$21,$G5,O$2),""),"")</f>
        <v>0</v>
      </c>
      <c r="Q5" s="63">
        <f t="shared" si="1"/>
        <v>6</v>
      </c>
      <c r="R5" s="41" t="str">
        <f>IFERROR(IF(INDEX(Suppliers!$B$7:$B$56,$G5,1)&lt;&gt;"",INDEX(Suppliers!$B$7:$B$56,$G5,1),""),"")</f>
        <v>Patented products</v>
      </c>
      <c r="S5" s="40">
        <f>IFERROR(IF(LEN($R5)&gt;0,INDEX(Suppliers!$E$7:$I$21,$G5,S$2),""),"")</f>
        <v>9</v>
      </c>
      <c r="T5" s="40">
        <f>IFERROR(IF(LEN($R5)&gt;0,INDEX(Suppliers!$E$7:$I$21,$G5,T$2),""),"")</f>
        <v>6</v>
      </c>
      <c r="U5" s="40">
        <f>IFERROR(IF(LEN($R5)&gt;0,INDEX(Suppliers!$E$7:$I$21,$G5,U$2),""),"")</f>
        <v>5</v>
      </c>
      <c r="V5" s="40">
        <f>IFERROR(IF(LEN($R5)&gt;0,INDEX(Suppliers!$E$7:$I$21,$G5,V$2),""),"")</f>
        <v>0</v>
      </c>
      <c r="W5" s="40">
        <f>IFERROR(IF(LEN($R5)&gt;0,INDEX(Suppliers!$E$7:$I$21,$G5,W$2),""),"")</f>
        <v>0</v>
      </c>
      <c r="Y5" s="63">
        <f t="shared" si="2"/>
        <v>6</v>
      </c>
      <c r="Z5" s="41" t="str">
        <f>IFERROR(IF(INDEX(Competitors!$B$7:$B$56,$G5,1)&lt;&gt;"",INDEX(Competitors!$B$7:$B$56,$G5,1),""),"")</f>
        <v>Industry growth</v>
      </c>
      <c r="AA5" s="40">
        <f>IFERROR(IF(LEN($Z5)&gt;0,INDEX(Competitors!$E$7:$I$21,$G5,AA$2),""),"")</f>
        <v>6</v>
      </c>
      <c r="AB5" s="40">
        <f>IFERROR(IF(LEN($Z5)&gt;0,INDEX(Competitors!$E$7:$I$21,$G5,AB$2),""),"")</f>
        <v>6</v>
      </c>
      <c r="AC5" s="40">
        <f>IFERROR(IF(LEN($Z5)&gt;0,INDEX(Competitors!$E$7:$I$21,$G5,AC$2),""),"")</f>
        <v>5</v>
      </c>
      <c r="AD5" s="40">
        <f>IFERROR(IF(LEN($Z5)&gt;0,INDEX(Competitors!$E$7:$I$21,$G5,AD$2),""),"")</f>
        <v>0</v>
      </c>
      <c r="AE5" s="40">
        <f>IFERROR(IF(LEN($Z5)&gt;0,INDEX(Competitors!$E$7:$I$21,$G5,AE$2),""),"")</f>
        <v>0</v>
      </c>
      <c r="AG5" s="63">
        <f t="shared" si="3"/>
        <v>6</v>
      </c>
      <c r="AH5" s="41" t="str">
        <f>IFERROR(IF(INDEX(Buyers!$B$7:$B$56,$G5,1)&lt;&gt;"",INDEX(Buyers!$B$7:$B$56,$G5,1),""),"")</f>
        <v>Product standardization</v>
      </c>
      <c r="AI5" s="40">
        <f>IFERROR(IF(LEN($AH5)&gt;0,INDEX(Buyers!$E$7:$I$21,$G5,AI$2),""),"")</f>
        <v>9</v>
      </c>
      <c r="AJ5" s="40">
        <f>IFERROR(IF(LEN($AH5)&gt;0,INDEX(Buyers!$E$7:$I$21,$G5,AJ$2),""),"")</f>
        <v>6</v>
      </c>
      <c r="AK5" s="40">
        <f>IFERROR(IF(LEN($AH5)&gt;0,INDEX(Buyers!$E$7:$I$21,$G5,AK$2),""),"")</f>
        <v>5</v>
      </c>
      <c r="AL5" s="40">
        <f>IFERROR(IF(LEN($AH5)&gt;0,INDEX(Buyers!$E$7:$I$21,$G5,AL$2),""),"")</f>
        <v>0</v>
      </c>
      <c r="AM5" s="40">
        <f>IFERROR(IF(LEN($AH5)&gt;0,INDEX(Buyers!$E$7:$I$21,$G5,AM$2),""),"")</f>
        <v>0</v>
      </c>
      <c r="AO5" s="63">
        <f t="shared" si="4"/>
        <v>6</v>
      </c>
      <c r="AP5" s="41" t="str">
        <f>IFERROR(IF(INDEX(Substitutes!$B$7:$B$56,$G5,1)&lt;&gt;"",INDEX(Substitutes!$B$7:$B$56,$G5,1),""),"")</f>
        <v>Buyer switching costs</v>
      </c>
      <c r="AQ5" s="40">
        <f>IFERROR(IF(LEN($AP5)&gt;0,INDEX(Substitutes!$E$7:$I$21,$G5,AQ$2),""),"")</f>
        <v>9</v>
      </c>
      <c r="AR5" s="40">
        <f>IFERROR(IF(LEN($AP5)&gt;0,INDEX(Substitutes!$E$7:$I$21,$G5,AR$2),""),"")</f>
        <v>6</v>
      </c>
      <c r="AS5" s="40">
        <f>IFERROR(IF(LEN($AP5)&gt;0,INDEX(Substitutes!$E$7:$I$21,$G5,AS$2),""),"")</f>
        <v>5</v>
      </c>
      <c r="AT5" s="40">
        <f>IFERROR(IF(LEN($AP5)&gt;0,INDEX(Substitutes!$E$7:$I$21,$G5,AT$2),""),"")</f>
        <v>0</v>
      </c>
      <c r="AU5" s="40">
        <f>IFERROR(IF(LEN($AP5)&gt;0,INDEX(Substitutes!$E$7:$I$21,$G5,AU$2),""),"")</f>
        <v>0</v>
      </c>
      <c r="AW5" s="86" t="s">
        <v>90</v>
      </c>
      <c r="AY5" s="83">
        <v>2</v>
      </c>
      <c r="BA5" s="77">
        <v>2</v>
      </c>
      <c r="BC5" s="83">
        <v>2</v>
      </c>
    </row>
    <row r="6" spans="2:55" x14ac:dyDescent="0.25">
      <c r="D6" s="40" t="s">
        <v>10</v>
      </c>
      <c r="G6" s="83">
        <v>3</v>
      </c>
      <c r="I6" s="63">
        <f t="shared" si="0"/>
        <v>7</v>
      </c>
      <c r="J6" s="41" t="str">
        <f>IFERROR(IF(INDEX(Entrants!$B$7:$B$56,$G6,1)&lt;&gt;"",INDEX(Entrants!$B$7:$B$56,$G6,1),""),"")</f>
        <v>Capital requirement</v>
      </c>
      <c r="K6" s="40">
        <f>IFERROR(IF(LEN($J6)&gt;0,INDEX(Entrants!$E$7:$I$21,$G6,K$2),""),"")</f>
        <v>3</v>
      </c>
      <c r="L6" s="40">
        <f>IFERROR(IF(LEN($J6)&gt;0,INDEX(Entrants!$E$7:$I$21,$G6,L$2),""),"")</f>
        <v>7</v>
      </c>
      <c r="M6" s="40">
        <f>IFERROR(IF(LEN($J6)&gt;0,INDEX(Entrants!$E$7:$I$21,$G6,M$2),""),"")</f>
        <v>2</v>
      </c>
      <c r="N6" s="40">
        <f>IFERROR(IF(LEN($J6)&gt;0,INDEX(Entrants!$E$7:$I$21,$G6,N$2),""),"")</f>
        <v>0</v>
      </c>
      <c r="O6" s="40">
        <f>IFERROR(IF(LEN($J6)&gt;0,INDEX(Entrants!$E$7:$I$21,$G6,O$2),""),"")</f>
        <v>0</v>
      </c>
      <c r="Q6" s="63">
        <f t="shared" si="1"/>
        <v>7</v>
      </c>
      <c r="R6" s="41" t="str">
        <f>IFERROR(IF(INDEX(Suppliers!$B$7:$B$56,$G6,1)&lt;&gt;"",INDEX(Suppliers!$B$7:$B$56,$G6,1),""),"")</f>
        <v>Product substitutes</v>
      </c>
      <c r="S6" s="40">
        <f>IFERROR(IF(LEN($R6)&gt;0,INDEX(Suppliers!$E$7:$I$21,$G6,S$2),""),"")</f>
        <v>8</v>
      </c>
      <c r="T6" s="40">
        <f>IFERROR(IF(LEN($R6)&gt;0,INDEX(Suppliers!$E$7:$I$21,$G6,T$2),""),"")</f>
        <v>7</v>
      </c>
      <c r="U6" s="40">
        <f>IFERROR(IF(LEN($R6)&gt;0,INDEX(Suppliers!$E$7:$I$21,$G6,U$2),""),"")</f>
        <v>4</v>
      </c>
      <c r="V6" s="40">
        <f>IFERROR(IF(LEN($R6)&gt;0,INDEX(Suppliers!$E$7:$I$21,$G6,V$2),""),"")</f>
        <v>0</v>
      </c>
      <c r="W6" s="40">
        <f>IFERROR(IF(LEN($R6)&gt;0,INDEX(Suppliers!$E$7:$I$21,$G6,W$2),""),"")</f>
        <v>0</v>
      </c>
      <c r="Y6" s="63">
        <f t="shared" si="2"/>
        <v>7</v>
      </c>
      <c r="Z6" s="41" t="str">
        <f>IFERROR(IF(INDEX(Competitors!$B$7:$B$56,$G6,1)&lt;&gt;"",INDEX(Competitors!$B$7:$B$56,$G6,1),""),"")</f>
        <v>Exit barriers</v>
      </c>
      <c r="AA6" s="40">
        <f>IFERROR(IF(LEN($Z6)&gt;0,INDEX(Competitors!$E$7:$I$21,$G6,AA$2),""),"")</f>
        <v>8</v>
      </c>
      <c r="AB6" s="40">
        <f>IFERROR(IF(LEN($Z6)&gt;0,INDEX(Competitors!$E$7:$I$21,$G6,AB$2),""),"")</f>
        <v>7</v>
      </c>
      <c r="AC6" s="40">
        <f>IFERROR(IF(LEN($Z6)&gt;0,INDEX(Competitors!$E$7:$I$21,$G6,AC$2),""),"")</f>
        <v>4</v>
      </c>
      <c r="AD6" s="40">
        <f>IFERROR(IF(LEN($Z6)&gt;0,INDEX(Competitors!$E$7:$I$21,$G6,AD$2),""),"")</f>
        <v>0</v>
      </c>
      <c r="AE6" s="40">
        <f>IFERROR(IF(LEN($Z6)&gt;0,INDEX(Competitors!$E$7:$I$21,$G6,AE$2),""),"")</f>
        <v>0</v>
      </c>
      <c r="AG6" s="63">
        <f t="shared" si="3"/>
        <v>7</v>
      </c>
      <c r="AH6" s="41" t="str">
        <f>IFERROR(IF(INDEX(Buyers!$B$7:$B$56,$G6,1)&lt;&gt;"",INDEX(Buyers!$B$7:$B$56,$G6,1),""),"")</f>
        <v>Purchase volume</v>
      </c>
      <c r="AI6" s="40">
        <f>IFERROR(IF(LEN($AH6)&gt;0,INDEX(Buyers!$E$7:$I$21,$G6,AI$2),""),"")</f>
        <v>8</v>
      </c>
      <c r="AJ6" s="40">
        <f>IFERROR(IF(LEN($AH6)&gt;0,INDEX(Buyers!$E$7:$I$21,$G6,AJ$2),""),"")</f>
        <v>7</v>
      </c>
      <c r="AK6" s="40">
        <f>IFERROR(IF(LEN($AH6)&gt;0,INDEX(Buyers!$E$7:$I$21,$G6,AK$2),""),"")</f>
        <v>4</v>
      </c>
      <c r="AL6" s="40">
        <f>IFERROR(IF(LEN($AH6)&gt;0,INDEX(Buyers!$E$7:$I$21,$G6,AL$2),""),"")</f>
        <v>0</v>
      </c>
      <c r="AM6" s="40">
        <f>IFERROR(IF(LEN($AH6)&gt;0,INDEX(Buyers!$E$7:$I$21,$G6,AM$2),""),"")</f>
        <v>0</v>
      </c>
      <c r="AO6" s="63" t="str">
        <f t="shared" si="4"/>
        <v/>
      </c>
      <c r="AP6" s="41" t="str">
        <f>IFERROR(IF(INDEX(Substitutes!$B$7:$B$56,$G6,1)&lt;&gt;"",INDEX(Substitutes!$B$7:$B$56,$G6,1),""),"")</f>
        <v/>
      </c>
      <c r="AQ6" s="40" t="str">
        <f>IFERROR(IF(LEN($AP6)&gt;0,INDEX(Substitutes!$E$7:$I$21,$G6,AQ$2),""),"")</f>
        <v/>
      </c>
      <c r="AR6" s="40" t="str">
        <f>IFERROR(IF(LEN($AP6)&gt;0,INDEX(Substitutes!$E$7:$I$21,$G6,AR$2),""),"")</f>
        <v/>
      </c>
      <c r="AS6" s="40" t="str">
        <f>IFERROR(IF(LEN($AP6)&gt;0,INDEX(Substitutes!$E$7:$I$21,$G6,AS$2),""),"")</f>
        <v/>
      </c>
      <c r="AT6" s="40" t="str">
        <f>IFERROR(IF(LEN($AP6)&gt;0,INDEX(Substitutes!$E$7:$I$21,$G6,AT$2),""),"")</f>
        <v/>
      </c>
      <c r="AU6" s="40" t="str">
        <f>IFERROR(IF(LEN($AP6)&gt;0,INDEX(Substitutes!$E$7:$I$21,$G6,AU$2),""),"")</f>
        <v/>
      </c>
      <c r="AW6" s="84" t="s">
        <v>99</v>
      </c>
      <c r="AY6" s="83">
        <v>3</v>
      </c>
      <c r="BA6" s="77">
        <v>3</v>
      </c>
      <c r="BC6" s="83">
        <v>3</v>
      </c>
    </row>
    <row r="7" spans="2:55" x14ac:dyDescent="0.25">
      <c r="D7" s="40" t="s">
        <v>60</v>
      </c>
      <c r="G7" s="83">
        <v>4</v>
      </c>
      <c r="I7" s="63">
        <f t="shared" si="0"/>
        <v>8</v>
      </c>
      <c r="J7" s="41" t="str">
        <f>IFERROR(IF(INDEX(Entrants!$B$7:$B$56,$G7,1)&lt;&gt;"",INDEX(Entrants!$B$7:$B$56,$G7,1),""),"")</f>
        <v>Access to suppliers and distribution channels</v>
      </c>
      <c r="K7" s="40">
        <f>IFERROR(IF(LEN($J7)&gt;0,INDEX(Entrants!$E$7:$I$21,$G7,K$2),""),"")</f>
        <v>2</v>
      </c>
      <c r="L7" s="40">
        <f>IFERROR(IF(LEN($J7)&gt;0,INDEX(Entrants!$E$7:$I$21,$G7,L$2),""),"")</f>
        <v>8</v>
      </c>
      <c r="M7" s="40">
        <f>IFERROR(IF(LEN($J7)&gt;0,INDEX(Entrants!$E$7:$I$21,$G7,M$2),""),"")</f>
        <v>2</v>
      </c>
      <c r="N7" s="40">
        <f>IFERROR(IF(LEN($J7)&gt;0,INDEX(Entrants!$E$7:$I$21,$G7,N$2),""),"")</f>
        <v>0</v>
      </c>
      <c r="O7" s="40">
        <f>IFERROR(IF(LEN($J7)&gt;0,INDEX(Entrants!$E$7:$I$21,$G7,O$2),""),"")</f>
        <v>0</v>
      </c>
      <c r="Q7" s="63" t="str">
        <f t="shared" si="1"/>
        <v/>
      </c>
      <c r="R7" s="41" t="str">
        <f>IFERROR(IF(INDEX(Suppliers!$B$7:$B$56,$G7,1)&lt;&gt;"",INDEX(Suppliers!$B$7:$B$56,$G7,1),""),"")</f>
        <v/>
      </c>
      <c r="S7" s="40" t="str">
        <f>IFERROR(IF(LEN($R7)&gt;0,INDEX(Suppliers!$E$7:$I$21,$G7,S$2),""),"")</f>
        <v/>
      </c>
      <c r="T7" s="40" t="str">
        <f>IFERROR(IF(LEN($R7)&gt;0,INDEX(Suppliers!$E$7:$I$21,$G7,T$2),""),"")</f>
        <v/>
      </c>
      <c r="U7" s="40" t="str">
        <f>IFERROR(IF(LEN($R7)&gt;0,INDEX(Suppliers!$E$7:$I$21,$G7,U$2),""),"")</f>
        <v/>
      </c>
      <c r="V7" s="40" t="str">
        <f>IFERROR(IF(LEN($R7)&gt;0,INDEX(Suppliers!$E$7:$I$21,$G7,V$2),""),"")</f>
        <v/>
      </c>
      <c r="W7" s="40" t="str">
        <f>IFERROR(IF(LEN($R7)&gt;0,INDEX(Suppliers!$E$7:$I$21,$G7,W$2),""),"")</f>
        <v/>
      </c>
      <c r="Y7" s="63">
        <f t="shared" si="2"/>
        <v>8</v>
      </c>
      <c r="Z7" s="41" t="str">
        <f>IFERROR(IF(INDEX(Competitors!$B$7:$B$56,$G7,1)&lt;&gt;"",INDEX(Competitors!$B$7:$B$56,$G7,1),""),"")</f>
        <v>Fixed costs</v>
      </c>
      <c r="AA7" s="40">
        <f>IFERROR(IF(LEN($Z7)&gt;0,INDEX(Competitors!$E$7:$I$21,$G7,AA$2),""),"")</f>
        <v>7</v>
      </c>
      <c r="AB7" s="40">
        <f>IFERROR(IF(LEN($Z7)&gt;0,INDEX(Competitors!$E$7:$I$21,$G7,AB$2),""),"")</f>
        <v>8</v>
      </c>
      <c r="AC7" s="40">
        <f>IFERROR(IF(LEN($Z7)&gt;0,INDEX(Competitors!$E$7:$I$21,$G7,AC$2),""),"")</f>
        <v>2</v>
      </c>
      <c r="AD7" s="40">
        <f>IFERROR(IF(LEN($Z7)&gt;0,INDEX(Competitors!$E$7:$I$21,$G7,AD$2),""),"")</f>
        <v>0</v>
      </c>
      <c r="AE7" s="40">
        <f>IFERROR(IF(LEN($Z7)&gt;0,INDEX(Competitors!$E$7:$I$21,$G7,AE$2),""),"")</f>
        <v>0</v>
      </c>
      <c r="AG7" s="63" t="str">
        <f t="shared" si="3"/>
        <v/>
      </c>
      <c r="AH7" s="41" t="str">
        <f>IFERROR(IF(INDEX(Buyers!$B$7:$B$56,$G7,1)&lt;&gt;"",INDEX(Buyers!$B$7:$B$56,$G7,1),""),"")</f>
        <v/>
      </c>
      <c r="AI7" s="40" t="str">
        <f>IFERROR(IF(LEN($AH7)&gt;0,INDEX(Buyers!$E$7:$I$21,$G7,AI$2),""),"")</f>
        <v/>
      </c>
      <c r="AJ7" s="40" t="str">
        <f>IFERROR(IF(LEN($AH7)&gt;0,INDEX(Buyers!$E$7:$I$21,$G7,AJ$2),""),"")</f>
        <v/>
      </c>
      <c r="AK7" s="40" t="str">
        <f>IFERROR(IF(LEN($AH7)&gt;0,INDEX(Buyers!$E$7:$I$21,$G7,AK$2),""),"")</f>
        <v/>
      </c>
      <c r="AL7" s="40" t="str">
        <f>IFERROR(IF(LEN($AH7)&gt;0,INDEX(Buyers!$E$7:$I$21,$G7,AL$2),""),"")</f>
        <v/>
      </c>
      <c r="AM7" s="40" t="str">
        <f>IFERROR(IF(LEN($AH7)&gt;0,INDEX(Buyers!$E$7:$I$21,$G7,AM$2),""),"")</f>
        <v/>
      </c>
      <c r="AO7" s="63" t="str">
        <f t="shared" si="4"/>
        <v/>
      </c>
      <c r="AP7" s="41" t="str">
        <f>IFERROR(IF(INDEX(Substitutes!$B$7:$B$56,$G7,1)&lt;&gt;"",INDEX(Substitutes!$B$7:$B$56,$G7,1),""),"")</f>
        <v/>
      </c>
      <c r="AQ7" s="40" t="str">
        <f>IFERROR(IF(LEN($AP7)&gt;0,INDEX(Substitutes!$E$7:$I$21,$G7,AQ$2),""),"")</f>
        <v/>
      </c>
      <c r="AR7" s="40" t="str">
        <f>IFERROR(IF(LEN($AP7)&gt;0,INDEX(Substitutes!$E$7:$I$21,$G7,AR$2),""),"")</f>
        <v/>
      </c>
      <c r="AS7" s="40" t="str">
        <f>IFERROR(IF(LEN($AP7)&gt;0,INDEX(Substitutes!$E$7:$I$21,$G7,AS$2),""),"")</f>
        <v/>
      </c>
      <c r="AT7" s="40" t="str">
        <f>IFERROR(IF(LEN($AP7)&gt;0,INDEX(Substitutes!$E$7:$I$21,$G7,AT$2),""),"")</f>
        <v/>
      </c>
      <c r="AU7" s="40" t="str">
        <f>IFERROR(IF(LEN($AP7)&gt;0,INDEX(Substitutes!$E$7:$I$21,$G7,AU$2),""),"")</f>
        <v/>
      </c>
      <c r="AY7" s="83">
        <v>4</v>
      </c>
      <c r="BA7" s="77">
        <v>4</v>
      </c>
      <c r="BC7" s="83">
        <v>4</v>
      </c>
    </row>
    <row r="8" spans="2:55" x14ac:dyDescent="0.25">
      <c r="D8" s="40" t="s">
        <v>59</v>
      </c>
      <c r="G8" s="83">
        <v>5</v>
      </c>
      <c r="I8" s="63">
        <f t="shared" si="0"/>
        <v>9</v>
      </c>
      <c r="J8" s="41" t="str">
        <f>IFERROR(IF(INDEX(Entrants!$B$7:$B$56,$G8,1)&lt;&gt;"",INDEX(Entrants!$B$7:$B$56,$G8,1),""),"")</f>
        <v>Cost advantages</v>
      </c>
      <c r="K8" s="40">
        <f>IFERROR(IF(LEN($J8)&gt;0,INDEX(Entrants!$E$7:$I$21,$G8,K$2),""),"")</f>
        <v>10</v>
      </c>
      <c r="L8" s="40">
        <f>IFERROR(IF(LEN($J8)&gt;0,INDEX(Entrants!$E$7:$I$21,$G8,L$2),""),"")</f>
        <v>9</v>
      </c>
      <c r="M8" s="40">
        <f>IFERROR(IF(LEN($J8)&gt;0,INDEX(Entrants!$E$7:$I$21,$G8,M$2),""),"")</f>
        <v>3</v>
      </c>
      <c r="N8" s="40">
        <f>IFERROR(IF(LEN($J8)&gt;0,INDEX(Entrants!$E$7:$I$21,$G8,N$2),""),"")</f>
        <v>0</v>
      </c>
      <c r="O8" s="40">
        <f>IFERROR(IF(LEN($J8)&gt;0,INDEX(Entrants!$E$7:$I$21,$G8,O$2),""),"")</f>
        <v>0</v>
      </c>
      <c r="Q8" s="63" t="str">
        <f t="shared" si="1"/>
        <v/>
      </c>
      <c r="R8" s="41" t="str">
        <f>IFERROR(IF(INDEX(Suppliers!$B$7:$B$56,$G8,1)&lt;&gt;"",INDEX(Suppliers!$B$7:$B$56,$G8,1),""),"")</f>
        <v/>
      </c>
      <c r="S8" s="40" t="str">
        <f>IFERROR(IF(LEN($R8)&gt;0,INDEX(Suppliers!$E$7:$I$21,$G8,S$2),""),"")</f>
        <v/>
      </c>
      <c r="T8" s="40" t="str">
        <f>IFERROR(IF(LEN($R8)&gt;0,INDEX(Suppliers!$E$7:$I$21,$G8,T$2),""),"")</f>
        <v/>
      </c>
      <c r="U8" s="40" t="str">
        <f>IFERROR(IF(LEN($R8)&gt;0,INDEX(Suppliers!$E$7:$I$21,$G8,U$2),""),"")</f>
        <v/>
      </c>
      <c r="V8" s="40" t="str">
        <f>IFERROR(IF(LEN($R8)&gt;0,INDEX(Suppliers!$E$7:$I$21,$G8,V$2),""),"")</f>
        <v/>
      </c>
      <c r="W8" s="40" t="str">
        <f>IFERROR(IF(LEN($R8)&gt;0,INDEX(Suppliers!$E$7:$I$21,$G8,W$2),""),"")</f>
        <v/>
      </c>
      <c r="Y8" s="63">
        <f t="shared" si="2"/>
        <v>9</v>
      </c>
      <c r="Z8" s="41" t="str">
        <f>IFERROR(IF(INDEX(Competitors!$B$7:$B$56,$G8,1)&lt;&gt;"",INDEX(Competitors!$B$7:$B$56,$G8,1),""),"")</f>
        <v>Switching costs</v>
      </c>
      <c r="AA8" s="40">
        <f>IFERROR(IF(LEN($Z8)&gt;0,INDEX(Competitors!$E$7:$I$21,$G8,AA$2),""),"")</f>
        <v>6</v>
      </c>
      <c r="AB8" s="40">
        <f>IFERROR(IF(LEN($Z8)&gt;0,INDEX(Competitors!$E$7:$I$21,$G8,AB$2),""),"")</f>
        <v>9</v>
      </c>
      <c r="AC8" s="40">
        <f>IFERROR(IF(LEN($Z8)&gt;0,INDEX(Competitors!$E$7:$I$21,$G8,AC$2),""),"")</f>
        <v>3</v>
      </c>
      <c r="AD8" s="40">
        <f>IFERROR(IF(LEN($Z8)&gt;0,INDEX(Competitors!$E$7:$I$21,$G8,AD$2),""),"")</f>
        <v>0</v>
      </c>
      <c r="AE8" s="40">
        <f>IFERROR(IF(LEN($Z8)&gt;0,INDEX(Competitors!$E$7:$I$21,$G8,AE$2),""),"")</f>
        <v>0</v>
      </c>
      <c r="AG8" s="63" t="str">
        <f t="shared" si="3"/>
        <v/>
      </c>
      <c r="AH8" s="41" t="str">
        <f>IFERROR(IF(INDEX(Buyers!$B$7:$B$56,$G8,1)&lt;&gt;"",INDEX(Buyers!$B$7:$B$56,$G8,1),""),"")</f>
        <v/>
      </c>
      <c r="AI8" s="40" t="str">
        <f>IFERROR(IF(LEN($AH8)&gt;0,INDEX(Buyers!$E$7:$I$21,$G8,AI$2),""),"")</f>
        <v/>
      </c>
      <c r="AJ8" s="40" t="str">
        <f>IFERROR(IF(LEN($AH8)&gt;0,INDEX(Buyers!$E$7:$I$21,$G8,AJ$2),""),"")</f>
        <v/>
      </c>
      <c r="AK8" s="40" t="str">
        <f>IFERROR(IF(LEN($AH8)&gt;0,INDEX(Buyers!$E$7:$I$21,$G8,AK$2),""),"")</f>
        <v/>
      </c>
      <c r="AL8" s="40" t="str">
        <f>IFERROR(IF(LEN($AH8)&gt;0,INDEX(Buyers!$E$7:$I$21,$G8,AL$2),""),"")</f>
        <v/>
      </c>
      <c r="AM8" s="40" t="str">
        <f>IFERROR(IF(LEN($AH8)&gt;0,INDEX(Buyers!$E$7:$I$21,$G8,AM$2),""),"")</f>
        <v/>
      </c>
      <c r="AO8" s="63" t="str">
        <f t="shared" si="4"/>
        <v/>
      </c>
      <c r="AP8" s="41" t="str">
        <f>IFERROR(IF(INDEX(Substitutes!$B$7:$B$56,$G8,1)&lt;&gt;"",INDEX(Substitutes!$B$7:$B$56,$G8,1),""),"")</f>
        <v/>
      </c>
      <c r="AQ8" s="40" t="str">
        <f>IFERROR(IF(LEN($AP8)&gt;0,INDEX(Substitutes!$E$7:$I$21,$G8,AQ$2),""),"")</f>
        <v/>
      </c>
      <c r="AR8" s="40" t="str">
        <f>IFERROR(IF(LEN($AP8)&gt;0,INDEX(Substitutes!$E$7:$I$21,$G8,AR$2),""),"")</f>
        <v/>
      </c>
      <c r="AS8" s="40" t="str">
        <f>IFERROR(IF(LEN($AP8)&gt;0,INDEX(Substitutes!$E$7:$I$21,$G8,AS$2),""),"")</f>
        <v/>
      </c>
      <c r="AT8" s="40" t="str">
        <f>IFERROR(IF(LEN($AP8)&gt;0,INDEX(Substitutes!$E$7:$I$21,$G8,AT$2),""),"")</f>
        <v/>
      </c>
      <c r="AU8" s="40" t="str">
        <f>IFERROR(IF(LEN($AP8)&gt;0,INDEX(Substitutes!$E$7:$I$21,$G8,AU$2),""),"")</f>
        <v/>
      </c>
      <c r="AW8" s="87" t="s">
        <v>93</v>
      </c>
      <c r="AY8" s="84">
        <v>5</v>
      </c>
      <c r="BA8" s="77">
        <v>5</v>
      </c>
      <c r="BC8" s="83">
        <v>5</v>
      </c>
    </row>
    <row r="9" spans="2:55" x14ac:dyDescent="0.25">
      <c r="D9" s="52"/>
      <c r="G9" s="84">
        <v>6</v>
      </c>
      <c r="I9" s="63" t="str">
        <f t="shared" si="0"/>
        <v/>
      </c>
      <c r="J9" s="41" t="str">
        <f>IFERROR(IF(INDEX(Entrants!$B$7:$B$56,$G9,1)&lt;&gt;"",INDEX(Entrants!$B$7:$B$56,$G9,1),""),"")</f>
        <v/>
      </c>
      <c r="K9" s="40" t="str">
        <f>IFERROR(IF(LEN($J9)&gt;0,INDEX(Entrants!$E$7:$I$21,$G9,K$2),""),"")</f>
        <v/>
      </c>
      <c r="L9" s="40" t="str">
        <f>IFERROR(IF(LEN($J9)&gt;0,INDEX(Entrants!$E$7:$I$21,$G9,L$2),""),"")</f>
        <v/>
      </c>
      <c r="M9" s="40" t="str">
        <f>IFERROR(IF(LEN($J9)&gt;0,INDEX(Entrants!$E$7:$I$21,$G9,M$2),""),"")</f>
        <v/>
      </c>
      <c r="N9" s="40" t="str">
        <f>IFERROR(IF(LEN($J9)&gt;0,INDEX(Entrants!$E$7:$I$21,$G9,N$2),""),"")</f>
        <v/>
      </c>
      <c r="O9" s="40" t="str">
        <f>IFERROR(IF(LEN($J9)&gt;0,INDEX(Entrants!$E$7:$I$21,$G9,O$2),""),"")</f>
        <v/>
      </c>
      <c r="Q9" s="63" t="str">
        <f t="shared" si="1"/>
        <v/>
      </c>
      <c r="R9" s="41" t="str">
        <f>IFERROR(IF(INDEX(Suppliers!$B$7:$B$56,$G9,1)&lt;&gt;"",INDEX(Suppliers!$B$7:$B$56,$G9,1),""),"")</f>
        <v/>
      </c>
      <c r="S9" s="40" t="str">
        <f>IFERROR(IF(LEN($R9)&gt;0,INDEX(Suppliers!$E$7:$I$21,$G9,S$2),""),"")</f>
        <v/>
      </c>
      <c r="T9" s="40" t="str">
        <f>IFERROR(IF(LEN($R9)&gt;0,INDEX(Suppliers!$E$7:$I$21,$G9,T$2),""),"")</f>
        <v/>
      </c>
      <c r="U9" s="40" t="str">
        <f>IFERROR(IF(LEN($R9)&gt;0,INDEX(Suppliers!$E$7:$I$21,$G9,U$2),""),"")</f>
        <v/>
      </c>
      <c r="V9" s="40" t="str">
        <f>IFERROR(IF(LEN($R9)&gt;0,INDEX(Suppliers!$E$7:$I$21,$G9,V$2),""),"")</f>
        <v/>
      </c>
      <c r="W9" s="40" t="str">
        <f>IFERROR(IF(LEN($R9)&gt;0,INDEX(Suppliers!$E$7:$I$21,$G9,W$2),""),"")</f>
        <v/>
      </c>
      <c r="Y9" s="63">
        <f t="shared" si="2"/>
        <v>5</v>
      </c>
      <c r="Z9" s="41" t="str">
        <f>IFERROR(IF(INDEX(Competitors!$B$7:$B$56,$G9,1)&lt;&gt;"",INDEX(Competitors!$B$7:$B$56,$G9,1),""),"")</f>
        <v>Product differentiation</v>
      </c>
      <c r="AA9" s="40">
        <f>IFERROR(IF(LEN($Z9)&gt;0,INDEX(Competitors!$E$7:$I$21,$G9,AA$2),""),"")</f>
        <v>4</v>
      </c>
      <c r="AB9" s="40">
        <f>IFERROR(IF(LEN($Z9)&gt;0,INDEX(Competitors!$E$7:$I$21,$G9,AB$2),""),"")</f>
        <v>5</v>
      </c>
      <c r="AC9" s="40">
        <f>IFERROR(IF(LEN($Z9)&gt;0,INDEX(Competitors!$E$7:$I$21,$G9,AC$2),""),"")</f>
        <v>3</v>
      </c>
      <c r="AD9" s="40">
        <f>IFERROR(IF(LEN($Z9)&gt;0,INDEX(Competitors!$E$7:$I$21,$G9,AD$2),""),"")</f>
        <v>0</v>
      </c>
      <c r="AE9" s="40">
        <f>IFERROR(IF(LEN($Z9)&gt;0,INDEX(Competitors!$E$7:$I$21,$G9,AE$2),""),"")</f>
        <v>0</v>
      </c>
      <c r="AG9" s="63" t="str">
        <f t="shared" si="3"/>
        <v/>
      </c>
      <c r="AH9" s="41" t="str">
        <f>IFERROR(IF(INDEX(Buyers!$B$7:$B$56,$G9,1)&lt;&gt;"",INDEX(Buyers!$B$7:$B$56,$G9,1),""),"")</f>
        <v/>
      </c>
      <c r="AI9" s="40" t="str">
        <f>IFERROR(IF(LEN($AH9)&gt;0,INDEX(Buyers!$E$7:$I$21,$G9,AI$2),""),"")</f>
        <v/>
      </c>
      <c r="AJ9" s="40" t="str">
        <f>IFERROR(IF(LEN($AH9)&gt;0,INDEX(Buyers!$E$7:$I$21,$G9,AJ$2),""),"")</f>
        <v/>
      </c>
      <c r="AK9" s="40" t="str">
        <f>IFERROR(IF(LEN($AH9)&gt;0,INDEX(Buyers!$E$7:$I$21,$G9,AK$2),""),"")</f>
        <v/>
      </c>
      <c r="AL9" s="40" t="str">
        <f>IFERROR(IF(LEN($AH9)&gt;0,INDEX(Buyers!$E$7:$I$21,$G9,AL$2),""),"")</f>
        <v/>
      </c>
      <c r="AM9" s="40" t="str">
        <f>IFERROR(IF(LEN($AH9)&gt;0,INDEX(Buyers!$E$7:$I$21,$G9,AM$2),""),"")</f>
        <v/>
      </c>
      <c r="AO9" s="63" t="str">
        <f t="shared" si="4"/>
        <v/>
      </c>
      <c r="AP9" s="41" t="str">
        <f>IFERROR(IF(INDEX(Substitutes!$B$7:$B$56,$G9,1)&lt;&gt;"",INDEX(Substitutes!$B$7:$B$56,$G9,1),""),"")</f>
        <v/>
      </c>
      <c r="AQ9" s="40" t="str">
        <f>IFERROR(IF(LEN($AP9)&gt;0,INDEX(Substitutes!$E$7:$I$21,$G9,AQ$2),""),"")</f>
        <v/>
      </c>
      <c r="AR9" s="40" t="str">
        <f>IFERROR(IF(LEN($AP9)&gt;0,INDEX(Substitutes!$E$7:$I$21,$G9,AR$2),""),"")</f>
        <v/>
      </c>
      <c r="AS9" s="40" t="str">
        <f>IFERROR(IF(LEN($AP9)&gt;0,INDEX(Substitutes!$E$7:$I$21,$G9,AS$2),""),"")</f>
        <v/>
      </c>
      <c r="AT9" s="40" t="str">
        <f>IFERROR(IF(LEN($AP9)&gt;0,INDEX(Substitutes!$E$7:$I$21,$G9,AT$2),""),"")</f>
        <v/>
      </c>
      <c r="AU9" s="40" t="str">
        <f>IFERROR(IF(LEN($AP9)&gt;0,INDEX(Substitutes!$E$7:$I$21,$G9,AU$2),""),"")</f>
        <v/>
      </c>
      <c r="AW9" s="84" t="s">
        <v>92</v>
      </c>
      <c r="BA9" s="77">
        <v>6</v>
      </c>
      <c r="BC9" s="83">
        <v>6</v>
      </c>
    </row>
    <row r="10" spans="2:55" x14ac:dyDescent="0.25">
      <c r="D10" s="48" t="s">
        <v>65</v>
      </c>
      <c r="J10" s="49"/>
      <c r="R10" s="49"/>
      <c r="Z10" s="49"/>
      <c r="AH10" s="49"/>
      <c r="AP10" s="49"/>
      <c r="BA10" s="77">
        <v>7</v>
      </c>
      <c r="BC10" s="83">
        <v>7</v>
      </c>
    </row>
    <row r="11" spans="2:55" x14ac:dyDescent="0.25">
      <c r="D11" s="40" t="str">
        <f>IF(LEN(Dashboard!$F$10)&gt;0,Dashboard!$F$10,"")</f>
        <v>Market 2</v>
      </c>
      <c r="J11" s="49"/>
      <c r="R11" s="49"/>
      <c r="Z11" s="49"/>
      <c r="AH11" s="49"/>
      <c r="AP11" s="49"/>
      <c r="BA11" s="77">
        <v>8</v>
      </c>
      <c r="BC11" s="83">
        <v>8</v>
      </c>
    </row>
    <row r="12" spans="2:55" x14ac:dyDescent="0.25">
      <c r="D12" s="52"/>
      <c r="J12" s="49"/>
      <c r="R12" s="49"/>
      <c r="Z12" s="49"/>
      <c r="AH12" s="49"/>
      <c r="AP12" s="49"/>
      <c r="BA12" s="77">
        <v>9</v>
      </c>
      <c r="BC12" s="83">
        <v>9</v>
      </c>
    </row>
    <row r="13" spans="2:55" x14ac:dyDescent="0.25">
      <c r="D13" s="48" t="s">
        <v>66</v>
      </c>
      <c r="J13" s="49"/>
      <c r="R13" s="49"/>
      <c r="Z13" s="49"/>
      <c r="AH13" s="49"/>
      <c r="AP13" s="49"/>
      <c r="BA13" s="78">
        <v>10</v>
      </c>
      <c r="BC13" s="83">
        <v>10</v>
      </c>
    </row>
    <row r="14" spans="2:55" x14ac:dyDescent="0.25">
      <c r="D14" s="40" t="str">
        <f>IF(LEN(Dashboard!$F$14)&gt;0,Dashboard!$F$14,"")</f>
        <v>Competitive Rivalry</v>
      </c>
      <c r="J14" s="49"/>
      <c r="R14" s="49"/>
      <c r="Z14" s="49"/>
      <c r="AH14" s="49"/>
      <c r="AP14" s="49"/>
      <c r="BC14" s="83">
        <v>11</v>
      </c>
    </row>
    <row r="15" spans="2:55" x14ac:dyDescent="0.25">
      <c r="J15" s="49"/>
      <c r="R15" s="49"/>
      <c r="Z15" s="49"/>
      <c r="AH15" s="49"/>
      <c r="AP15" s="49"/>
      <c r="BC15" s="83">
        <v>12</v>
      </c>
    </row>
    <row r="16" spans="2:55" x14ac:dyDescent="0.25">
      <c r="B16" s="87" t="s">
        <v>81</v>
      </c>
      <c r="D16" s="48" t="s">
        <v>68</v>
      </c>
      <c r="E16" s="48" t="s">
        <v>70</v>
      </c>
      <c r="J16" s="49"/>
      <c r="R16" s="49"/>
      <c r="Z16" s="49"/>
      <c r="AH16" s="49"/>
      <c r="AP16" s="49"/>
      <c r="BC16" s="83">
        <v>13</v>
      </c>
    </row>
    <row r="17" spans="2:55" x14ac:dyDescent="0.25">
      <c r="B17" s="83">
        <v>1</v>
      </c>
      <c r="D17" s="61" t="str">
        <f t="shared" ref="D17:D31" si="5">IFERROR(IF(ForceFilter=$J$3,INDEX($J$4:$J$53,$B17,1),IF(ForceFilter=$R$3,INDEX($R$4:$R$53,$B17,1),IF(ForceFilter=$Z$3,INDEX($Z$4:$Z$53,$B17,1),IF(ForceFilter=$AH$3,INDEX($AH$4:$AH$53,$B17,1),IF(ForceFilter=$AP$3,INDEX($AP$4:$AP$53,$B17,1),""))))),"")</f>
        <v>Number of competitors</v>
      </c>
      <c r="E17" s="62">
        <f t="shared" ref="E17:E31" si="6">IFERROR(IF(ForceFilter=$J$3,INDEX($I$4:$I$53,$B17,1),IF(ForceFilter=$R$3,INDEX($Q$4:$Q$53,$B17,1),IF(ForceFilter=$Z$3,INDEX($Y$4:$Y$53,$B17,1),IF(ForceFilter=$AH$3,INDEX($AG$4:$AG$53,$B17,1),IF(ForceFilter=$AP$3,INDEX($AO$4:$AO$53,$B17,1),""))))),"")</f>
        <v>5</v>
      </c>
      <c r="J17" s="49"/>
      <c r="R17" s="49"/>
      <c r="Z17" s="49"/>
      <c r="AH17" s="49"/>
      <c r="AP17" s="49"/>
      <c r="BC17" s="83">
        <v>14</v>
      </c>
    </row>
    <row r="18" spans="2:55" x14ac:dyDescent="0.25">
      <c r="B18" s="83">
        <v>2</v>
      </c>
      <c r="D18" s="61" t="str">
        <f t="shared" si="5"/>
        <v>Industry growth</v>
      </c>
      <c r="E18" s="62">
        <f t="shared" si="6"/>
        <v>6</v>
      </c>
      <c r="J18" s="49"/>
      <c r="R18" s="49"/>
      <c r="Z18" s="49"/>
      <c r="AH18" s="49"/>
      <c r="AP18" s="49"/>
      <c r="BC18" s="83">
        <v>15</v>
      </c>
    </row>
    <row r="19" spans="2:55" x14ac:dyDescent="0.25">
      <c r="B19" s="83">
        <v>3</v>
      </c>
      <c r="D19" s="61" t="str">
        <f t="shared" si="5"/>
        <v>Exit barriers</v>
      </c>
      <c r="E19" s="62">
        <f t="shared" si="6"/>
        <v>7</v>
      </c>
      <c r="J19" s="49"/>
      <c r="R19" s="49"/>
      <c r="Z19" s="49"/>
      <c r="AH19" s="49"/>
      <c r="AP19" s="49"/>
      <c r="BC19" s="83">
        <v>16</v>
      </c>
    </row>
    <row r="20" spans="2:55" x14ac:dyDescent="0.25">
      <c r="B20" s="83">
        <v>4</v>
      </c>
      <c r="D20" s="61" t="str">
        <f t="shared" si="5"/>
        <v>Fixed costs</v>
      </c>
      <c r="E20" s="62">
        <f t="shared" si="6"/>
        <v>8</v>
      </c>
      <c r="J20" s="49"/>
      <c r="R20" s="49"/>
      <c r="Z20" s="49"/>
      <c r="AH20" s="49"/>
      <c r="AP20" s="49"/>
      <c r="BC20" s="83">
        <v>17</v>
      </c>
    </row>
    <row r="21" spans="2:55" x14ac:dyDescent="0.25">
      <c r="B21" s="83">
        <v>5</v>
      </c>
      <c r="D21" s="61" t="str">
        <f t="shared" si="5"/>
        <v>Switching costs</v>
      </c>
      <c r="E21" s="62">
        <f t="shared" si="6"/>
        <v>9</v>
      </c>
      <c r="J21" s="49"/>
      <c r="R21" s="49"/>
      <c r="Z21" s="49"/>
      <c r="AH21" s="49"/>
      <c r="AP21" s="49"/>
      <c r="BC21" s="83">
        <v>18</v>
      </c>
    </row>
    <row r="22" spans="2:55" x14ac:dyDescent="0.25">
      <c r="B22" s="84">
        <v>6</v>
      </c>
      <c r="D22" s="61" t="str">
        <f t="shared" si="5"/>
        <v>Product differentiation</v>
      </c>
      <c r="E22" s="62">
        <f t="shared" si="6"/>
        <v>5</v>
      </c>
      <c r="J22" s="49"/>
      <c r="R22" s="49"/>
      <c r="Z22" s="49"/>
      <c r="AH22" s="49"/>
      <c r="AP22" s="49"/>
      <c r="BC22" s="83">
        <v>19</v>
      </c>
    </row>
    <row r="23" spans="2:55" x14ac:dyDescent="0.25">
      <c r="J23" s="49"/>
      <c r="R23" s="49"/>
      <c r="Z23" s="49"/>
      <c r="AH23" s="49"/>
      <c r="AP23" s="49"/>
      <c r="BC23" s="83">
        <v>20</v>
      </c>
    </row>
    <row r="24" spans="2:55" x14ac:dyDescent="0.25">
      <c r="J24" s="49"/>
      <c r="R24" s="49"/>
      <c r="Z24" s="49"/>
      <c r="AH24" s="49"/>
      <c r="AP24" s="49"/>
      <c r="BC24" s="83">
        <v>21</v>
      </c>
    </row>
    <row r="25" spans="2:55" x14ac:dyDescent="0.25">
      <c r="J25" s="49"/>
      <c r="R25" s="49"/>
      <c r="Z25" s="49"/>
      <c r="AH25" s="49"/>
      <c r="AP25" s="49"/>
      <c r="BC25" s="83">
        <v>22</v>
      </c>
    </row>
    <row r="26" spans="2:55" x14ac:dyDescent="0.25">
      <c r="J26" s="49"/>
      <c r="R26" s="49"/>
      <c r="Z26" s="49"/>
      <c r="AH26" s="49"/>
      <c r="AP26" s="49"/>
      <c r="BC26" s="83">
        <v>23</v>
      </c>
    </row>
    <row r="27" spans="2:55" x14ac:dyDescent="0.25">
      <c r="J27" s="49"/>
      <c r="R27" s="49"/>
      <c r="Z27" s="49"/>
      <c r="AH27" s="49"/>
      <c r="AP27" s="49"/>
      <c r="BC27" s="83">
        <v>24</v>
      </c>
    </row>
    <row r="28" spans="2:55" x14ac:dyDescent="0.25">
      <c r="J28" s="49"/>
      <c r="R28" s="49"/>
      <c r="Z28" s="49"/>
      <c r="AH28" s="49"/>
      <c r="AP28" s="49"/>
      <c r="BC28" s="83">
        <v>25</v>
      </c>
    </row>
    <row r="29" spans="2:55" x14ac:dyDescent="0.25">
      <c r="J29" s="49"/>
      <c r="R29" s="49"/>
      <c r="Z29" s="49"/>
      <c r="AH29" s="49"/>
      <c r="AP29" s="49"/>
      <c r="BC29" s="83">
        <v>26</v>
      </c>
    </row>
    <row r="30" spans="2:55" x14ac:dyDescent="0.25">
      <c r="J30" s="49"/>
      <c r="R30" s="49"/>
      <c r="Z30" s="49"/>
      <c r="AH30" s="49"/>
      <c r="AP30" s="49"/>
      <c r="BC30" s="83">
        <v>27</v>
      </c>
    </row>
    <row r="31" spans="2:55" x14ac:dyDescent="0.25">
      <c r="J31" s="49"/>
      <c r="R31" s="49"/>
      <c r="Z31" s="49"/>
      <c r="AH31" s="49"/>
      <c r="AP31" s="49"/>
      <c r="BC31" s="83">
        <v>28</v>
      </c>
    </row>
    <row r="32" spans="2:55" x14ac:dyDescent="0.25">
      <c r="J32" s="49"/>
      <c r="R32" s="49"/>
      <c r="Z32" s="49"/>
      <c r="AH32" s="49"/>
      <c r="AP32" s="49"/>
      <c r="BC32" s="83">
        <v>29</v>
      </c>
    </row>
    <row r="33" spans="10:55" x14ac:dyDescent="0.25">
      <c r="J33" s="49"/>
      <c r="R33" s="49"/>
      <c r="Z33" s="49"/>
      <c r="AH33" s="49"/>
      <c r="AP33" s="49"/>
      <c r="BC33" s="83">
        <v>30</v>
      </c>
    </row>
    <row r="34" spans="10:55" x14ac:dyDescent="0.25">
      <c r="J34" s="49"/>
      <c r="R34" s="49"/>
      <c r="Z34" s="49"/>
      <c r="AH34" s="49"/>
      <c r="AP34" s="49"/>
      <c r="BC34" s="83">
        <v>31</v>
      </c>
    </row>
    <row r="35" spans="10:55" x14ac:dyDescent="0.25">
      <c r="J35" s="49"/>
      <c r="R35" s="49"/>
      <c r="Z35" s="49"/>
      <c r="AH35" s="49"/>
      <c r="AP35" s="49"/>
      <c r="BC35" s="83">
        <v>32</v>
      </c>
    </row>
    <row r="36" spans="10:55" x14ac:dyDescent="0.25">
      <c r="J36" s="49"/>
      <c r="R36" s="49"/>
      <c r="Z36" s="49"/>
      <c r="AH36" s="49"/>
      <c r="AP36" s="49"/>
      <c r="BC36" s="83">
        <v>33</v>
      </c>
    </row>
    <row r="37" spans="10:55" x14ac:dyDescent="0.25">
      <c r="J37" s="49"/>
      <c r="R37" s="49"/>
      <c r="Z37" s="49"/>
      <c r="AH37" s="49"/>
      <c r="AP37" s="49"/>
      <c r="BC37" s="83">
        <v>34</v>
      </c>
    </row>
    <row r="38" spans="10:55" x14ac:dyDescent="0.25">
      <c r="J38" s="49"/>
      <c r="R38" s="49"/>
      <c r="Z38" s="49"/>
      <c r="AH38" s="49"/>
      <c r="AP38" s="49"/>
      <c r="BC38" s="83">
        <v>35</v>
      </c>
    </row>
    <row r="39" spans="10:55" x14ac:dyDescent="0.25">
      <c r="J39" s="49"/>
      <c r="R39" s="49"/>
      <c r="Z39" s="49"/>
      <c r="AH39" s="49"/>
      <c r="AP39" s="49"/>
      <c r="BC39" s="83">
        <v>36</v>
      </c>
    </row>
    <row r="40" spans="10:55" x14ac:dyDescent="0.25">
      <c r="J40" s="49"/>
      <c r="R40" s="49"/>
      <c r="Z40" s="49"/>
      <c r="AH40" s="49"/>
      <c r="AP40" s="49"/>
      <c r="BC40" s="83">
        <v>37</v>
      </c>
    </row>
    <row r="41" spans="10:55" x14ac:dyDescent="0.25">
      <c r="J41" s="49"/>
      <c r="R41" s="49"/>
      <c r="Z41" s="49"/>
      <c r="AH41" s="49"/>
      <c r="AP41" s="49"/>
      <c r="BC41" s="83">
        <v>38</v>
      </c>
    </row>
    <row r="42" spans="10:55" x14ac:dyDescent="0.25">
      <c r="J42" s="49"/>
      <c r="R42" s="49"/>
      <c r="Z42" s="49"/>
      <c r="AH42" s="49"/>
      <c r="AP42" s="49"/>
      <c r="BC42" s="83">
        <v>39</v>
      </c>
    </row>
    <row r="43" spans="10:55" x14ac:dyDescent="0.25">
      <c r="J43" s="49"/>
      <c r="R43" s="49"/>
      <c r="Z43" s="49"/>
      <c r="AH43" s="49"/>
      <c r="AP43" s="49"/>
      <c r="BC43" s="83">
        <v>40</v>
      </c>
    </row>
    <row r="44" spans="10:55" x14ac:dyDescent="0.25">
      <c r="J44" s="49"/>
      <c r="R44" s="49"/>
      <c r="Z44" s="49"/>
      <c r="AH44" s="49"/>
      <c r="AP44" s="49"/>
      <c r="BC44" s="83">
        <v>41</v>
      </c>
    </row>
    <row r="45" spans="10:55" x14ac:dyDescent="0.25">
      <c r="J45" s="49"/>
      <c r="R45" s="49"/>
      <c r="Z45" s="49"/>
      <c r="AH45" s="49"/>
      <c r="AP45" s="49"/>
      <c r="BC45" s="83">
        <v>42</v>
      </c>
    </row>
    <row r="46" spans="10:55" x14ac:dyDescent="0.25">
      <c r="J46" s="49"/>
      <c r="R46" s="49"/>
      <c r="Z46" s="49"/>
      <c r="AH46" s="49"/>
      <c r="AP46" s="49"/>
      <c r="BC46" s="83">
        <v>43</v>
      </c>
    </row>
    <row r="47" spans="10:55" x14ac:dyDescent="0.25">
      <c r="J47" s="49"/>
      <c r="R47" s="49"/>
      <c r="Z47" s="49"/>
      <c r="AH47" s="49"/>
      <c r="AP47" s="49"/>
      <c r="BC47" s="83">
        <v>44</v>
      </c>
    </row>
    <row r="48" spans="10:55" x14ac:dyDescent="0.25">
      <c r="J48" s="49"/>
      <c r="R48" s="49"/>
      <c r="Z48" s="49"/>
      <c r="AH48" s="49"/>
      <c r="AP48" s="49"/>
      <c r="BC48" s="83">
        <v>45</v>
      </c>
    </row>
    <row r="49" spans="7:55" x14ac:dyDescent="0.25">
      <c r="J49" s="49"/>
      <c r="R49" s="49"/>
      <c r="Z49" s="49"/>
      <c r="AH49" s="49"/>
      <c r="AP49" s="49"/>
      <c r="BC49" s="83">
        <v>46</v>
      </c>
    </row>
    <row r="50" spans="7:55" x14ac:dyDescent="0.25">
      <c r="J50" s="49"/>
      <c r="R50" s="49"/>
      <c r="Z50" s="49"/>
      <c r="AH50" s="49"/>
      <c r="AP50" s="49"/>
      <c r="BC50" s="83">
        <v>47</v>
      </c>
    </row>
    <row r="51" spans="7:55" x14ac:dyDescent="0.25">
      <c r="J51" s="49"/>
      <c r="R51" s="49"/>
      <c r="Z51" s="49"/>
      <c r="AH51" s="49"/>
      <c r="AP51" s="49"/>
      <c r="BC51" s="83">
        <v>48</v>
      </c>
    </row>
    <row r="52" spans="7:55" x14ac:dyDescent="0.25">
      <c r="J52" s="49"/>
      <c r="R52" s="49"/>
      <c r="Z52" s="49"/>
      <c r="AH52" s="49"/>
      <c r="AP52" s="49"/>
      <c r="BC52" s="83">
        <v>49</v>
      </c>
    </row>
    <row r="53" spans="7:55" x14ac:dyDescent="0.25">
      <c r="J53" s="49"/>
      <c r="R53" s="49"/>
      <c r="Z53" s="49"/>
      <c r="AH53" s="49"/>
      <c r="AP53" s="49"/>
      <c r="BC53" s="83">
        <v>50</v>
      </c>
    </row>
    <row r="54" spans="7:55" x14ac:dyDescent="0.25">
      <c r="G54" s="52"/>
      <c r="BC54" s="83">
        <v>51</v>
      </c>
    </row>
    <row r="55" spans="7:55" x14ac:dyDescent="0.25">
      <c r="J55" s="40" t="s">
        <v>15</v>
      </c>
      <c r="K55" s="40">
        <f>IFERROR(MAX($G$4:$G$9)-COUNTIF($J$4:$J$9,""),0)</f>
        <v>5</v>
      </c>
      <c r="L55" s="40">
        <f>IFERROR(MAX($G$4:$G$9)-COUNTIF($J$4:$J$9,""),0)</f>
        <v>5</v>
      </c>
      <c r="M55" s="40">
        <f>IFERROR(MAX($G$4:$G$9)-COUNTIF($J$4:$J$9,""),0)</f>
        <v>5</v>
      </c>
      <c r="N55" s="40">
        <f>IFERROR(MAX($G$4:$G$9)-COUNTIF($J$4:$J$9,""),0)</f>
        <v>5</v>
      </c>
      <c r="O55" s="40">
        <f>IFERROR(MAX($G$4:$G$9)-COUNTIF($J$4:$J$9,""),0)</f>
        <v>5</v>
      </c>
      <c r="R55" s="40" t="s">
        <v>15</v>
      </c>
      <c r="S55" s="40">
        <f>IFERROR(MAX($G$4:$G$9)-COUNTIF($R$4:$R$9,""),0)</f>
        <v>3</v>
      </c>
      <c r="T55" s="40">
        <f>IFERROR(MAX($G$4:$G$9)-COUNTIF($R$4:$R$9,""),0)</f>
        <v>3</v>
      </c>
      <c r="U55" s="40">
        <f>IFERROR(MAX($G$4:$G$9)-COUNTIF($R$4:$R$9,""),0)</f>
        <v>3</v>
      </c>
      <c r="V55" s="40">
        <f>IFERROR(MAX($G$4:$G$9)-COUNTIF($R$4:$R$9,""),0)</f>
        <v>3</v>
      </c>
      <c r="W55" s="40">
        <f>IFERROR(MAX($G$4:$G$9)-COUNTIF($R$4:$R$9,""),0)</f>
        <v>3</v>
      </c>
      <c r="Z55" s="40" t="s">
        <v>15</v>
      </c>
      <c r="AA55" s="40">
        <f>IFERROR(MAX($G$4:$G$9)-COUNTIF($Z$4:$Z$9,""),0)</f>
        <v>6</v>
      </c>
      <c r="AB55" s="40">
        <f>IFERROR(MAX($G$4:$G$9)-COUNTIF($Z$4:$Z$9,""),0)</f>
        <v>6</v>
      </c>
      <c r="AC55" s="40">
        <f>IFERROR(MAX($G$4:$G$9)-COUNTIF($Z$4:$Z$9,""),0)</f>
        <v>6</v>
      </c>
      <c r="AD55" s="40">
        <f>IFERROR(MAX($G$4:$G$9)-COUNTIF($Z$4:$Z$9,""),0)</f>
        <v>6</v>
      </c>
      <c r="AE55" s="40">
        <f>IFERROR(MAX($G$4:$G$9)-COUNTIF($Z$4:$Z$9,""),0)</f>
        <v>6</v>
      </c>
      <c r="AH55" s="40" t="s">
        <v>15</v>
      </c>
      <c r="AI55" s="40">
        <f>IFERROR(MAX($G$4:$G$9)-COUNTIF($AH$4:$AH$9,""),0)</f>
        <v>3</v>
      </c>
      <c r="AJ55" s="40">
        <f>IFERROR(MAX($G$4:$G$9)-COUNTIF($AH$4:$AH$9,""),0)</f>
        <v>3</v>
      </c>
      <c r="AK55" s="40">
        <f>IFERROR(MAX($G$4:$G$9)-COUNTIF($AH$4:$AH$9,""),0)</f>
        <v>3</v>
      </c>
      <c r="AL55" s="40">
        <f>IFERROR(MAX($G$4:$G$9)-COUNTIF($AH$4:$AH$9,""),0)</f>
        <v>3</v>
      </c>
      <c r="AM55" s="40">
        <f>IFERROR(MAX($G$4:$G$9)-COUNTIF($AH$4:$AH$9,""),0)</f>
        <v>3</v>
      </c>
      <c r="AP55" s="40" t="s">
        <v>15</v>
      </c>
      <c r="AQ55" s="40">
        <f>IFERROR(MAX($G$4:$G$9)-COUNTIF($AP$4:$AP$9,""),0)</f>
        <v>2</v>
      </c>
      <c r="AR55" s="40">
        <f>IFERROR(MAX($G$4:$G$9)-COUNTIF($AP$4:$AP$9,""),0)</f>
        <v>2</v>
      </c>
      <c r="AS55" s="40">
        <f>IFERROR(MAX($G$4:$G$9)-COUNTIF($AP$4:$AP$9,""),0)</f>
        <v>2</v>
      </c>
      <c r="AT55" s="40">
        <f>IFERROR(MAX($G$4:$G$9)-COUNTIF($AP$4:$AP$9,""),0)</f>
        <v>2</v>
      </c>
      <c r="AU55" s="40">
        <f>IFERROR(MAX($G$4:$G$9)-COUNTIF($AP$4:$AP$9,""),0)</f>
        <v>2</v>
      </c>
      <c r="BC55" s="83">
        <v>52</v>
      </c>
    </row>
    <row r="56" spans="7:55" x14ac:dyDescent="0.25">
      <c r="J56" s="40" t="s">
        <v>16</v>
      </c>
      <c r="K56" s="40">
        <f>IFERROR(SUMIF($J$4:$J$9,"&lt;&gt;""",K$4:K$9),0)</f>
        <v>22</v>
      </c>
      <c r="L56" s="40">
        <f>IFERROR(SUMIF($J$4:$J$9,"&lt;&gt;""",L$4:L$9),0)</f>
        <v>35</v>
      </c>
      <c r="M56" s="40">
        <f>IFERROR(SUMIF($J$4:$J$9,"&lt;&gt;""",M$4:M$9),0)</f>
        <v>16</v>
      </c>
      <c r="N56" s="40">
        <f>IFERROR(SUMIF($J$4:$J$9,"&lt;&gt;""",N$4:N$9),0)</f>
        <v>0</v>
      </c>
      <c r="O56" s="40">
        <f>IFERROR(SUMIF($J$4:$J$9,"&lt;&gt;""",O$4:O$9),0)</f>
        <v>0</v>
      </c>
      <c r="R56" s="40" t="s">
        <v>16</v>
      </c>
      <c r="S56" s="40">
        <f>IFERROR(SUMIF($R$4:$R$9,"&lt;&gt;""",S$4:S$9),0)</f>
        <v>27</v>
      </c>
      <c r="T56" s="40">
        <f>IFERROR(SUMIF($R$4:$R$9,"&lt;&gt;""",T$4:T$9),0)</f>
        <v>18</v>
      </c>
      <c r="U56" s="40">
        <f>IFERROR(SUMIF($R$4:$R$9,"&lt;&gt;""",U$4:U$9),0)</f>
        <v>13</v>
      </c>
      <c r="V56" s="40">
        <f>IFERROR(SUMIF($R$4:$R$9,"&lt;&gt;""",V$4:V$9),0)</f>
        <v>0</v>
      </c>
      <c r="W56" s="40">
        <f>IFERROR(SUMIF($R$4:$R$9,"&lt;&gt;""",W$4:W$9),0)</f>
        <v>0</v>
      </c>
      <c r="Z56" s="40" t="s">
        <v>16</v>
      </c>
      <c r="AA56" s="40">
        <f>IFERROR(SUMIF($Z$4:$Z$9,"&lt;&gt;""",AA$4:AA$9),0)</f>
        <v>41</v>
      </c>
      <c r="AB56" s="40">
        <f>IFERROR(SUMIF($Z$4:$Z$9,"&lt;&gt;""",AB$4:AB$9),0)</f>
        <v>40</v>
      </c>
      <c r="AC56" s="40">
        <f>IFERROR(SUMIF($Z$4:$Z$9,"&lt;&gt;""",AC$4:AC$9),0)</f>
        <v>21</v>
      </c>
      <c r="AD56" s="40">
        <f>IFERROR(SUMIF($Z$4:$Z$9,"&lt;&gt;""",AD$4:AD$9),0)</f>
        <v>0</v>
      </c>
      <c r="AE56" s="40">
        <f>IFERROR(SUMIF($Z$4:$Z$9,"&lt;&gt;""",AE$4:AE$9),0)</f>
        <v>0</v>
      </c>
      <c r="AH56" s="40" t="s">
        <v>16</v>
      </c>
      <c r="AI56" s="40">
        <f>IFERROR(SUMIF($AH$4:$AH$9,"&lt;&gt;""",AI$4:AI$9),0)</f>
        <v>27</v>
      </c>
      <c r="AJ56" s="40">
        <f>IFERROR(SUMIF($AH$4:$AH$9,"&lt;&gt;""",AJ$4:AJ$9),0)</f>
        <v>18</v>
      </c>
      <c r="AK56" s="40">
        <f>IFERROR(SUMIF($AH$4:$AH$9,"&lt;&gt;""",AK$4:AK$9),0)</f>
        <v>13</v>
      </c>
      <c r="AL56" s="40">
        <f>IFERROR(SUMIF($AH$4:$AH$9,"&lt;&gt;""",AL$4:AL$9),0)</f>
        <v>0</v>
      </c>
      <c r="AM56" s="40">
        <f>IFERROR(SUMIF($AH$4:$AH$9,"&lt;&gt;""",AM$4:AM$9),0)</f>
        <v>0</v>
      </c>
      <c r="AP56" s="40" t="s">
        <v>16</v>
      </c>
      <c r="AQ56" s="40">
        <f>IFERROR(SUMIF($AP$4:$AP$9,"&lt;&gt;""",AQ$4:AQ$9),0)</f>
        <v>19</v>
      </c>
      <c r="AR56" s="40">
        <f>IFERROR(SUMIF($AP$4:$AP$9,"&lt;&gt;""",AR$4:AR$9),0)</f>
        <v>15</v>
      </c>
      <c r="AS56" s="40">
        <f>IFERROR(SUMIF($AP$4:$AP$9,"&lt;&gt;""",AS$4:AS$9),0)</f>
        <v>9</v>
      </c>
      <c r="AT56" s="40">
        <f>IFERROR(SUMIF($AP$4:$AP$9,"&lt;&gt;""",AT$4:AT$9),0)</f>
        <v>0</v>
      </c>
      <c r="AU56" s="40">
        <f>IFERROR(SUMIF($AP$4:$AP$9,"&lt;&gt;""",AU$4:AU$9),0)</f>
        <v>0</v>
      </c>
      <c r="BC56" s="83">
        <v>53</v>
      </c>
    </row>
    <row r="57" spans="7:55" x14ac:dyDescent="0.25">
      <c r="J57" s="40" t="s">
        <v>17</v>
      </c>
      <c r="K57" s="60">
        <f>IFERROR(K$56/K$55,0)</f>
        <v>4.4000000000000004</v>
      </c>
      <c r="L57" s="60">
        <f t="shared" ref="L57:O57" si="7">IFERROR(L$56/L$55,0)</f>
        <v>7</v>
      </c>
      <c r="M57" s="60">
        <f t="shared" si="7"/>
        <v>3.2</v>
      </c>
      <c r="N57" s="60">
        <f t="shared" si="7"/>
        <v>0</v>
      </c>
      <c r="O57" s="60">
        <f t="shared" si="7"/>
        <v>0</v>
      </c>
      <c r="R57" s="40" t="s">
        <v>17</v>
      </c>
      <c r="S57" s="60">
        <f>IFERROR(S$56/S$55,0)</f>
        <v>9</v>
      </c>
      <c r="T57" s="60">
        <f t="shared" ref="T57:W57" si="8">IFERROR(T$56/T$55,0)</f>
        <v>6</v>
      </c>
      <c r="U57" s="60">
        <f t="shared" si="8"/>
        <v>4.333333333333333</v>
      </c>
      <c r="V57" s="60">
        <f t="shared" si="8"/>
        <v>0</v>
      </c>
      <c r="W57" s="60">
        <f t="shared" si="8"/>
        <v>0</v>
      </c>
      <c r="Z57" s="40" t="s">
        <v>17</v>
      </c>
      <c r="AA57" s="60">
        <f>IFERROR(AA$56/AA$55,0)</f>
        <v>6.833333333333333</v>
      </c>
      <c r="AB57" s="60">
        <f t="shared" ref="AB57:AE57" si="9">IFERROR(AB$56/AB$55,0)</f>
        <v>6.666666666666667</v>
      </c>
      <c r="AC57" s="60">
        <f t="shared" si="9"/>
        <v>3.5</v>
      </c>
      <c r="AD57" s="60">
        <f t="shared" si="9"/>
        <v>0</v>
      </c>
      <c r="AE57" s="60">
        <f t="shared" si="9"/>
        <v>0</v>
      </c>
      <c r="AH57" s="40" t="s">
        <v>17</v>
      </c>
      <c r="AI57" s="60">
        <f>IFERROR(AI$56/AI$55,0)</f>
        <v>9</v>
      </c>
      <c r="AJ57" s="60">
        <f t="shared" ref="AJ57:AM57" si="10">IFERROR(AJ$56/AJ$55,0)</f>
        <v>6</v>
      </c>
      <c r="AK57" s="60">
        <f t="shared" si="10"/>
        <v>4.333333333333333</v>
      </c>
      <c r="AL57" s="60">
        <f t="shared" si="10"/>
        <v>0</v>
      </c>
      <c r="AM57" s="60">
        <f t="shared" si="10"/>
        <v>0</v>
      </c>
      <c r="AP57" s="40" t="s">
        <v>17</v>
      </c>
      <c r="AQ57" s="60">
        <f>IFERROR(AQ$56/AQ$55,0)</f>
        <v>9.5</v>
      </c>
      <c r="AR57" s="60">
        <f t="shared" ref="AR57:AU57" si="11">IFERROR(AR$56/AR$55,0)</f>
        <v>7.5</v>
      </c>
      <c r="AS57" s="60">
        <f t="shared" si="11"/>
        <v>4.5</v>
      </c>
      <c r="AT57" s="60">
        <f t="shared" si="11"/>
        <v>0</v>
      </c>
      <c r="AU57" s="60">
        <f t="shared" si="11"/>
        <v>0</v>
      </c>
      <c r="BC57" s="83">
        <v>54</v>
      </c>
    </row>
    <row r="58" spans="7:55" x14ac:dyDescent="0.25">
      <c r="J58" s="40" t="s">
        <v>14</v>
      </c>
      <c r="K58" s="40">
        <f>IFERROR(MAX(K$4:K$9),0)</f>
        <v>10</v>
      </c>
      <c r="L58" s="40">
        <f>IFERROR(MAX(L$4:L$9),0)</f>
        <v>9</v>
      </c>
      <c r="M58" s="40">
        <f>IFERROR(MAX(M$4:M$9),0)</f>
        <v>5</v>
      </c>
      <c r="N58" s="40">
        <f>IFERROR(MAX(N$4:N$9),0)</f>
        <v>0</v>
      </c>
      <c r="O58" s="40">
        <f>IFERROR(MAX(O$4:O$9),0)</f>
        <v>0</v>
      </c>
      <c r="R58" s="40" t="s">
        <v>14</v>
      </c>
      <c r="S58" s="40">
        <f>IFERROR(MAX(S$4:S$9),0)</f>
        <v>10</v>
      </c>
      <c r="T58" s="40">
        <f>IFERROR(MAX(T$4:T$9),0)</f>
        <v>7</v>
      </c>
      <c r="U58" s="40">
        <f>IFERROR(MAX(U$4:U$9),0)</f>
        <v>5</v>
      </c>
      <c r="V58" s="40">
        <f>IFERROR(MAX(V$4:V$9),0)</f>
        <v>0</v>
      </c>
      <c r="W58" s="40">
        <f>IFERROR(MAX(W$4:W$9),0)</f>
        <v>0</v>
      </c>
      <c r="Z58" s="40" t="s">
        <v>14</v>
      </c>
      <c r="AA58" s="40">
        <f>IFERROR(MAX(AA$4:AA$9),0)</f>
        <v>10</v>
      </c>
      <c r="AB58" s="40">
        <f>IFERROR(MAX(AB$4:AB$9),0)</f>
        <v>9</v>
      </c>
      <c r="AC58" s="40">
        <f>IFERROR(MAX(AC$4:AC$9),0)</f>
        <v>5</v>
      </c>
      <c r="AD58" s="40">
        <f>IFERROR(MAX(AD$4:AD$9),0)</f>
        <v>0</v>
      </c>
      <c r="AE58" s="40">
        <f>IFERROR(MAX(AE$4:AE$9),0)</f>
        <v>0</v>
      </c>
      <c r="AH58" s="40" t="s">
        <v>14</v>
      </c>
      <c r="AI58" s="40">
        <f>IFERROR(MAX(AI$4:AI$9),0)</f>
        <v>10</v>
      </c>
      <c r="AJ58" s="40">
        <f>IFERROR(MAX(AJ$4:AJ$9),0)</f>
        <v>7</v>
      </c>
      <c r="AK58" s="40">
        <f>IFERROR(MAX(AK$4:AK$9),0)</f>
        <v>5</v>
      </c>
      <c r="AL58" s="40">
        <f>IFERROR(MAX(AL$4:AL$9),0)</f>
        <v>0</v>
      </c>
      <c r="AM58" s="40">
        <f>IFERROR(MAX(AM$4:AM$9),0)</f>
        <v>0</v>
      </c>
      <c r="AP58" s="40" t="s">
        <v>14</v>
      </c>
      <c r="AQ58" s="40">
        <f>IFERROR(MAX(AQ$4:AQ$9),0)</f>
        <v>10</v>
      </c>
      <c r="AR58" s="40">
        <f>IFERROR(MAX(AR$4:AR$9),0)</f>
        <v>9</v>
      </c>
      <c r="AS58" s="40">
        <f>IFERROR(MAX(AS$4:AS$9),0)</f>
        <v>5</v>
      </c>
      <c r="AT58" s="40">
        <f>IFERROR(MAX(AT$4:AT$9),0)</f>
        <v>0</v>
      </c>
      <c r="AU58" s="40">
        <f>IFERROR(MAX(AU$4:AU$9),0)</f>
        <v>0</v>
      </c>
      <c r="BC58" s="83">
        <v>55</v>
      </c>
    </row>
    <row r="59" spans="7:55" x14ac:dyDescent="0.25">
      <c r="BC59" s="83">
        <v>56</v>
      </c>
    </row>
    <row r="60" spans="7:55" x14ac:dyDescent="0.25">
      <c r="J60" s="50" t="s">
        <v>64</v>
      </c>
      <c r="K60" s="50" t="str">
        <f>$K$3</f>
        <v>Market 1</v>
      </c>
      <c r="L60" s="50" t="str">
        <f>$L$3</f>
        <v>Market 2</v>
      </c>
      <c r="M60" s="50" t="str">
        <f>$M$3</f>
        <v>Market 3</v>
      </c>
      <c r="N60" s="50" t="str">
        <f>$N$3</f>
        <v/>
      </c>
      <c r="O60" s="50" t="str">
        <f>$O$3</f>
        <v/>
      </c>
      <c r="Q60" s="39"/>
      <c r="Y60" s="39"/>
      <c r="AG60" s="39"/>
      <c r="AQ60" s="39"/>
      <c r="AR60" s="39"/>
      <c r="AS60" s="39"/>
      <c r="AT60" s="39"/>
      <c r="AU60" s="39"/>
      <c r="AV60" s="39"/>
      <c r="AW60" s="39"/>
      <c r="AX60" s="39"/>
      <c r="BC60" s="83">
        <v>57</v>
      </c>
    </row>
    <row r="61" spans="7:55" x14ac:dyDescent="0.25">
      <c r="J61" s="51" t="s">
        <v>8</v>
      </c>
      <c r="K61" s="67">
        <f>IF(LEN($K$3)=0,"",K$57)</f>
        <v>4.4000000000000004</v>
      </c>
      <c r="L61" s="67">
        <f>IF(LEN($L$3)=0,"",L$57)</f>
        <v>7</v>
      </c>
      <c r="M61" s="67">
        <f>IF(LEN($M$3)=0,"",M$57)</f>
        <v>3.2</v>
      </c>
      <c r="N61" s="67" t="str">
        <f>IF(LEN($N$3)=0,"",N$57)</f>
        <v/>
      </c>
      <c r="O61" s="67" t="str">
        <f>IF(LEN($O$3)=0,"",O$57)</f>
        <v/>
      </c>
      <c r="Q61" s="39"/>
      <c r="Y61" s="39"/>
      <c r="AG61" s="39"/>
      <c r="AR61" s="39"/>
      <c r="AS61" s="39"/>
      <c r="AT61" s="39"/>
      <c r="AU61" s="39"/>
      <c r="AV61" s="39"/>
      <c r="AW61" s="39"/>
      <c r="AX61" s="39"/>
      <c r="BC61" s="83">
        <v>58</v>
      </c>
    </row>
    <row r="62" spans="7:55" x14ac:dyDescent="0.25">
      <c r="J62" s="51" t="s">
        <v>49</v>
      </c>
      <c r="K62" s="67">
        <f>IF(LEN($K$3)=0,"",S$57)</f>
        <v>9</v>
      </c>
      <c r="L62" s="67">
        <f>IF(LEN($L$3)=0,"",T$57)</f>
        <v>6</v>
      </c>
      <c r="M62" s="67">
        <f>IF(LEN($M$3)=0,"",U$57)</f>
        <v>4.333333333333333</v>
      </c>
      <c r="N62" s="67" t="str">
        <f>IF(LEN($N$3)=0,"",V$57)</f>
        <v/>
      </c>
      <c r="O62" s="67" t="str">
        <f>IF(LEN($O$3)=0,"",W$57)</f>
        <v/>
      </c>
      <c r="Q62" s="39"/>
      <c r="Y62" s="39"/>
      <c r="AG62" s="39"/>
      <c r="AR62" s="39"/>
      <c r="AS62" s="39"/>
      <c r="AT62" s="39"/>
      <c r="AU62" s="39"/>
      <c r="AV62" s="39"/>
      <c r="AW62" s="39"/>
      <c r="AX62" s="39"/>
      <c r="BC62" s="83">
        <v>59</v>
      </c>
    </row>
    <row r="63" spans="7:55" x14ac:dyDescent="0.25">
      <c r="J63" s="51" t="s">
        <v>13</v>
      </c>
      <c r="K63" s="67">
        <f>IF(LEN($K$3)=0,"",AA$57)</f>
        <v>6.833333333333333</v>
      </c>
      <c r="L63" s="67">
        <f>IF(LEN($L$3)=0,"",AB$57)</f>
        <v>6.666666666666667</v>
      </c>
      <c r="M63" s="67">
        <f>IF(LEN($M$3)=0,"",AC$57)</f>
        <v>3.5</v>
      </c>
      <c r="N63" s="67" t="str">
        <f>IF(LEN($N$3)=0,"",AD$57)</f>
        <v/>
      </c>
      <c r="O63" s="67" t="str">
        <f>IF(LEN($O$3)=0,"",AE$57)</f>
        <v/>
      </c>
      <c r="Q63" s="39"/>
      <c r="Y63" s="39"/>
      <c r="AG63" s="39"/>
      <c r="AR63" s="39"/>
      <c r="AS63" s="39"/>
      <c r="AT63" s="39"/>
      <c r="AU63" s="39"/>
      <c r="AV63" s="39"/>
      <c r="AW63" s="39"/>
      <c r="AX63" s="39"/>
      <c r="BC63" s="83">
        <v>60</v>
      </c>
    </row>
    <row r="64" spans="7:55" x14ac:dyDescent="0.25">
      <c r="J64" s="51" t="s">
        <v>48</v>
      </c>
      <c r="K64" s="67">
        <f>IF(LEN($K$3)=0,"",AI$57)</f>
        <v>9</v>
      </c>
      <c r="L64" s="67">
        <f>IF(LEN($L$3)=0,"",AJ$57)</f>
        <v>6</v>
      </c>
      <c r="M64" s="67">
        <f>IF(LEN($M$3)=0,"",AK$57)</f>
        <v>4.333333333333333</v>
      </c>
      <c r="N64" s="67" t="str">
        <f>IF(LEN($N$3)=0,"",AL$57)</f>
        <v/>
      </c>
      <c r="O64" s="67" t="str">
        <f>IF(LEN($O$3)=0,"",AM$57)</f>
        <v/>
      </c>
      <c r="Q64" s="39"/>
      <c r="Y64" s="39"/>
      <c r="AG64" s="39"/>
      <c r="AR64" s="39"/>
      <c r="AS64" s="39"/>
      <c r="AT64" s="39"/>
      <c r="AU64" s="39"/>
      <c r="AV64" s="39"/>
      <c r="AW64" s="39"/>
      <c r="AX64" s="39"/>
      <c r="BC64" s="83">
        <v>61</v>
      </c>
    </row>
    <row r="65" spans="10:55" x14ac:dyDescent="0.25">
      <c r="J65" s="51" t="s">
        <v>98</v>
      </c>
      <c r="K65" s="67">
        <f>IF(LEN($K$3)=0,"",AQ$57)</f>
        <v>9.5</v>
      </c>
      <c r="L65" s="67">
        <f>IF(LEN($L$3)=0,"",AR$57)</f>
        <v>7.5</v>
      </c>
      <c r="M65" s="67">
        <f>IF(LEN($M$3)=0,"",AS$57)</f>
        <v>4.5</v>
      </c>
      <c r="N65" s="67" t="str">
        <f>IF(LEN($N$3)=0,"",AT$57)</f>
        <v/>
      </c>
      <c r="O65" s="67" t="str">
        <f>IF(LEN($O$3)=0,"",AU$57)</f>
        <v/>
      </c>
      <c r="Q65" s="39"/>
      <c r="Y65" s="39"/>
      <c r="AG65" s="39"/>
      <c r="AR65" s="39"/>
      <c r="AS65" s="39"/>
      <c r="AT65" s="39"/>
      <c r="AU65" s="39"/>
      <c r="AV65" s="39"/>
      <c r="AW65" s="39"/>
      <c r="AX65" s="39"/>
      <c r="BC65" s="83">
        <v>62</v>
      </c>
    </row>
    <row r="66" spans="10:55" x14ac:dyDescent="0.25">
      <c r="Q66" s="39"/>
      <c r="Y66" s="39"/>
      <c r="AG66" s="39"/>
      <c r="AR66" s="39"/>
      <c r="AS66" s="39"/>
      <c r="AT66" s="39"/>
      <c r="AU66" s="39"/>
      <c r="AV66" s="39"/>
      <c r="AW66" s="39"/>
      <c r="AX66" s="39"/>
      <c r="BC66" s="83">
        <v>63</v>
      </c>
    </row>
    <row r="67" spans="10:55" x14ac:dyDescent="0.25">
      <c r="J67" s="50" t="s">
        <v>69</v>
      </c>
      <c r="K67" s="60">
        <f>IF(LEN($K$60)=0,"",AVERAGE($K$61:$K$65))</f>
        <v>7.746666666666667</v>
      </c>
      <c r="L67" s="60">
        <f>IF(LEN($L$60)=0,"",AVERAGE($L$61:$L$65))</f>
        <v>6.6333333333333346</v>
      </c>
      <c r="M67" s="60">
        <f>IF(LEN($M$60)=0,"",AVERAGE($M$61:$M$65))</f>
        <v>3.9733333333333336</v>
      </c>
      <c r="N67" s="60" t="str">
        <f>IF(LEN($N$60)=0,"",AVERAGE($N$61:$N$65))</f>
        <v/>
      </c>
      <c r="O67" s="60" t="str">
        <f>IF(LEN($O$60)=0,"",AVERAGE($O$61:$O$65))</f>
        <v/>
      </c>
      <c r="Q67" s="39"/>
      <c r="Y67" s="39"/>
      <c r="AG67" s="39"/>
      <c r="AR67" s="39"/>
      <c r="AS67" s="39"/>
      <c r="AT67" s="39"/>
      <c r="AU67" s="39"/>
      <c r="AV67" s="39"/>
      <c r="AW67" s="39"/>
      <c r="AX67" s="39"/>
      <c r="BC67" s="83">
        <v>64</v>
      </c>
    </row>
    <row r="68" spans="10:55" x14ac:dyDescent="0.25">
      <c r="BC68" s="83">
        <v>65</v>
      </c>
    </row>
    <row r="69" spans="10:55" x14ac:dyDescent="0.25">
      <c r="BC69" s="83">
        <v>66</v>
      </c>
    </row>
    <row r="70" spans="10:55" x14ac:dyDescent="0.25">
      <c r="BC70" s="83">
        <v>67</v>
      </c>
    </row>
    <row r="71" spans="10:55" x14ac:dyDescent="0.25">
      <c r="BC71" s="83">
        <v>68</v>
      </c>
    </row>
    <row r="72" spans="10:55" x14ac:dyDescent="0.25">
      <c r="BC72" s="83">
        <v>69</v>
      </c>
    </row>
    <row r="73" spans="10:55" x14ac:dyDescent="0.25">
      <c r="BC73" s="83">
        <v>70</v>
      </c>
    </row>
    <row r="74" spans="10:55" x14ac:dyDescent="0.25">
      <c r="BC74" s="83">
        <v>71</v>
      </c>
    </row>
    <row r="75" spans="10:55" x14ac:dyDescent="0.25">
      <c r="BC75" s="83">
        <v>72</v>
      </c>
    </row>
    <row r="76" spans="10:55" x14ac:dyDescent="0.25">
      <c r="BC76" s="83">
        <v>73</v>
      </c>
    </row>
    <row r="77" spans="10:55" x14ac:dyDescent="0.25">
      <c r="BC77" s="83">
        <v>74</v>
      </c>
    </row>
    <row r="78" spans="10:55" x14ac:dyDescent="0.25">
      <c r="BC78" s="83">
        <v>75</v>
      </c>
    </row>
    <row r="79" spans="10:55" x14ac:dyDescent="0.25">
      <c r="BC79" s="83">
        <v>76</v>
      </c>
    </row>
    <row r="80" spans="10:55" x14ac:dyDescent="0.25">
      <c r="BC80" s="83">
        <v>77</v>
      </c>
    </row>
    <row r="81" spans="55:55" x14ac:dyDescent="0.25">
      <c r="BC81" s="83">
        <v>78</v>
      </c>
    </row>
    <row r="82" spans="55:55" x14ac:dyDescent="0.25">
      <c r="BC82" s="83">
        <v>79</v>
      </c>
    </row>
    <row r="83" spans="55:55" x14ac:dyDescent="0.25">
      <c r="BC83" s="83">
        <v>80</v>
      </c>
    </row>
    <row r="84" spans="55:55" x14ac:dyDescent="0.25">
      <c r="BC84" s="83">
        <v>81</v>
      </c>
    </row>
    <row r="85" spans="55:55" x14ac:dyDescent="0.25">
      <c r="BC85" s="83">
        <v>82</v>
      </c>
    </row>
    <row r="86" spans="55:55" x14ac:dyDescent="0.25">
      <c r="BC86" s="83">
        <v>83</v>
      </c>
    </row>
    <row r="87" spans="55:55" x14ac:dyDescent="0.25">
      <c r="BC87" s="83">
        <v>84</v>
      </c>
    </row>
    <row r="88" spans="55:55" x14ac:dyDescent="0.25">
      <c r="BC88" s="83">
        <v>85</v>
      </c>
    </row>
    <row r="89" spans="55:55" x14ac:dyDescent="0.25">
      <c r="BC89" s="83">
        <v>86</v>
      </c>
    </row>
    <row r="90" spans="55:55" x14ac:dyDescent="0.25">
      <c r="BC90" s="83">
        <v>87</v>
      </c>
    </row>
    <row r="91" spans="55:55" x14ac:dyDescent="0.25">
      <c r="BC91" s="83">
        <v>88</v>
      </c>
    </row>
    <row r="92" spans="55:55" x14ac:dyDescent="0.25">
      <c r="BC92" s="83">
        <v>89</v>
      </c>
    </row>
    <row r="93" spans="55:55" x14ac:dyDescent="0.25">
      <c r="BC93" s="83">
        <v>90</v>
      </c>
    </row>
    <row r="94" spans="55:55" x14ac:dyDescent="0.25">
      <c r="BC94" s="83">
        <v>91</v>
      </c>
    </row>
    <row r="95" spans="55:55" x14ac:dyDescent="0.25">
      <c r="BC95" s="83">
        <v>92</v>
      </c>
    </row>
    <row r="96" spans="55:55" x14ac:dyDescent="0.25">
      <c r="BC96" s="83">
        <v>93</v>
      </c>
    </row>
    <row r="97" spans="55:55" x14ac:dyDescent="0.25">
      <c r="BC97" s="83">
        <v>94</v>
      </c>
    </row>
    <row r="98" spans="55:55" x14ac:dyDescent="0.25">
      <c r="BC98" s="83">
        <v>95</v>
      </c>
    </row>
    <row r="99" spans="55:55" x14ac:dyDescent="0.25">
      <c r="BC99" s="83">
        <v>96</v>
      </c>
    </row>
    <row r="100" spans="55:55" x14ac:dyDescent="0.25">
      <c r="BC100" s="83">
        <v>97</v>
      </c>
    </row>
    <row r="101" spans="55:55" x14ac:dyDescent="0.25">
      <c r="BC101" s="83">
        <v>98</v>
      </c>
    </row>
    <row r="102" spans="55:55" x14ac:dyDescent="0.25">
      <c r="BC102" s="83">
        <v>99</v>
      </c>
    </row>
    <row r="103" spans="55:55" x14ac:dyDescent="0.25">
      <c r="BC103" s="84">
        <v>100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Menu</vt:lpstr>
      <vt:lpstr>Entrants</vt:lpstr>
      <vt:lpstr>Suppliers</vt:lpstr>
      <vt:lpstr>Competitors</vt:lpstr>
      <vt:lpstr>Buyers</vt:lpstr>
      <vt:lpstr>Substitutes</vt:lpstr>
      <vt:lpstr>Dashboard</vt:lpstr>
      <vt:lpstr>Calc</vt:lpstr>
      <vt:lpstr>ToU</vt:lpstr>
      <vt:lpstr>ForceFilter</vt:lpstr>
      <vt:lpstr>MarketFilter</vt:lpstr>
      <vt:lpstr>Buyers!Print_Area</vt:lpstr>
      <vt:lpstr>Competitors!Print_Area</vt:lpstr>
      <vt:lpstr>Dashboard!Print_Area</vt:lpstr>
      <vt:lpstr>Entrants!Print_Area</vt:lpstr>
      <vt:lpstr>Menu!Print_Area</vt:lpstr>
      <vt:lpstr>Substitutes!Print_Area</vt:lpstr>
      <vt:lpstr>Suppliers!Print_Area</vt:lpstr>
      <vt:lpstr>ToU!Print_Area</vt:lpstr>
      <vt:lpstr>ThreatScala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2022-06-04T09:47:05Z</cp:lastPrinted>
  <dcterms:created xsi:type="dcterms:W3CDTF">2018-11-13T14:01:04Z</dcterms:created>
  <dcterms:modified xsi:type="dcterms:W3CDTF">2022-06-20T13:28:13Z</dcterms:modified>
  <dc:title>Porters Five Forces V4 Template</dc:title>
  <dc:subject>Porters Five Forces V4</dc:subject>
  <dc:description>Porters Five Forces V4 template by Master Productivity Kit — masterproductivitykit.com</dc:description>
  <cp:keywords>Master Productivity Kit, Excel template, Google Sheets template</cp:keywords>
  <cp:category>Business Template</cp:category>
</cp:coreProperties>
</file>