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uta\Desktop\"/>
    </mc:Choice>
  </mc:AlternateContent>
  <xr:revisionPtr revIDLastSave="0" documentId="13_ncr:1_{E41D2C51-2577-4BF2-8ADE-D98AE84CAA38}" xr6:coauthVersionLast="47" xr6:coauthVersionMax="47" xr10:uidLastSave="{00000000-0000-0000-0000-000000000000}"/>
  <bookViews>
    <workbookView showSheetTabs="0" xWindow="28680" yWindow="-120" windowWidth="29040" windowHeight="15720" xr2:uid="{DC581D7B-4D30-40D6-8909-8603CF0E6538}"/>
  </bookViews>
  <sheets>
    <sheet name="BowChart" sheetId="2" r:id="rId1"/>
    <sheet name="Calc" sheetId="1" state="hidden" r:id="rId2"/>
  </sheets>
  <definedNames>
    <definedName name="addNotes">BowChart!$I$13</definedName>
    <definedName name="boxColor">BowChart!$I$7</definedName>
    <definedName name="boxShape">BowChart!$I$9</definedName>
    <definedName name="categories">OFFSET(Calc!$B$4,0,0,countCat,1)</definedName>
    <definedName name="CatList">OFFSET(Calc!$B$4,0,0,countCat-1,1)</definedName>
    <definedName name="colorsTable">Calc!$B$57:$B$64</definedName>
    <definedName name="connCollor">BowChart!$I$15</definedName>
    <definedName name="connColors">Calc!$B$57:$B$63</definedName>
    <definedName name="connectorList">Calc!$B$37:$B$39</definedName>
    <definedName name="connectorT">BowChart!$I$14</definedName>
    <definedName name="connectorType">Calc!$B$36</definedName>
    <definedName name="ConsequenceCol">BowChart!$AC$6</definedName>
    <definedName name="contentList">Calc!$M$4:$M$503</definedName>
    <definedName name="Control1Col">BowChart!$W$6</definedName>
    <definedName name="Control2Col">BowChart!$Y$6</definedName>
    <definedName name="Control3Col">BowChart!$AA$6</definedName>
    <definedName name="countCat">Calc!$B$27</definedName>
    <definedName name="defaultColors">BowChart!$I$18:$I$24</definedName>
    <definedName name="dropdown">OFFSET(Calc!$AI$3,IFERROR(INDEX(Calc!$AQ$3:$AV$3,1,MATCH(BowChart!XFC1,Calc!$AJ$3:$AO$3,0)),1),IFERROR(MATCH(BowChart!XFC1,Calc!$AJ$3:$AO$3,0),0),IFERROR(INDEX(Calc!$AQ$4:$AV$4,1,MATCH(BowChart!XFC1,Calc!$AJ$3:$AO$3,0)),1),1)</definedName>
    <definedName name="error1">Calc!$AD$8</definedName>
    <definedName name="error2">Calc!$AD$10</definedName>
    <definedName name="exclude">Calc!$AB$4:$AB$43</definedName>
    <definedName name="fillColor">Calc!$B$42</definedName>
    <definedName name="fontColor">BowChart!$I$8</definedName>
    <definedName name="fontColorList">Calc!$B$53:$B$55</definedName>
    <definedName name="fontSize">BowChart!$I$10</definedName>
    <definedName name="hBox">BowChart!$I$12</definedName>
    <definedName name="headersColor">BowChart!$M$6:$AC$6</definedName>
    <definedName name="inputTable2">BowChart!$C$8:$F$26</definedName>
    <definedName name="lastItem">Calc!$B$70</definedName>
    <definedName name="lastRow">Calc!$B$67</definedName>
    <definedName name="mainRelation">Calc!$AG$4:$AG$503</definedName>
    <definedName name="maxEvents">Calc!$B$30</definedName>
    <definedName name="namesList">Calc!$H$4:$H$503</definedName>
    <definedName name="onlyChart">OFFSET(BowChart!$L$5,0,0,Calc!$B$67-4,19)</definedName>
    <definedName name="outlineColor">Calc!$B$45</definedName>
    <definedName name="positions">Calc!$Y$4:$Z$503</definedName>
    <definedName name="Prevent1Col">BowChart!$O$6</definedName>
    <definedName name="Prevent2Col">BowChart!$Q$6</definedName>
    <definedName name="Prevent3Col">BowChart!$S$6</definedName>
    <definedName name="_xlnm.Print_Area" localSheetId="0">BowChart!$B$2:$AD$26</definedName>
    <definedName name="RiskEvent">BowChart!$U$6</definedName>
    <definedName name="settingsCol">BowChart!$H$6</definedName>
    <definedName name="shapesList">Calc!$B$48:$B$50</definedName>
    <definedName name="startPoint">BowChart!$L$7</definedName>
    <definedName name="stgOpt">Calc!$B$34</definedName>
    <definedName name="subRelation">Calc!$AF$4:$AF$503</definedName>
    <definedName name="ThreatCol">BowChart!$M$6</definedName>
    <definedName name="totalSheet">OFFSET(BowChart!$B$2,0,0,MAX(25,Calc!$B$67-1),29)</definedName>
    <definedName name="wBox">BowChart!$I$11</definedName>
    <definedName name="YNopt">Calc!$B$33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6" i="1" l="1"/>
  <c r="B58" i="1"/>
  <c r="B59" i="1"/>
  <c r="B60" i="1"/>
  <c r="B61" i="1"/>
  <c r="B62" i="1"/>
  <c r="B63" i="1"/>
  <c r="B57" i="1"/>
  <c r="B42" i="1" l="1"/>
  <c r="B45" i="1"/>
  <c r="B23" i="1"/>
  <c r="B22" i="1"/>
  <c r="B21" i="1"/>
  <c r="B20" i="1"/>
  <c r="B19" i="1"/>
  <c r="B18" i="1"/>
  <c r="B17" i="1"/>
  <c r="B16" i="1"/>
  <c r="B15" i="1"/>
  <c r="B5" i="1" l="1" a="1"/>
  <c r="B5" i="1" s="1"/>
  <c r="B10" i="1" a="1"/>
  <c r="B10" i="1" s="1"/>
  <c r="B11" i="1" a="1"/>
  <c r="B11" i="1" s="1"/>
  <c r="B12" i="1" a="1"/>
  <c r="B12" i="1" s="1"/>
  <c r="B6" i="1" a="1"/>
  <c r="B6" i="1" s="1"/>
  <c r="B4" i="1" a="1"/>
  <c r="B4" i="1" s="1"/>
  <c r="B7" i="1" a="1"/>
  <c r="B7" i="1" s="1"/>
  <c r="B8" i="1" a="1"/>
  <c r="B8" i="1" s="1"/>
  <c r="B9" i="1" a="1"/>
  <c r="B9" i="1" s="1"/>
  <c r="AM3" i="1"/>
  <c r="AN3" i="1"/>
  <c r="AO3" i="1"/>
  <c r="AL3" i="1"/>
  <c r="AJ3" i="1"/>
  <c r="AK3" i="1"/>
  <c r="AI3" i="1"/>
  <c r="B27" i="1"/>
  <c r="D23" i="1" l="1"/>
  <c r="E23" i="1" s="1"/>
  <c r="D15" i="1"/>
  <c r="D7" i="1"/>
  <c r="D6" i="1"/>
  <c r="D5" i="1"/>
  <c r="D22" i="1"/>
  <c r="E22" i="1" s="1"/>
  <c r="D14" i="1"/>
  <c r="D21" i="1"/>
  <c r="D20" i="1"/>
  <c r="D12" i="1"/>
  <c r="D19" i="1"/>
  <c r="D11" i="1"/>
  <c r="D18" i="1"/>
  <c r="D10" i="1"/>
  <c r="D16" i="1"/>
  <c r="D8" i="1"/>
  <c r="D4" i="1"/>
  <c r="D17" i="1"/>
  <c r="D9" i="1"/>
  <c r="D13" i="1"/>
  <c r="B30" i="1" l="1"/>
  <c r="E19" i="1"/>
  <c r="E14" i="1"/>
  <c r="E18" i="1"/>
  <c r="E5" i="1"/>
  <c r="E21" i="1"/>
  <c r="E10" i="1"/>
  <c r="E13" i="1"/>
  <c r="E11" i="1"/>
  <c r="E6" i="1"/>
  <c r="E7" i="1"/>
  <c r="E8" i="1"/>
  <c r="E9" i="1"/>
  <c r="E12" i="1"/>
  <c r="E15" i="1"/>
  <c r="E16" i="1"/>
  <c r="E17" i="1"/>
  <c r="E4" i="1"/>
  <c r="E20" i="1"/>
  <c r="F21" i="1" l="1"/>
  <c r="F22" i="1"/>
  <c r="Z22" i="1" s="1"/>
  <c r="F8" i="1"/>
  <c r="F12" i="1"/>
  <c r="F14" i="1"/>
  <c r="F17" i="1"/>
  <c r="F23" i="1"/>
  <c r="F4" i="1"/>
  <c r="F5" i="1"/>
  <c r="F10" i="1"/>
  <c r="F20" i="1"/>
  <c r="F15" i="1"/>
  <c r="F11" i="1"/>
  <c r="F19" i="1"/>
  <c r="F9" i="1"/>
  <c r="F16" i="1"/>
  <c r="F18" i="1"/>
  <c r="F6" i="1"/>
  <c r="F13" i="1"/>
  <c r="F7" i="1"/>
  <c r="J11" i="1" l="1"/>
  <c r="Z11" i="1" s="1"/>
  <c r="L11" i="1"/>
  <c r="K11" i="1"/>
  <c r="M11" i="1" s="1"/>
  <c r="K14" i="1"/>
  <c r="M14" i="1" s="1"/>
  <c r="L14" i="1"/>
  <c r="J14" i="1"/>
  <c r="L16" i="1"/>
  <c r="K16" i="1"/>
  <c r="M16" i="1" s="1"/>
  <c r="J16" i="1"/>
  <c r="Z16" i="1" s="1"/>
  <c r="J9" i="1"/>
  <c r="Z9" i="1" s="1"/>
  <c r="L9" i="1"/>
  <c r="K9" i="1"/>
  <c r="M9" i="1" s="1"/>
  <c r="K17" i="1"/>
  <c r="M17" i="1" s="1"/>
  <c r="L17" i="1"/>
  <c r="N17" i="1" s="1" a="1"/>
  <c r="N17" i="1" s="1"/>
  <c r="J17" i="1"/>
  <c r="Z17" i="1" s="1"/>
  <c r="K7" i="1"/>
  <c r="M7" i="1" s="1"/>
  <c r="J7" i="1"/>
  <c r="Z7" i="1" s="1"/>
  <c r="L7" i="1"/>
  <c r="J15" i="1"/>
  <c r="K15" i="1"/>
  <c r="M15" i="1" s="1"/>
  <c r="L15" i="1"/>
  <c r="J12" i="1"/>
  <c r="Z12" i="1" s="1"/>
  <c r="L12" i="1"/>
  <c r="K12" i="1"/>
  <c r="M12" i="1" s="1"/>
  <c r="M23" i="1"/>
  <c r="K23" i="1"/>
  <c r="L23" i="1"/>
  <c r="J23" i="1"/>
  <c r="S23" i="1" s="1"/>
  <c r="L19" i="1"/>
  <c r="K19" i="1"/>
  <c r="M19" i="1" s="1"/>
  <c r="J19" i="1"/>
  <c r="Z19" i="1" s="1"/>
  <c r="J13" i="1"/>
  <c r="L13" i="1"/>
  <c r="K13" i="1"/>
  <c r="M13" i="1" s="1"/>
  <c r="K20" i="1"/>
  <c r="M20" i="1" s="1"/>
  <c r="L20" i="1"/>
  <c r="N20" i="1" s="1" a="1"/>
  <c r="N20" i="1" s="1"/>
  <c r="J20" i="1"/>
  <c r="Z20" i="1" s="1"/>
  <c r="J8" i="1"/>
  <c r="Z8" i="1" s="1"/>
  <c r="K8" i="1"/>
  <c r="M8" i="1" s="1"/>
  <c r="L8" i="1"/>
  <c r="L4" i="1"/>
  <c r="N4" i="1" s="1" a="1"/>
  <c r="N4" i="1" s="1"/>
  <c r="J4" i="1"/>
  <c r="K4" i="1"/>
  <c r="M4" i="1" s="1"/>
  <c r="J6" i="1"/>
  <c r="Z6" i="1" s="1"/>
  <c r="K6" i="1"/>
  <c r="M6" i="1" s="1"/>
  <c r="L6" i="1"/>
  <c r="J10" i="1"/>
  <c r="Z10" i="1" s="1"/>
  <c r="L10" i="1"/>
  <c r="K10" i="1"/>
  <c r="L22" i="1"/>
  <c r="K22" i="1"/>
  <c r="J22" i="1"/>
  <c r="S22" i="1" s="1"/>
  <c r="M22" i="1"/>
  <c r="Z23" i="1"/>
  <c r="J18" i="1"/>
  <c r="Z18" i="1" s="1"/>
  <c r="K18" i="1"/>
  <c r="M18" i="1" s="1"/>
  <c r="L18" i="1"/>
  <c r="L5" i="1"/>
  <c r="K5" i="1"/>
  <c r="M5" i="1" s="1"/>
  <c r="J5" i="1"/>
  <c r="Z5" i="1" s="1"/>
  <c r="J21" i="1"/>
  <c r="L21" i="1"/>
  <c r="N21" i="1" s="1" a="1"/>
  <c r="N21" i="1" s="1"/>
  <c r="K21" i="1"/>
  <c r="M21" i="1" s="1"/>
  <c r="N8" i="1" l="1" a="1"/>
  <c r="N8" i="1" s="1"/>
  <c r="N6" i="1" a="1"/>
  <c r="N6" i="1" s="1"/>
  <c r="P12" i="1"/>
  <c r="Q12" i="1" s="1" a="1"/>
  <c r="Q12" i="1" s="1"/>
  <c r="S12" i="1" s="1"/>
  <c r="N12" i="1" a="1"/>
  <c r="N12" i="1" s="1"/>
  <c r="N16" i="1" a="1"/>
  <c r="N16" i="1" s="1"/>
  <c r="N19" i="1" a="1"/>
  <c r="N19" i="1" s="1"/>
  <c r="P15" i="1"/>
  <c r="N15" i="1" a="1"/>
  <c r="N15" i="1" s="1"/>
  <c r="P14" i="1"/>
  <c r="Q14" i="1" s="1" a="1"/>
  <c r="Q14" i="1" s="1"/>
  <c r="N14" i="1" a="1"/>
  <c r="N14" i="1" s="1"/>
  <c r="N18" i="1" a="1"/>
  <c r="N18" i="1" s="1"/>
  <c r="P22" i="1"/>
  <c r="Q22" i="1" s="1" a="1"/>
  <c r="Q22" i="1" s="1"/>
  <c r="N22" i="1" a="1"/>
  <c r="N22" i="1" s="1"/>
  <c r="N9" i="1" a="1"/>
  <c r="N9" i="1" s="1"/>
  <c r="P5" i="1"/>
  <c r="Q5" i="1" s="1" a="1"/>
  <c r="Q5" i="1" s="1"/>
  <c r="S5" i="1" s="1"/>
  <c r="N5" i="1" a="1"/>
  <c r="N5" i="1" s="1"/>
  <c r="N7" i="1" a="1"/>
  <c r="N7" i="1" s="1"/>
  <c r="N11" i="1" a="1"/>
  <c r="N11" i="1" s="1"/>
  <c r="N10" i="1" a="1"/>
  <c r="N10" i="1" s="1"/>
  <c r="P13" i="1"/>
  <c r="Q13" i="1" s="1" a="1"/>
  <c r="Q13" i="1" s="1"/>
  <c r="S13" i="1" s="1"/>
  <c r="N13" i="1" a="1"/>
  <c r="N13" i="1" s="1"/>
  <c r="P17" i="1"/>
  <c r="Q17" i="1" s="1" a="1"/>
  <c r="Q17" i="1" s="1"/>
  <c r="P20" i="1"/>
  <c r="Q20" i="1" s="1" a="1"/>
  <c r="Q20" i="1" s="1"/>
  <c r="M10" i="1"/>
  <c r="P6" i="1"/>
  <c r="P16" i="1"/>
  <c r="Z14" i="1"/>
  <c r="P19" i="1"/>
  <c r="P18" i="1"/>
  <c r="P23" i="1"/>
  <c r="Q23" i="1" s="1" a="1"/>
  <c r="Q23" i="1" s="1"/>
  <c r="AF23" i="1"/>
  <c r="Z15" i="1"/>
  <c r="P9" i="1"/>
  <c r="P21" i="1"/>
  <c r="Q21" i="1" s="1" a="1"/>
  <c r="Q21" i="1" s="1"/>
  <c r="AF21" i="1"/>
  <c r="P10" i="1"/>
  <c r="AL4" i="1"/>
  <c r="AL5" i="1" s="1"/>
  <c r="AL6" i="1" s="1"/>
  <c r="AL7" i="1" s="1"/>
  <c r="AL8" i="1" s="1"/>
  <c r="AL9" i="1" s="1"/>
  <c r="AL10" i="1" s="1"/>
  <c r="AL11" i="1" s="1"/>
  <c r="AL12" i="1" s="1"/>
  <c r="AL13" i="1" s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K4" i="1"/>
  <c r="AK5" i="1" s="1"/>
  <c r="AK6" i="1" s="1"/>
  <c r="AK7" i="1" s="1"/>
  <c r="AK8" i="1" s="1"/>
  <c r="AK9" i="1" s="1"/>
  <c r="AK10" i="1" s="1"/>
  <c r="AK11" i="1" s="1"/>
  <c r="AK12" i="1" s="1"/>
  <c r="AK13" i="1" s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N4" i="1"/>
  <c r="AN5" i="1" s="1"/>
  <c r="AN6" i="1" s="1"/>
  <c r="AN7" i="1" s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M4" i="1"/>
  <c r="AM5" i="1" s="1"/>
  <c r="AM6" i="1" s="1"/>
  <c r="AM7" i="1" s="1"/>
  <c r="AM8" i="1" s="1"/>
  <c r="AM9" i="1" s="1"/>
  <c r="AM10" i="1" s="1"/>
  <c r="AM11" i="1" s="1"/>
  <c r="AM12" i="1" s="1"/>
  <c r="AM13" i="1" s="1"/>
  <c r="AM14" i="1" s="1"/>
  <c r="AM15" i="1" s="1"/>
  <c r="AM16" i="1" s="1"/>
  <c r="AM17" i="1" s="1"/>
  <c r="AM18" i="1" s="1"/>
  <c r="AM19" i="1" s="1"/>
  <c r="AM20" i="1" s="1"/>
  <c r="AM21" i="1" s="1"/>
  <c r="AM22" i="1" s="1"/>
  <c r="AM23" i="1" s="1"/>
  <c r="AJ4" i="1"/>
  <c r="AJ5" i="1" s="1"/>
  <c r="AJ6" i="1" s="1"/>
  <c r="AJ7" i="1" s="1"/>
  <c r="AJ8" i="1" s="1"/>
  <c r="AJ9" i="1" s="1"/>
  <c r="AJ10" i="1" s="1"/>
  <c r="AJ11" i="1" s="1"/>
  <c r="AJ12" i="1" s="1"/>
  <c r="AJ13" i="1" s="1"/>
  <c r="AJ14" i="1" s="1"/>
  <c r="AJ15" i="1" s="1"/>
  <c r="AJ16" i="1" s="1"/>
  <c r="AJ17" i="1" s="1"/>
  <c r="AJ18" i="1" s="1"/>
  <c r="AJ19" i="1" s="1"/>
  <c r="AJ20" i="1" s="1"/>
  <c r="AJ21" i="1" s="1"/>
  <c r="AJ22" i="1" s="1"/>
  <c r="AJ23" i="1" s="1"/>
  <c r="AO4" i="1"/>
  <c r="AO5" i="1" s="1"/>
  <c r="AO6" i="1" s="1"/>
  <c r="AO7" i="1" s="1"/>
  <c r="AO8" i="1" s="1"/>
  <c r="AO9" i="1" s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AO21" i="1" s="1"/>
  <c r="AO22" i="1" s="1"/>
  <c r="AO23" i="1" s="1"/>
  <c r="I4" i="1"/>
  <c r="H4" i="1" s="1"/>
  <c r="AF6" i="1" s="1"/>
  <c r="P7" i="1"/>
  <c r="P11" i="1"/>
  <c r="Z21" i="1"/>
  <c r="AF4" i="1"/>
  <c r="P4" i="1"/>
  <c r="Q4" i="1" s="1" a="1"/>
  <c r="Q4" i="1" s="1"/>
  <c r="P8" i="1"/>
  <c r="Z13" i="1"/>
  <c r="Z4" i="1"/>
  <c r="AF5" i="1"/>
  <c r="I6" i="1"/>
  <c r="Q8" i="1" l="1" a="1"/>
  <c r="Q8" i="1" s="1"/>
  <c r="T8" i="1" s="1"/>
  <c r="Q19" i="1" a="1"/>
  <c r="Q19" i="1" s="1"/>
  <c r="S19" i="1" s="1"/>
  <c r="Q9" i="1" a="1"/>
  <c r="Q9" i="1" s="1"/>
  <c r="T9" i="1" s="1"/>
  <c r="Q11" i="1" a="1"/>
  <c r="Q11" i="1" s="1"/>
  <c r="S11" i="1" s="1"/>
  <c r="Q15" i="1" a="1"/>
  <c r="Q15" i="1" s="1"/>
  <c r="S15" i="1" s="1"/>
  <c r="Q7" i="1" a="1"/>
  <c r="Q7" i="1" s="1"/>
  <c r="S7" i="1" s="1"/>
  <c r="Q10" i="1" a="1"/>
  <c r="Q10" i="1" s="1"/>
  <c r="T10" i="1" s="1"/>
  <c r="Q18" i="1" a="1"/>
  <c r="Q18" i="1" s="1"/>
  <c r="S18" i="1" s="1"/>
  <c r="Q16" i="1" a="1"/>
  <c r="Q16" i="1" s="1"/>
  <c r="S16" i="1" s="1"/>
  <c r="Q6" i="1" a="1"/>
  <c r="Q6" i="1" s="1"/>
  <c r="S14" i="1"/>
  <c r="T4" i="1"/>
  <c r="S21" i="1"/>
  <c r="S20" i="1"/>
  <c r="AR4" i="1"/>
  <c r="S17" i="1"/>
  <c r="I5" i="1"/>
  <c r="H5" i="1" s="1"/>
  <c r="AF7" i="1" s="1"/>
  <c r="AG5" i="1" s="1"/>
  <c r="AS4" i="1"/>
  <c r="AV4" i="1" s="1"/>
  <c r="AG4" i="1"/>
  <c r="AQ4" i="1"/>
  <c r="S4" i="1"/>
  <c r="U4" i="1" s="1" a="1"/>
  <c r="U4" i="1" s="1"/>
  <c r="V4" i="1" s="1"/>
  <c r="X4" i="1" s="1" a="1"/>
  <c r="X4" i="1" s="1"/>
  <c r="Y4" i="1" s="1"/>
  <c r="W4" i="1" s="1"/>
  <c r="I7" i="1"/>
  <c r="H6" i="1"/>
  <c r="AF14" i="1"/>
  <c r="S9" i="1" l="1"/>
  <c r="AU4" i="1"/>
  <c r="R6" i="1" a="1"/>
  <c r="R6" i="1" s="1"/>
  <c r="AT4" i="1"/>
  <c r="S10" i="1"/>
  <c r="S8" i="1"/>
  <c r="R4" i="1" a="1"/>
  <c r="R4" i="1" s="1"/>
  <c r="T5" i="1" s="1"/>
  <c r="U5" i="1" s="1" a="1"/>
  <c r="U5" i="1" s="1"/>
  <c r="U6" i="1" s="1" a="1"/>
  <c r="U6" i="1" s="1"/>
  <c r="R7" i="1" a="1"/>
  <c r="R7" i="1" s="1"/>
  <c r="T7" i="1"/>
  <c r="T6" i="1"/>
  <c r="S6" i="1"/>
  <c r="R5" i="1" a="1"/>
  <c r="R5" i="1" s="1"/>
  <c r="I8" i="1"/>
  <c r="R8" i="1" s="1" a="1"/>
  <c r="R8" i="1" s="1"/>
  <c r="H7" i="1"/>
  <c r="AF8" i="1" s="1"/>
  <c r="AT3" i="1"/>
  <c r="AU3" i="1" s="1"/>
  <c r="AV3" i="1" s="1"/>
  <c r="AF15" i="1"/>
  <c r="U7" i="1" l="1" a="1"/>
  <c r="U7" i="1" s="1"/>
  <c r="U8" i="1" s="1" a="1"/>
  <c r="U8" i="1" s="1"/>
  <c r="I9" i="1"/>
  <c r="R9" i="1" s="1" a="1"/>
  <c r="R9" i="1" s="1"/>
  <c r="H8" i="1"/>
  <c r="V5" i="1"/>
  <c r="X5" i="1" s="1" a="1"/>
  <c r="X5" i="1" s="1"/>
  <c r="AF9" i="1"/>
  <c r="H9" i="1" l="1"/>
  <c r="U9" i="1" a="1"/>
  <c r="U9" i="1" s="1"/>
  <c r="I10" i="1"/>
  <c r="U10" i="1" s="1" a="1"/>
  <c r="U10" i="1" s="1"/>
  <c r="AG7" i="1"/>
  <c r="Y5" i="1"/>
  <c r="W5" i="1" s="1"/>
  <c r="V7" i="1"/>
  <c r="V6" i="1"/>
  <c r="AF10" i="1"/>
  <c r="AG6" i="1" s="1"/>
  <c r="I11" i="1"/>
  <c r="H10" i="1" l="1"/>
  <c r="R10" i="1" a="1"/>
  <c r="R10" i="1" s="1"/>
  <c r="T11" i="1" s="1"/>
  <c r="U11" i="1" a="1"/>
  <c r="U11" i="1" s="1"/>
  <c r="R11" i="1" a="1"/>
  <c r="R11" i="1" s="1"/>
  <c r="T12" i="1" s="1"/>
  <c r="X6" i="1" a="1"/>
  <c r="X6" i="1" s="1"/>
  <c r="Y6" i="1" s="1"/>
  <c r="W6" i="1" s="1"/>
  <c r="X7" i="1" a="1"/>
  <c r="X7" i="1" s="1"/>
  <c r="Y7" i="1" s="1"/>
  <c r="V8" i="1"/>
  <c r="AF11" i="1"/>
  <c r="I12" i="1"/>
  <c r="H11" i="1"/>
  <c r="U12" i="1" l="1" a="1"/>
  <c r="U12" i="1" s="1"/>
  <c r="R12" i="1" a="1"/>
  <c r="R12" i="1" s="1"/>
  <c r="T13" i="1" s="1"/>
  <c r="W7" i="1"/>
  <c r="X8" i="1" a="1"/>
  <c r="X8" i="1" s="1"/>
  <c r="Y8" i="1" s="1"/>
  <c r="W8" i="1" s="1"/>
  <c r="V9" i="1"/>
  <c r="V11" i="1"/>
  <c r="V10" i="1"/>
  <c r="AF12" i="1"/>
  <c r="I13" i="1"/>
  <c r="R13" i="1" s="1" a="1"/>
  <c r="R13" i="1" s="1"/>
  <c r="H12" i="1"/>
  <c r="U13" i="1" l="1" a="1"/>
  <c r="U13" i="1" s="1"/>
  <c r="X11" i="1" a="1"/>
  <c r="X11" i="1" s="1"/>
  <c r="Y11" i="1" s="1"/>
  <c r="X9" i="1" a="1"/>
  <c r="X9" i="1" s="1"/>
  <c r="Y9" i="1" s="1"/>
  <c r="W9" i="1" s="1"/>
  <c r="X10" i="1" a="1"/>
  <c r="X10" i="1" s="1"/>
  <c r="Y10" i="1" s="1"/>
  <c r="V12" i="1"/>
  <c r="T14" i="1"/>
  <c r="AF13" i="1"/>
  <c r="H13" i="1"/>
  <c r="I14" i="1"/>
  <c r="R14" i="1" s="1" a="1"/>
  <c r="R14" i="1" s="1"/>
  <c r="AF16" i="1" l="1"/>
  <c r="AG13" i="1" s="1"/>
  <c r="W10" i="1"/>
  <c r="W11" i="1"/>
  <c r="X12" i="1" a="1"/>
  <c r="X12" i="1" s="1"/>
  <c r="Y12" i="1" s="1"/>
  <c r="W12" i="1" s="1"/>
  <c r="U14" i="1" a="1"/>
  <c r="U14" i="1" s="1"/>
  <c r="V13" i="1"/>
  <c r="T15" i="1"/>
  <c r="I15" i="1"/>
  <c r="R15" i="1" s="1" a="1"/>
  <c r="R15" i="1" s="1"/>
  <c r="H14" i="1"/>
  <c r="X13" i="1" l="1" a="1"/>
  <c r="X13" i="1" s="1"/>
  <c r="Y13" i="1" s="1"/>
  <c r="W13" i="1" s="1"/>
  <c r="U15" i="1" a="1"/>
  <c r="U15" i="1" s="1"/>
  <c r="V14" i="1"/>
  <c r="AF17" i="1"/>
  <c r="T16" i="1"/>
  <c r="H15" i="1"/>
  <c r="I16" i="1"/>
  <c r="R16" i="1" s="1" a="1"/>
  <c r="R16" i="1" s="1"/>
  <c r="U16" i="1" l="1" a="1"/>
  <c r="U16" i="1" s="1"/>
  <c r="X14" i="1" a="1"/>
  <c r="X14" i="1" s="1"/>
  <c r="Y14" i="1" s="1"/>
  <c r="W14" i="1" s="1"/>
  <c r="V15" i="1"/>
  <c r="T17" i="1"/>
  <c r="I17" i="1"/>
  <c r="R17" i="1" s="1" a="1"/>
  <c r="R17" i="1" s="1"/>
  <c r="H16" i="1"/>
  <c r="AF20" i="1" l="1"/>
  <c r="U17" i="1" a="1"/>
  <c r="U17" i="1" s="1"/>
  <c r="X15" i="1" a="1"/>
  <c r="X15" i="1" s="1"/>
  <c r="Y15" i="1" s="1"/>
  <c r="W15" i="1" s="1"/>
  <c r="V16" i="1"/>
  <c r="AF19" i="1"/>
  <c r="T18" i="1"/>
  <c r="I18" i="1"/>
  <c r="R18" i="1" s="1" a="1"/>
  <c r="R18" i="1" s="1"/>
  <c r="AF18" i="1"/>
  <c r="H17" i="1"/>
  <c r="AG15" i="1" l="1"/>
  <c r="AG14" i="1"/>
  <c r="X16" i="1" a="1"/>
  <c r="X16" i="1" s="1"/>
  <c r="Y16" i="1" s="1"/>
  <c r="W16" i="1" s="1"/>
  <c r="U18" i="1" a="1"/>
  <c r="U18" i="1" s="1"/>
  <c r="V17" i="1"/>
  <c r="T19" i="1"/>
  <c r="I19" i="1"/>
  <c r="R19" i="1" s="1" a="1"/>
  <c r="R19" i="1" s="1"/>
  <c r="H18" i="1"/>
  <c r="U19" i="1" l="1" a="1"/>
  <c r="U19" i="1" s="1"/>
  <c r="X17" i="1" a="1"/>
  <c r="X17" i="1" s="1"/>
  <c r="Y17" i="1" s="1"/>
  <c r="W17" i="1" s="1"/>
  <c r="V18" i="1"/>
  <c r="AF22" i="1"/>
  <c r="T20" i="1"/>
  <c r="H19" i="1"/>
  <c r="I20" i="1"/>
  <c r="R20" i="1" s="1" a="1"/>
  <c r="R20" i="1" s="1"/>
  <c r="X18" i="1" l="1" a="1"/>
  <c r="X18" i="1" s="1"/>
  <c r="Y18" i="1" s="1"/>
  <c r="W18" i="1" s="1"/>
  <c r="U20" i="1" a="1"/>
  <c r="U20" i="1" s="1"/>
  <c r="V19" i="1"/>
  <c r="T21" i="1"/>
  <c r="H20" i="1"/>
  <c r="I21" i="1"/>
  <c r="R21" i="1" s="1" a="1"/>
  <c r="R21" i="1" s="1"/>
  <c r="X19" i="1" l="1" a="1"/>
  <c r="X19" i="1" s="1"/>
  <c r="Y19" i="1" s="1"/>
  <c r="W19" i="1" s="1"/>
  <c r="U21" i="1" a="1"/>
  <c r="U21" i="1" s="1"/>
  <c r="V20" i="1"/>
  <c r="T22" i="1"/>
  <c r="I22" i="1"/>
  <c r="H21" i="1"/>
  <c r="AG21" i="1" l="1"/>
  <c r="AG9" i="1"/>
  <c r="AG18" i="1"/>
  <c r="AG8" i="1"/>
  <c r="AG11" i="1"/>
  <c r="AG10" i="1"/>
  <c r="AG12" i="1"/>
  <c r="AG17" i="1"/>
  <c r="AG16" i="1"/>
  <c r="AG19" i="1"/>
  <c r="U22" i="1" a="1"/>
  <c r="U22" i="1" s="1"/>
  <c r="R22" i="1" a="1"/>
  <c r="R22" i="1" s="1"/>
  <c r="AG20" i="1"/>
  <c r="X20" i="1" a="1"/>
  <c r="X20" i="1" s="1"/>
  <c r="Y20" i="1" s="1"/>
  <c r="W20" i="1" s="1"/>
  <c r="V21" i="1"/>
  <c r="T23" i="1"/>
  <c r="I23" i="1"/>
  <c r="H22" i="1"/>
  <c r="AG22" i="1" s="1"/>
  <c r="U23" i="1" l="1" a="1"/>
  <c r="U23" i="1" s="1"/>
  <c r="R23" i="1" a="1"/>
  <c r="R23" i="1" s="1"/>
  <c r="X21" i="1" a="1"/>
  <c r="X21" i="1" s="1"/>
  <c r="Y21" i="1" s="1"/>
  <c r="W21" i="1" s="1"/>
  <c r="V22" i="1"/>
  <c r="H23" i="1"/>
  <c r="AG23" i="1" s="1"/>
  <c r="X22" i="1" l="1" a="1"/>
  <c r="X22" i="1" s="1"/>
  <c r="Y22" i="1" s="1"/>
  <c r="W22" i="1" s="1"/>
  <c r="V23" i="1"/>
  <c r="X23" i="1" s="1" a="1"/>
  <c r="X23" i="1" s="1"/>
  <c r="AD5" i="1" a="1"/>
  <c r="AD5" i="1" s="1"/>
  <c r="AD4" i="1" a="1"/>
  <c r="AD4" i="1" s="1"/>
  <c r="Y23" i="1" l="1"/>
  <c r="B70" i="1" s="1"/>
  <c r="W23" i="1" l="1"/>
  <c r="AD8" i="1" s="1"/>
  <c r="AD7" i="1" s="1"/>
  <c r="AD10" i="1" a="1"/>
  <c r="AD10" i="1" s="1"/>
  <c r="AD9" i="1" s="1"/>
</calcChain>
</file>

<file path=xl/sharedStrings.xml><?xml version="1.0" encoding="utf-8"?>
<sst xmlns="http://schemas.openxmlformats.org/spreadsheetml/2006/main" count="147" uniqueCount="111">
  <si>
    <t>Threat</t>
  </si>
  <si>
    <t>Related to:</t>
  </si>
  <si>
    <t>X</t>
  </si>
  <si>
    <t>Y</t>
  </si>
  <si>
    <t>List</t>
  </si>
  <si>
    <t xml:space="preserve">Basic relation </t>
  </si>
  <si>
    <t>Notes</t>
  </si>
  <si>
    <t>Title</t>
  </si>
  <si>
    <t>Category</t>
  </si>
  <si>
    <t>Order</t>
  </si>
  <si>
    <t>Max categories</t>
  </si>
  <si>
    <t>Unsorted list</t>
  </si>
  <si>
    <t>Rank</t>
  </si>
  <si>
    <t>Row index</t>
  </si>
  <si>
    <t>Count by Category</t>
  </si>
  <si>
    <t>Consequence</t>
  </si>
  <si>
    <t>Max events</t>
  </si>
  <si>
    <t>Relation</t>
  </si>
  <si>
    <t>Sorted Input</t>
  </si>
  <si>
    <t>Risk Event</t>
  </si>
  <si>
    <t>Risk even connections</t>
  </si>
  <si>
    <t>Box Name</t>
  </si>
  <si>
    <t>Start</t>
  </si>
  <si>
    <t>Lenght</t>
  </si>
  <si>
    <t>Final Height</t>
  </si>
  <si>
    <t>Parent Hieght</t>
  </si>
  <si>
    <t>Settings</t>
  </si>
  <si>
    <t>DROPDOWN LIST</t>
  </si>
  <si>
    <t>Blue</t>
  </si>
  <si>
    <t>Rounded</t>
  </si>
  <si>
    <t>Connector Color</t>
  </si>
  <si>
    <t>Box Shape</t>
  </si>
  <si>
    <t>Box Color</t>
  </si>
  <si>
    <t>Add Notes</t>
  </si>
  <si>
    <t>Font size</t>
  </si>
  <si>
    <t>Font Color</t>
  </si>
  <si>
    <t>Black</t>
  </si>
  <si>
    <t>Connector Type</t>
  </si>
  <si>
    <t>note1</t>
  </si>
  <si>
    <t>note 3</t>
  </si>
  <si>
    <t>Like Headers</t>
  </si>
  <si>
    <t>Orange</t>
  </si>
  <si>
    <t>Yellow</t>
  </si>
  <si>
    <t>White</t>
  </si>
  <si>
    <t>Green</t>
  </si>
  <si>
    <t>Gray</t>
  </si>
  <si>
    <t>Oval</t>
  </si>
  <si>
    <t>Rectangle</t>
  </si>
  <si>
    <t>Shapes list</t>
  </si>
  <si>
    <t>Shape</t>
  </si>
  <si>
    <t>Width</t>
  </si>
  <si>
    <t>Height</t>
  </si>
  <si>
    <t>Sorting</t>
  </si>
  <si>
    <t>Text</t>
  </si>
  <si>
    <t>Positions calculation</t>
  </si>
  <si>
    <t>Curved</t>
  </si>
  <si>
    <t>Straight</t>
  </si>
  <si>
    <t>Elbow</t>
  </si>
  <si>
    <t>Home fire</t>
  </si>
  <si>
    <t>Old electric instalation</t>
  </si>
  <si>
    <t>Call maintanance</t>
  </si>
  <si>
    <t>Change battery</t>
  </si>
  <si>
    <t>Test detector</t>
  </si>
  <si>
    <t>Buy new one</t>
  </si>
  <si>
    <t>Change instalation</t>
  </si>
  <si>
    <t>Change fuses</t>
  </si>
  <si>
    <t>Define colors</t>
  </si>
  <si>
    <t>Broken fire detector</t>
  </si>
  <si>
    <t>Helper</t>
  </si>
  <si>
    <t>Connections</t>
  </si>
  <si>
    <r>
      <t>Related to</t>
    </r>
    <r>
      <rPr>
        <sz val="9"/>
        <color theme="1"/>
        <rFont val="Arial"/>
        <family val="2"/>
        <charset val="162"/>
        <scheme val="minor"/>
      </rPr>
      <t xml:space="preserve">
</t>
    </r>
    <r>
      <rPr>
        <i/>
        <sz val="9"/>
        <color theme="1"/>
        <rFont val="Arial"/>
        <family val="2"/>
        <charset val="162"/>
        <scheme val="minor"/>
      </rPr>
      <t>(Optional)</t>
    </r>
  </si>
  <si>
    <t>BOWTIE DIAGRAM EXCEL TEMPLATE</t>
  </si>
  <si>
    <t>BOWTIE CHART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</si>
  <si>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</si>
  <si>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</si>
  <si>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</si>
  <si>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</si>
  <si>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</si>
  <si>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</si>
  <si>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</si>
  <si>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</si>
  <si>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</si>
  <si>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Show Settings</t>
  </si>
  <si>
    <t>LastRow</t>
  </si>
  <si>
    <t>Lowest Box</t>
  </si>
  <si>
    <t>Mitigation</t>
  </si>
  <si>
    <t>Recovery</t>
  </si>
  <si>
    <t>Barrier</t>
  </si>
  <si>
    <t>Escalation</t>
  </si>
  <si>
    <t>Prevent</t>
  </si>
  <si>
    <t>Height1</t>
  </si>
  <si>
    <t>Combine1</t>
  </si>
  <si>
    <t>Combine2</t>
  </si>
  <si>
    <t>Insurance</t>
  </si>
  <si>
    <t/>
  </si>
  <si>
    <t>Instal new sensors</t>
  </si>
  <si>
    <t>Damage Controll</t>
  </si>
  <si>
    <t>Heat resistant paint</t>
  </si>
  <si>
    <t>Less heat</t>
  </si>
  <si>
    <t>Separate water source from electric</t>
  </si>
  <si>
    <t>Move equipment</t>
  </si>
  <si>
    <t>Easy to inform 911</t>
  </si>
  <si>
    <t>Emergency button</t>
  </si>
  <si>
    <t>Get fire extinguisher</t>
  </si>
  <si>
    <t>Feel more safe</t>
  </si>
  <si>
    <t>Exclude</t>
  </si>
  <si>
    <t>Duplicates1</t>
  </si>
  <si>
    <t>Duplicates2</t>
  </si>
  <si>
    <t>Last position</t>
  </si>
  <si>
    <t>Indirect check</t>
  </si>
  <si>
    <t>Hide Yellownotes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</si>
</sst>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Arial"/>
      <family val="2"/>
      <charset val="162"/>
      <scheme val="minor"/>
    </font>
    <font>
      <sz val="8"/>
      <name val="Arial"/>
      <family val="2"/>
      <charset val="162"/>
      <scheme val="minor"/>
    </font>
    <font>
      <b/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.0"/>
      <color theme="0"/>
      <name val="Arial"/>
      <family val="2"/>
      <scheme val="minor"/>
    </font>
    <font>
      <sz val="10"/>
      <color theme="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sz val="10"/>
      <color theme="1"/>
      <name val="Arial"/>
      <family val="2"/>
      <scheme val="minor"/>
    </font>
    <font>
      <i/>
      <sz val="9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b/>
      <sz val="16"/>
      <color theme="1"/>
      <name val="Arial"/>
      <family val="2"/>
      <scheme val="minor"/>
    </font>
    <font>
      <b/>
      <sz val="16"/>
      <color theme="0"/>
      <name val="Arial"/>
      <family val="2"/>
      <scheme val="minor"/>
    </font>
    <font>
      <sz val="10"/>
      <color theme="1"/>
      <name val="Arial"/>
      <family val="2"/>
      <scheme val="minor"/>
    </font>
    <font>
      <i/>
      <sz val="10"/>
      <color theme="3"/>
      <name val="Arial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0" fontId="7" fillId="0" borderId="0"/>
    <xf numFmtId="0" fontId="8" fillId="0" borderId="0"/>
    <xf numFmtId="0" fontId="19" fillId="0" borderId="0"/>
    <xf numFmtId="0" fontId="7" fillId="0" borderId="0"/>
  </cellStyleXfs>
  <cellXfs count="12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vertical="center"/>
    </xf>
    <xf numFmtId="49" fontId="8" fillId="4" borderId="0" xfId="0" applyNumberFormat="1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vertical="center"/>
    </xf>
    <xf numFmtId="0" fontId="9" fillId="5" borderId="0" xfId="0" applyFont="1" applyFill="1" applyAlignment="1">
      <alignment horizontal="center" vertical="center"/>
    </xf>
    <xf numFmtId="0" fontId="7" fillId="4" borderId="0" xfId="1" applyFill="1" applyAlignment="1">
      <alignment vertical="center"/>
    </xf>
    <xf numFmtId="0" fontId="8" fillId="4" borderId="0" xfId="0" applyFont="1" applyFill="1"/>
    <xf numFmtId="0" fontId="0" fillId="4" borderId="0" xfId="0" applyFill="1" applyAlignment="1">
      <alignment horizontal="center" vertical="center" wrapText="1"/>
    </xf>
    <xf numFmtId="0" fontId="0" fillId="4" borderId="0" xfId="0" applyFill="1"/>
    <xf numFmtId="0" fontId="3" fillId="8" borderId="0" xfId="0" applyFont="1" applyFill="1" applyBorder="1" applyAlignment="1" applyProtection="1">
      <alignment horizontal="center" vertical="center" wrapText="1"/>
      <protection locked="0"/>
    </xf>
    <xf numFmtId="0" fontId="2" fillId="6" borderId="0" xfId="0" applyFont="1" applyFill="1" applyBorder="1" applyAlignment="1" applyProtection="1">
      <alignment horizontal="center" vertical="center" wrapText="1"/>
      <protection locked="0"/>
    </xf>
    <xf numFmtId="0" fontId="2" fillId="7" borderId="0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shrinkToFit="1"/>
    </xf>
    <xf numFmtId="0" fontId="2" fillId="0" borderId="0" xfId="0" applyFont="1" applyAlignment="1">
      <alignment horizontal="centerContinuous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0" fillId="0" borderId="0" xfId="0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 shrinkToFit="1"/>
    </xf>
    <xf numFmtId="0" fontId="3" fillId="2" borderId="0" xfId="0" applyFont="1" applyFill="1" applyAlignment="1">
      <alignment horizontal="center" vertical="center" wrapText="1" shrinkToFit="1"/>
    </xf>
    <xf numFmtId="0" fontId="3" fillId="2" borderId="0" xfId="0" applyFont="1" applyFill="1" applyBorder="1" applyAlignment="1">
      <alignment horizontal="center" vertical="center" wrapText="1" shrinkToFit="1"/>
    </xf>
    <xf numFmtId="0" fontId="4" fillId="2" borderId="0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0" fillId="6" borderId="0" xfId="0" applyFill="1" applyAlignment="1">
      <alignment horizontal="left" vertical="center"/>
    </xf>
    <xf numFmtId="0" fontId="0" fillId="6" borderId="0" xfId="0" applyFill="1" applyAlignment="1">
      <alignment horizontal="center" vertical="center"/>
    </xf>
    <xf numFmtId="0" fontId="10" fillId="5" borderId="0" xfId="0" applyNumberFormat="1" applyFont="1" applyFill="1" applyAlignment="1">
      <alignment vertical="center"/>
    </xf>
    <xf numFmtId="0" fontId="8" fillId="4" borderId="0" xfId="2" applyFill="1" applyAlignment="1">
      <alignment vertical="center"/>
    </xf>
    <xf numFmtId="49" fontId="8" fillId="4" borderId="0" xfId="2" applyNumberFormat="1" applyFill="1" applyAlignment="1">
      <alignment horizontal="center" vertical="center"/>
    </xf>
    <xf numFmtId="0" fontId="9" fillId="4" borderId="0" xfId="2" applyFont="1" applyFill="1" applyAlignment="1">
      <alignment vertical="center"/>
    </xf>
    <xf numFmtId="49" fontId="10" fillId="5" borderId="0" xfId="2" applyNumberFormat="1" applyFont="1" applyFill="1" applyAlignment="1">
      <alignment horizontal="left" vertical="center" indent="2"/>
    </xf>
    <xf numFmtId="0" fontId="17" fillId="4" borderId="0" xfId="2" applyFont="1" applyFill="1" applyAlignment="1">
      <alignment horizontal="right" vertical="center"/>
    </xf>
    <xf numFmtId="0" fontId="9" fillId="4" borderId="0" xfId="2" applyFont="1" applyFill="1" applyAlignment="1">
      <alignment horizontal="center" vertical="center"/>
    </xf>
    <xf numFmtId="0" fontId="11" fillId="4" borderId="0" xfId="2" applyFont="1" applyFill="1" applyAlignment="1">
      <alignment vertical="center"/>
    </xf>
    <xf numFmtId="49" fontId="12" fillId="2" borderId="0" xfId="2" applyNumberFormat="1" applyFont="1" applyFill="1" applyAlignment="1">
      <alignment horizontal="left" vertical="center" indent="2"/>
    </xf>
    <xf numFmtId="0" fontId="18" fillId="4" borderId="0" xfId="2" applyFont="1" applyFill="1" applyAlignment="1">
      <alignment horizontal="right" vertical="center"/>
    </xf>
    <xf numFmtId="0" fontId="12" fillId="4" borderId="0" xfId="2" applyFont="1" applyFill="1" applyAlignment="1">
      <alignment horizontal="center" vertical="center"/>
    </xf>
    <xf numFmtId="0" fontId="8" fillId="4" borderId="0" xfId="2" applyFill="1"/>
    <xf numFmtId="0" fontId="20" fillId="4" borderId="0" xfId="3" applyFont="1" applyFill="1" applyAlignment="1" applyProtection="1">
      <alignment vertical="center"/>
      <protection locked="0"/>
    </xf>
    <xf numFmtId="0" fontId="7" fillId="0" borderId="3" xfId="4" applyBorder="1" applyAlignment="1">
      <alignment horizontal="left" wrapText="1" indent="1"/>
    </xf>
    <xf numFmtId="0" fontId="7" fillId="4" borderId="0" xfId="4" applyFill="1"/>
    <xf numFmtId="0" fontId="21" fillId="4" borderId="0" xfId="3" applyFont="1" applyFill="1" applyAlignment="1" applyProtection="1">
      <alignment vertical="center"/>
      <protection locked="0"/>
    </xf>
    <xf numFmtId="0" fontId="7" fillId="0" borderId="4" xfId="4" applyBorder="1" applyAlignment="1">
      <alignment horizontal="left" indent="1"/>
    </xf>
    <xf numFmtId="0" fontId="7" fillId="0" borderId="4" xfId="4" applyBorder="1" applyAlignment="1">
      <alignment horizontal="left" vertical="center" wrapText="1" indent="1"/>
    </xf>
    <xf numFmtId="0" fontId="7" fillId="0" borderId="4" xfId="4" applyBorder="1" applyAlignment="1">
      <alignment horizontal="left" vertical="top" wrapText="1" indent="2"/>
    </xf>
    <xf numFmtId="0" fontId="6" fillId="4" borderId="0" xfId="3" applyFont="1" applyFill="1" applyAlignment="1" applyProtection="1">
      <alignment vertical="center"/>
      <protection locked="0"/>
    </xf>
    <xf numFmtId="0" fontId="16" fillId="0" borderId="4" xfId="4" applyFont="1" applyBorder="1" applyAlignment="1">
      <alignment horizontal="left" indent="1"/>
    </xf>
    <xf numFmtId="0" fontId="7" fillId="0" borderId="2" xfId="4" applyBorder="1" applyAlignment="1">
      <alignment horizontal="left" indent="1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9" borderId="5" xfId="0" applyFill="1" applyBorder="1" applyAlignment="1" applyProtection="1">
      <alignment horizontal="center" vertical="center"/>
      <protection locked="0"/>
    </xf>
    <xf numFmtId="0" fontId="0" fillId="10" borderId="5" xfId="0" applyFill="1" applyBorder="1" applyAlignment="1" applyProtection="1">
      <alignment horizontal="center" vertical="center"/>
      <protection locked="0"/>
    </xf>
    <xf numFmtId="0" fontId="0" fillId="11" borderId="5" xfId="0" applyFill="1" applyBorder="1" applyAlignment="1" applyProtection="1">
      <alignment horizontal="center" vertical="center"/>
      <protection locked="0"/>
    </xf>
    <xf numFmtId="0" fontId="0" fillId="12" borderId="5" xfId="0" applyFill="1" applyBorder="1" applyAlignment="1" applyProtection="1">
      <alignment horizontal="center" vertical="center"/>
      <protection locked="0"/>
    </xf>
    <xf numFmtId="0" fontId="0" fillId="13" borderId="5" xfId="0" applyFill="1" applyBorder="1" applyAlignment="1" applyProtection="1">
      <alignment horizontal="center" vertical="center"/>
      <protection locked="0"/>
    </xf>
    <xf numFmtId="0" fontId="0" fillId="14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13" fillId="0" borderId="5" xfId="0" applyFont="1" applyBorder="1" applyAlignment="1" applyProtection="1">
      <alignment shrinkToFit="1"/>
      <protection locked="0"/>
    </xf>
    <xf numFmtId="0" fontId="13" fillId="0" borderId="10" xfId="0" applyFont="1" applyBorder="1" applyAlignment="1" applyProtection="1">
      <alignment shrinkToFit="1"/>
      <protection locked="0"/>
    </xf>
    <xf numFmtId="0" fontId="5" fillId="0" borderId="9" xfId="0" applyFont="1" applyBorder="1" applyAlignment="1" applyProtection="1">
      <alignment shrinkToFit="1"/>
      <protection locked="0"/>
    </xf>
    <xf numFmtId="0" fontId="5" fillId="0" borderId="5" xfId="0" applyFont="1" applyBorder="1" applyAlignment="1" applyProtection="1">
      <alignment shrinkToFit="1"/>
      <protection locked="0"/>
    </xf>
    <xf numFmtId="0" fontId="5" fillId="0" borderId="10" xfId="0" applyFont="1" applyBorder="1" applyAlignment="1" applyProtection="1">
      <alignment shrinkToFit="1"/>
      <protection locked="0"/>
    </xf>
    <xf numFmtId="0" fontId="0" fillId="0" borderId="0" xfId="0" applyFill="1"/>
    <xf numFmtId="0" fontId="13" fillId="4" borderId="9" xfId="0" applyFont="1" applyFill="1" applyBorder="1" applyAlignment="1" applyProtection="1">
      <alignment shrinkToFit="1"/>
      <protection hidden="1"/>
    </xf>
    <xf numFmtId="0" fontId="6" fillId="11" borderId="5" xfId="0" applyFont="1" applyFill="1" applyBorder="1" applyAlignment="1">
      <alignment horizontal="centerContinuous" vertical="center" wrapText="1"/>
    </xf>
    <xf numFmtId="0" fontId="3" fillId="15" borderId="0" xfId="0" applyFont="1" applyFill="1" applyBorder="1" applyAlignment="1" applyProtection="1">
      <alignment horizontal="center" vertical="center" wrapText="1"/>
      <protection locked="0"/>
    </xf>
    <xf numFmtId="0" fontId="2" fillId="16" borderId="0" xfId="0" applyFont="1" applyFill="1" applyBorder="1" applyAlignment="1" applyProtection="1">
      <alignment horizontal="center" vertical="center" wrapText="1"/>
      <protection locked="0"/>
    </xf>
    <xf numFmtId="0" fontId="2" fillId="17" borderId="0" xfId="0" applyFont="1" applyFill="1" applyBorder="1" applyAlignment="1" applyProtection="1">
      <alignment horizontal="center" vertical="center" wrapText="1"/>
      <protection locked="0"/>
    </xf>
    <xf numFmtId="0" fontId="2" fillId="18" borderId="0" xfId="0" applyFont="1" applyFill="1" applyBorder="1" applyAlignment="1" applyProtection="1">
      <alignment horizontal="center" vertical="center" wrapText="1"/>
      <protection locked="0"/>
    </xf>
    <xf numFmtId="0" fontId="25" fillId="4" borderId="0" xfId="0" applyFont="1" applyFill="1" applyAlignment="1">
      <alignment vertical="center"/>
    </xf>
    <xf numFmtId="49" fontId="26" fillId="2" borderId="0" xfId="0" applyNumberFormat="1" applyFont="1" applyFill="1" applyAlignment="1">
      <alignment vertical="center"/>
    </xf>
    <xf numFmtId="0" fontId="26" fillId="2" borderId="0" xfId="0" applyFont="1" applyFill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 shrinkToFit="1"/>
      <protection hidden="1"/>
    </xf>
    <xf numFmtId="0" fontId="3" fillId="2" borderId="1" xfId="0" applyFont="1" applyFill="1" applyBorder="1" applyAlignment="1" applyProtection="1">
      <alignment horizontal="center" vertical="center" shrinkToFit="1"/>
      <protection hidden="1"/>
    </xf>
    <xf numFmtId="0" fontId="0" fillId="0" borderId="1" xfId="0" applyBorder="1" applyAlignment="1" applyProtection="1">
      <alignment horizontal="center" vertical="center" shrinkToFit="1"/>
      <protection hidden="1"/>
    </xf>
    <xf numFmtId="0" fontId="4" fillId="2" borderId="1" xfId="0" applyFont="1" applyFill="1" applyBorder="1" applyAlignment="1" applyProtection="1">
      <alignment horizontal="center" vertical="center" shrinkToFit="1"/>
      <protection hidden="1"/>
    </xf>
    <xf numFmtId="0" fontId="2" fillId="0" borderId="1" xfId="0" applyFont="1" applyBorder="1" applyAlignment="1" applyProtection="1">
      <alignment horizontal="center" vertical="center" shrinkToFit="1"/>
      <protection hidden="1"/>
    </xf>
    <xf numFmtId="0" fontId="0" fillId="4" borderId="0" xfId="0" applyFill="1" applyAlignment="1">
      <alignment horizontal="center" vertical="center"/>
    </xf>
    <xf numFmtId="0" fontId="7" fillId="0" borderId="11" xfId="1" applyFill="1" applyBorder="1" applyAlignment="1">
      <alignment vertical="center"/>
    </xf>
    <xf numFmtId="0" fontId="8" fillId="0" borderId="11" xfId="0" applyFont="1" applyFill="1" applyBorder="1"/>
    <xf numFmtId="0" fontId="7" fillId="0" borderId="13" xfId="1" applyFill="1" applyBorder="1" applyAlignment="1">
      <alignment vertical="center"/>
    </xf>
    <xf numFmtId="0" fontId="0" fillId="0" borderId="12" xfId="0" applyFill="1" applyBorder="1" applyAlignment="1">
      <alignment horizontal="center" vertical="center" wrapText="1"/>
    </xf>
    <xf numFmtId="0" fontId="0" fillId="0" borderId="12" xfId="0" applyFill="1" applyBorder="1"/>
    <xf numFmtId="0" fontId="0" fillId="4" borderId="12" xfId="0" applyFill="1" applyBorder="1"/>
    <xf numFmtId="0" fontId="8" fillId="4" borderId="0" xfId="0" applyFont="1" applyFill="1" applyBorder="1" applyAlignment="1">
      <alignment vertical="center"/>
    </xf>
    <xf numFmtId="0" fontId="9" fillId="5" borderId="0" xfId="0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 vertical="center"/>
    </xf>
    <xf numFmtId="0" fontId="7" fillId="4" borderId="14" xfId="1" applyFill="1" applyBorder="1" applyAlignment="1">
      <alignment vertical="center"/>
    </xf>
    <xf numFmtId="0" fontId="8" fillId="0" borderId="16" xfId="0" applyFont="1" applyFill="1" applyBorder="1"/>
    <xf numFmtId="0" fontId="0" fillId="0" borderId="15" xfId="0" applyFill="1" applyBorder="1" applyAlignment="1">
      <alignment horizontal="center" vertical="center" wrapText="1"/>
    </xf>
    <xf numFmtId="0" fontId="0" fillId="0" borderId="15" xfId="0" applyFill="1" applyBorder="1"/>
    <xf numFmtId="0" fontId="0" fillId="4" borderId="15" xfId="0" applyFill="1" applyBorder="1"/>
    <xf numFmtId="0" fontId="8" fillId="4" borderId="14" xfId="0" applyFont="1" applyFill="1" applyBorder="1"/>
    <xf numFmtId="0" fontId="7" fillId="0" borderId="16" xfId="1" applyFill="1" applyBorder="1" applyAlignment="1">
      <alignment vertical="center"/>
    </xf>
    <xf numFmtId="0" fontId="7" fillId="0" borderId="15" xfId="1" applyFill="1" applyBorder="1" applyAlignment="1">
      <alignment vertical="center"/>
    </xf>
    <xf numFmtId="0" fontId="0" fillId="0" borderId="14" xfId="0" applyFill="1" applyBorder="1"/>
    <xf numFmtId="0" fontId="0" fillId="0" borderId="17" xfId="0" applyFill="1" applyBorder="1"/>
    <xf numFmtId="0" fontId="0" fillId="0" borderId="18" xfId="0" applyFill="1" applyBorder="1"/>
    <xf numFmtId="0" fontId="28" fillId="4" borderId="5" xfId="0" applyFont="1" applyFill="1" applyBorder="1" applyAlignment="1">
      <alignment horizontal="center" vertical="center"/>
    </xf>
    <xf numFmtId="0" fontId="28" fillId="4" borderId="5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10" fillId="5" borderId="0" xfId="0" applyNumberFormat="1" applyFont="1" applyFill="1" applyAlignment="1">
      <alignment horizontal="left" vertical="center" indent="6"/>
    </xf>
    <xf numFmtId="49" fontId="26" fillId="2" borderId="0" xfId="0" applyNumberFormat="1" applyFont="1" applyFill="1" applyAlignment="1">
      <alignment horizontal="left" vertical="center" indent="6"/>
    </xf>
    <xf numFmtId="0" fontId="13" fillId="4" borderId="5" xfId="0" applyFont="1" applyFill="1" applyBorder="1" applyAlignment="1" applyProtection="1">
      <alignment shrinkToFit="1"/>
    </xf>
    <xf numFmtId="0" fontId="0" fillId="0" borderId="0" xfId="0" quotePrefix="1" applyAlignment="1">
      <alignment horizontal="center" vertical="center" wrapText="1" shrinkToFit="1"/>
    </xf>
    <xf numFmtId="0" fontId="5" fillId="0" borderId="5" xfId="0" applyFont="1" applyFill="1" applyBorder="1" applyAlignment="1" applyProtection="1">
      <alignment horizontal="center" vertical="center" shrinkToFit="1"/>
      <protection locked="0"/>
    </xf>
    <xf numFmtId="0" fontId="5" fillId="0" borderId="5" xfId="0" applyFont="1" applyFill="1" applyBorder="1" applyAlignment="1" applyProtection="1">
      <alignment horizontal="center" shrinkToFit="1"/>
      <protection locked="0"/>
    </xf>
    <xf numFmtId="0" fontId="27" fillId="0" borderId="5" xfId="0" applyFont="1" applyFill="1" applyBorder="1" applyAlignment="1" applyProtection="1">
      <alignment horizontal="center" vertical="center" shrinkToFit="1"/>
      <protection locked="0"/>
    </xf>
    <xf numFmtId="0" fontId="5" fillId="0" borderId="20" xfId="0" applyFont="1" applyBorder="1" applyAlignment="1" applyProtection="1">
      <alignment shrinkToFit="1"/>
      <protection locked="0"/>
    </xf>
    <xf numFmtId="0" fontId="5" fillId="0" borderId="21" xfId="0" applyFont="1" applyBorder="1" applyAlignment="1" applyProtection="1">
      <alignment shrinkToFit="1"/>
      <protection locked="0"/>
    </xf>
    <xf numFmtId="0" fontId="5" fillId="0" borderId="19" xfId="0" applyFont="1" applyBorder="1" applyAlignment="1" applyProtection="1">
      <alignment shrinkToFit="1"/>
      <protection locked="0"/>
    </xf>
    <xf numFmtId="0" fontId="5" fillId="19" borderId="22" xfId="0" applyFont="1" applyFill="1" applyBorder="1" applyAlignment="1" applyProtection="1">
      <alignment shrinkToFit="1"/>
    </xf>
    <xf numFmtId="0" fontId="0" fillId="20" borderId="1" xfId="0" applyFill="1" applyBorder="1" applyAlignment="1" applyProtection="1">
      <alignment horizontal="center" vertical="center" shrinkToFit="1"/>
      <protection hidden="1"/>
    </xf>
    <xf numFmtId="0" fontId="0" fillId="0" borderId="0" xfId="0" applyFill="1" applyAlignment="1">
      <alignment horizontal="center" vertical="center" shrinkToFit="1"/>
    </xf>
    <xf numFmtId="0" fontId="2" fillId="20" borderId="1" xfId="0" applyFont="1" applyFill="1" applyBorder="1" applyAlignment="1" applyProtection="1">
      <alignment horizontal="center" vertical="center" shrinkToFit="1"/>
      <protection hidden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 shrinkToFit="1"/>
    </xf>
    <xf numFmtId="0" fontId="0" fillId="0" borderId="1" xfId="0" applyFill="1" applyBorder="1" applyAlignment="1" applyProtection="1">
      <alignment horizontal="center" vertical="center"/>
      <protection hidden="1"/>
    </xf>
  </cellXfs>
  <cellStyles count="5">
    <cellStyle name="Normal" xfId="0" builtinId="0"/>
    <cellStyle name="Normal 2" xfId="1" xr:uid="{1D650E83-EC56-4069-B3AA-6A3A453F37AC}"/>
    <cellStyle name="Normal 2 2" xfId="3" xr:uid="{F85DC90F-BAD8-45FF-BA8D-435FC80D796A}"/>
    <cellStyle name="Normal 3" xfId="2" xr:uid="{876C7ECD-866B-426C-AEAF-3AA58D9100C8}"/>
    <cellStyle name="Normal 3 2" xfId="4" xr:uid="{62C01AAC-9C79-47E7-AFE6-BD9ED60BE934}"/>
  </cellStyles>
  <dxfs count="15"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alignment horizontal="general" vertical="bottom" textRotation="0" wrapText="0" indent="0" justifyLastLine="0" shrinkToFit="1" readingOrder="0"/>
      <border diagonalUp="0" diagonalDown="0">
        <left style="thin">
          <color theme="3" tint="0.59996337778862885"/>
        </left>
        <right/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alignment horizontal="general" vertical="bottom" textRotation="0" wrapText="0" indent="0" justifyLastLine="0" shrinkToFit="1" readingOrder="0"/>
      <border diagonalUp="0" diagonalDown="0"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alignment horizontal="general" vertical="bottom" textRotation="0" wrapText="0" indent="0" justifyLastLine="0" shrinkToFit="1" readingOrder="0"/>
      <border diagonalUp="0" diagonalDown="0"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alignment horizontal="general" vertical="bottom" textRotation="0" wrapText="0" indent="0" justifyLastLine="0" shrinkToFit="1" readingOrder="0"/>
      <border diagonalUp="0" diagonalDown="0">
        <left/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  <protection locked="0" hidden="0"/>
    </dxf>
    <dxf>
      <border>
        <top style="thin">
          <color theme="3" tint="0.59996337778862885"/>
        </top>
      </border>
    </dxf>
    <dxf>
      <border diagonalUp="0" diagonalDown="0"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alignment horizontal="general" vertical="bottom" textRotation="0" wrapText="0" indent="0" justifyLastLine="0" shrinkToFit="1" readingOrder="0"/>
      <protection locked="0" hidden="0"/>
    </dxf>
    <dxf>
      <border>
        <bottom style="thin">
          <color theme="3" tint="0.59996337778862885"/>
        </bottom>
      </border>
    </dxf>
    <dxf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3" tint="0.59996337778862885"/>
        </left>
        <right style="thin">
          <color theme="3" tint="0.59996337778862885"/>
        </right>
        <top/>
        <bottom/>
        <vertical style="thin">
          <color theme="3" tint="0.59996337778862885"/>
        </vertical>
        <horizontal style="thin">
          <color theme="3" tint="0.59996337778862885"/>
        </horizontal>
      </border>
    </dxf>
    <dxf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border>
        <bottom style="thin">
          <color auto="1"/>
        </bottom>
        <vertical/>
        <horizontal/>
      </border>
    </dxf>
    <dxf>
      <fill>
        <patternFill patternType="none">
          <bgColor auto="1"/>
        </patternFill>
      </fill>
      <border>
        <vertical/>
        <horizontal/>
      </border>
    </dxf>
    <dxf>
      <border>
        <left/>
        <right/>
        <vertical/>
        <horizontal/>
      </border>
    </dxf>
  </dxfs>
  <tableStyles count="0" defaultTableStyle="TableStyleMedium2" defaultPivotStyle="PivotStyleLight16"/>
  <colors>
    <mruColors>
      <color rgb="FFCCCCCC"/>
      <color rgb="FF006666"/>
      <color rgb="FFDBA1A7"/>
      <color rgb="FFCF838A"/>
      <color rgb="FFC3656E"/>
      <color rgb="FFBB515B"/>
      <color rgb="FF336699"/>
      <color rgb="FFFFCC66"/>
      <color rgb="FFD75F68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6" Type="http://schemas.openxmlformats.org/officeDocument/2006/relationships/image" Target="../media/image3.png"/><Relationship Id="rId5" Type="http://schemas.microsoft.com/office/2007/relationships/hdphoto" Target="../media/hdphoto1.wdp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hyperlink" Target="#BowChart!A7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8</xdr:row>
      <xdr:rowOff>63500</xdr:rowOff>
    </xdr:from>
    <xdr:to>
      <xdr:col>22</xdr:col>
      <xdr:colOff>0</xdr:colOff>
      <xdr:row>10</xdr:row>
      <xdr:rowOff>31750</xdr:rowOff>
    </xdr:to>
    <xdr:cxnSp macro="">
      <xdr:nvCxnSpPr>
        <xdr:cNvPr id="2296" name="Straight Arrow Connector 2295">
          <a:extLst>
            <a:ext uri="{FF2B5EF4-FFF2-40B4-BE49-F238E27FC236}">
              <a16:creationId xmlns:a16="http://schemas.microsoft.com/office/drawing/2014/main" id="{A72081F4-2693-1D99-9941-0BC0A7AC74EB}"/>
            </a:ext>
          </a:extLst>
        </xdr:cNvPr>
        <xdr:cNvCxnSpPr>
          <a:stCxn id="2277" idx="3"/>
          <a:endCxn id="2276" idx="1"/>
        </xdr:cNvCxnSpPr>
      </xdr:nvCxnSpPr>
      <xdr:spPr>
        <a:xfrm flipV="1">
          <a:off x="10725150" y="1616075"/>
          <a:ext cx="180975" cy="34925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21</xdr:col>
      <xdr:colOff>0</xdr:colOff>
      <xdr:row>8</xdr:row>
      <xdr:rowOff>63500</xdr:rowOff>
    </xdr:from>
    <xdr:to>
      <xdr:col>24</xdr:col>
      <xdr:colOff>0</xdr:colOff>
      <xdr:row>10</xdr:row>
      <xdr:rowOff>31750</xdr:rowOff>
    </xdr:to>
    <xdr:cxnSp macro="">
      <xdr:nvCxnSpPr>
        <xdr:cNvPr id="2295" name="Straight Arrow Connector 2294">
          <a:extLst>
            <a:ext uri="{FF2B5EF4-FFF2-40B4-BE49-F238E27FC236}">
              <a16:creationId xmlns:a16="http://schemas.microsoft.com/office/drawing/2014/main" id="{CBAF2257-EF27-2687-B0B3-368882B3CAD7}"/>
            </a:ext>
          </a:extLst>
        </xdr:cNvPr>
        <xdr:cNvCxnSpPr>
          <a:stCxn id="2277" idx="3"/>
          <a:endCxn id="2275" idx="1"/>
        </xdr:cNvCxnSpPr>
      </xdr:nvCxnSpPr>
      <xdr:spPr>
        <a:xfrm flipV="1">
          <a:off x="10725150" y="1616075"/>
          <a:ext cx="1276350" cy="34925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25</xdr:col>
      <xdr:colOff>0</xdr:colOff>
      <xdr:row>8</xdr:row>
      <xdr:rowOff>63500</xdr:rowOff>
    </xdr:from>
    <xdr:to>
      <xdr:col>26</xdr:col>
      <xdr:colOff>0</xdr:colOff>
      <xdr:row>8</xdr:row>
      <xdr:rowOff>63500</xdr:rowOff>
    </xdr:to>
    <xdr:cxnSp macro="">
      <xdr:nvCxnSpPr>
        <xdr:cNvPr id="2294" name="Straight Arrow Connector 2293">
          <a:extLst>
            <a:ext uri="{FF2B5EF4-FFF2-40B4-BE49-F238E27FC236}">
              <a16:creationId xmlns:a16="http://schemas.microsoft.com/office/drawing/2014/main" id="{EA11400F-3F08-3637-60A2-968B34DE211F}"/>
            </a:ext>
          </a:extLst>
        </xdr:cNvPr>
        <xdr:cNvCxnSpPr>
          <a:stCxn id="2275" idx="3"/>
          <a:endCxn id="2271" idx="1"/>
        </xdr:cNvCxnSpPr>
      </xdr:nvCxnSpPr>
      <xdr:spPr>
        <a:xfrm>
          <a:off x="12915900" y="1616075"/>
          <a:ext cx="180975" cy="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21</xdr:col>
      <xdr:colOff>0</xdr:colOff>
      <xdr:row>10</xdr:row>
      <xdr:rowOff>31750</xdr:rowOff>
    </xdr:from>
    <xdr:to>
      <xdr:col>24</xdr:col>
      <xdr:colOff>0</xdr:colOff>
      <xdr:row>15</xdr:row>
      <xdr:rowOff>127000</xdr:rowOff>
    </xdr:to>
    <xdr:cxnSp macro="">
      <xdr:nvCxnSpPr>
        <xdr:cNvPr id="2293" name="Straight Arrow Connector 2292">
          <a:extLst>
            <a:ext uri="{FF2B5EF4-FFF2-40B4-BE49-F238E27FC236}">
              <a16:creationId xmlns:a16="http://schemas.microsoft.com/office/drawing/2014/main" id="{4DD3242B-8261-5EF9-DADB-E6EDF98D0D3E}"/>
            </a:ext>
          </a:extLst>
        </xdr:cNvPr>
        <xdr:cNvCxnSpPr>
          <a:stCxn id="2277" idx="3"/>
          <a:endCxn id="2274" idx="1"/>
        </xdr:cNvCxnSpPr>
      </xdr:nvCxnSpPr>
      <xdr:spPr>
        <a:xfrm>
          <a:off x="10725150" y="1965325"/>
          <a:ext cx="1276350" cy="104775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25</xdr:col>
      <xdr:colOff>0</xdr:colOff>
      <xdr:row>15</xdr:row>
      <xdr:rowOff>127000</xdr:rowOff>
    </xdr:from>
    <xdr:to>
      <xdr:col>28</xdr:col>
      <xdr:colOff>0</xdr:colOff>
      <xdr:row>15</xdr:row>
      <xdr:rowOff>127000</xdr:rowOff>
    </xdr:to>
    <xdr:cxnSp macro="">
      <xdr:nvCxnSpPr>
        <xdr:cNvPr id="2292" name="Straight Arrow Connector 2291">
          <a:extLst>
            <a:ext uri="{FF2B5EF4-FFF2-40B4-BE49-F238E27FC236}">
              <a16:creationId xmlns:a16="http://schemas.microsoft.com/office/drawing/2014/main" id="{C2F150AD-976D-3DE4-C44D-6FBE8FF7FAAA}"/>
            </a:ext>
          </a:extLst>
        </xdr:cNvPr>
        <xdr:cNvCxnSpPr>
          <a:stCxn id="2274" idx="3"/>
          <a:endCxn id="2270" idx="1"/>
        </xdr:cNvCxnSpPr>
      </xdr:nvCxnSpPr>
      <xdr:spPr>
        <a:xfrm>
          <a:off x="12915900" y="3013075"/>
          <a:ext cx="1276350" cy="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21</xdr:col>
      <xdr:colOff>0</xdr:colOff>
      <xdr:row>10</xdr:row>
      <xdr:rowOff>31750</xdr:rowOff>
    </xdr:from>
    <xdr:to>
      <xdr:col>26</xdr:col>
      <xdr:colOff>0</xdr:colOff>
      <xdr:row>15</xdr:row>
      <xdr:rowOff>127000</xdr:rowOff>
    </xdr:to>
    <xdr:cxnSp macro="">
      <xdr:nvCxnSpPr>
        <xdr:cNvPr id="2291" name="Straight Arrow Connector 2290">
          <a:extLst>
            <a:ext uri="{FF2B5EF4-FFF2-40B4-BE49-F238E27FC236}">
              <a16:creationId xmlns:a16="http://schemas.microsoft.com/office/drawing/2014/main" id="{DC232169-697F-60B9-ADC4-E06C4322E2C7}"/>
            </a:ext>
          </a:extLst>
        </xdr:cNvPr>
        <xdr:cNvCxnSpPr>
          <a:stCxn id="2277" idx="3"/>
          <a:endCxn id="2273" idx="1"/>
        </xdr:cNvCxnSpPr>
      </xdr:nvCxnSpPr>
      <xdr:spPr>
        <a:xfrm>
          <a:off x="10725150" y="1965325"/>
          <a:ext cx="2371725" cy="104775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21</xdr:col>
      <xdr:colOff>0</xdr:colOff>
      <xdr:row>10</xdr:row>
      <xdr:rowOff>31750</xdr:rowOff>
    </xdr:from>
    <xdr:to>
      <xdr:col>26</xdr:col>
      <xdr:colOff>0</xdr:colOff>
      <xdr:row>12</xdr:row>
      <xdr:rowOff>0</xdr:rowOff>
    </xdr:to>
    <xdr:cxnSp macro="">
      <xdr:nvCxnSpPr>
        <xdr:cNvPr id="2290" name="Straight Arrow Connector 2289">
          <a:extLst>
            <a:ext uri="{FF2B5EF4-FFF2-40B4-BE49-F238E27FC236}">
              <a16:creationId xmlns:a16="http://schemas.microsoft.com/office/drawing/2014/main" id="{98C67DA5-27D3-068B-CD49-3C1A64EB16AF}"/>
            </a:ext>
          </a:extLst>
        </xdr:cNvPr>
        <xdr:cNvCxnSpPr>
          <a:stCxn id="2277" idx="3"/>
          <a:endCxn id="2272" idx="1"/>
        </xdr:cNvCxnSpPr>
      </xdr:nvCxnSpPr>
      <xdr:spPr>
        <a:xfrm>
          <a:off x="10725150" y="1965325"/>
          <a:ext cx="2371725" cy="34925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27</xdr:col>
      <xdr:colOff>0</xdr:colOff>
      <xdr:row>12</xdr:row>
      <xdr:rowOff>0</xdr:rowOff>
    </xdr:from>
    <xdr:to>
      <xdr:col>28</xdr:col>
      <xdr:colOff>0</xdr:colOff>
      <xdr:row>12</xdr:row>
      <xdr:rowOff>0</xdr:rowOff>
    </xdr:to>
    <xdr:cxnSp macro="">
      <xdr:nvCxnSpPr>
        <xdr:cNvPr id="2289" name="Straight Arrow Connector 2288">
          <a:extLst>
            <a:ext uri="{FF2B5EF4-FFF2-40B4-BE49-F238E27FC236}">
              <a16:creationId xmlns:a16="http://schemas.microsoft.com/office/drawing/2014/main" id="{4B56407E-E6BC-AA7C-FEA3-479E3F67FE1C}"/>
            </a:ext>
          </a:extLst>
        </xdr:cNvPr>
        <xdr:cNvCxnSpPr>
          <a:stCxn id="2272" idx="3"/>
          <a:endCxn id="2269" idx="1"/>
        </xdr:cNvCxnSpPr>
      </xdr:nvCxnSpPr>
      <xdr:spPr>
        <a:xfrm>
          <a:off x="14011275" y="2314575"/>
          <a:ext cx="180975" cy="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21</xdr:col>
      <xdr:colOff>0</xdr:colOff>
      <xdr:row>8</xdr:row>
      <xdr:rowOff>63500</xdr:rowOff>
    </xdr:from>
    <xdr:to>
      <xdr:col>28</xdr:col>
      <xdr:colOff>0</xdr:colOff>
      <xdr:row>10</xdr:row>
      <xdr:rowOff>31750</xdr:rowOff>
    </xdr:to>
    <xdr:cxnSp macro="">
      <xdr:nvCxnSpPr>
        <xdr:cNvPr id="2287" name="Straight Arrow Connector 2286">
          <a:extLst>
            <a:ext uri="{FF2B5EF4-FFF2-40B4-BE49-F238E27FC236}">
              <a16:creationId xmlns:a16="http://schemas.microsoft.com/office/drawing/2014/main" id="{BFAACF67-B33F-638E-F70A-B79FF8B05366}"/>
            </a:ext>
          </a:extLst>
        </xdr:cNvPr>
        <xdr:cNvCxnSpPr>
          <a:stCxn id="2277" idx="3"/>
          <a:endCxn id="2268" idx="1"/>
        </xdr:cNvCxnSpPr>
      </xdr:nvCxnSpPr>
      <xdr:spPr>
        <a:xfrm flipV="1">
          <a:off x="10725150" y="1616075"/>
          <a:ext cx="3467100" cy="34925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19</xdr:col>
      <xdr:colOff>0</xdr:colOff>
      <xdr:row>8</xdr:row>
      <xdr:rowOff>63500</xdr:rowOff>
    </xdr:from>
    <xdr:to>
      <xdr:col>20</xdr:col>
      <xdr:colOff>0</xdr:colOff>
      <xdr:row>10</xdr:row>
      <xdr:rowOff>31750</xdr:rowOff>
    </xdr:to>
    <xdr:cxnSp macro="">
      <xdr:nvCxnSpPr>
        <xdr:cNvPr id="2286" name="Straight Arrow Connector 2285">
          <a:extLst>
            <a:ext uri="{FF2B5EF4-FFF2-40B4-BE49-F238E27FC236}">
              <a16:creationId xmlns:a16="http://schemas.microsoft.com/office/drawing/2014/main" id="{27CC91FE-AE57-7F66-65E0-48E549819A56}"/>
            </a:ext>
          </a:extLst>
        </xdr:cNvPr>
        <xdr:cNvCxnSpPr>
          <a:stCxn id="2277" idx="1"/>
          <a:endCxn id="2267" idx="3"/>
        </xdr:cNvCxnSpPr>
      </xdr:nvCxnSpPr>
      <xdr:spPr>
        <a:xfrm flipH="1" flipV="1">
          <a:off x="9629775" y="1616075"/>
          <a:ext cx="180975" cy="34925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17</xdr:col>
      <xdr:colOff>0</xdr:colOff>
      <xdr:row>8</xdr:row>
      <xdr:rowOff>63500</xdr:rowOff>
    </xdr:from>
    <xdr:to>
      <xdr:col>18</xdr:col>
      <xdr:colOff>0</xdr:colOff>
      <xdr:row>8</xdr:row>
      <xdr:rowOff>63500</xdr:rowOff>
    </xdr:to>
    <xdr:cxnSp macro="">
      <xdr:nvCxnSpPr>
        <xdr:cNvPr id="2285" name="Straight Arrow Connector 2284">
          <a:extLst>
            <a:ext uri="{FF2B5EF4-FFF2-40B4-BE49-F238E27FC236}">
              <a16:creationId xmlns:a16="http://schemas.microsoft.com/office/drawing/2014/main" id="{911C4CF0-4678-3B43-0B20-6B551C9153D3}"/>
            </a:ext>
          </a:extLst>
        </xdr:cNvPr>
        <xdr:cNvCxnSpPr>
          <a:stCxn id="2267" idx="1"/>
          <a:endCxn id="2265" idx="3"/>
        </xdr:cNvCxnSpPr>
      </xdr:nvCxnSpPr>
      <xdr:spPr>
        <a:xfrm flipH="1">
          <a:off x="8534400" y="1616075"/>
          <a:ext cx="180975" cy="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17</xdr:col>
      <xdr:colOff>0</xdr:colOff>
      <xdr:row>10</xdr:row>
      <xdr:rowOff>31750</xdr:rowOff>
    </xdr:from>
    <xdr:to>
      <xdr:col>20</xdr:col>
      <xdr:colOff>0</xdr:colOff>
      <xdr:row>12</xdr:row>
      <xdr:rowOff>0</xdr:rowOff>
    </xdr:to>
    <xdr:cxnSp macro="">
      <xdr:nvCxnSpPr>
        <xdr:cNvPr id="2284" name="Straight Arrow Connector 2283">
          <a:extLst>
            <a:ext uri="{FF2B5EF4-FFF2-40B4-BE49-F238E27FC236}">
              <a16:creationId xmlns:a16="http://schemas.microsoft.com/office/drawing/2014/main" id="{30931DF4-B614-562F-153D-61D3ABBEF032}"/>
            </a:ext>
          </a:extLst>
        </xdr:cNvPr>
        <xdr:cNvCxnSpPr>
          <a:stCxn id="2277" idx="1"/>
          <a:endCxn id="2266" idx="3"/>
        </xdr:cNvCxnSpPr>
      </xdr:nvCxnSpPr>
      <xdr:spPr>
        <a:xfrm flipH="1">
          <a:off x="8534400" y="1965325"/>
          <a:ext cx="1276350" cy="34925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15</xdr:col>
      <xdr:colOff>0</xdr:colOff>
      <xdr:row>8</xdr:row>
      <xdr:rowOff>63500</xdr:rowOff>
    </xdr:from>
    <xdr:to>
      <xdr:col>16</xdr:col>
      <xdr:colOff>0</xdr:colOff>
      <xdr:row>12</xdr:row>
      <xdr:rowOff>0</xdr:rowOff>
    </xdr:to>
    <xdr:cxnSp macro="">
      <xdr:nvCxnSpPr>
        <xdr:cNvPr id="2283" name="Straight Arrow Connector 2282">
          <a:extLst>
            <a:ext uri="{FF2B5EF4-FFF2-40B4-BE49-F238E27FC236}">
              <a16:creationId xmlns:a16="http://schemas.microsoft.com/office/drawing/2014/main" id="{DE33E703-0258-D7E2-4DDB-7D6DD1E11709}"/>
            </a:ext>
          </a:extLst>
        </xdr:cNvPr>
        <xdr:cNvCxnSpPr>
          <a:stCxn id="2266" idx="1"/>
          <a:endCxn id="2262" idx="3"/>
        </xdr:cNvCxnSpPr>
      </xdr:nvCxnSpPr>
      <xdr:spPr>
        <a:xfrm flipH="1" flipV="1">
          <a:off x="7439025" y="1616075"/>
          <a:ext cx="180975" cy="69850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15</xdr:col>
      <xdr:colOff>0</xdr:colOff>
      <xdr:row>8</xdr:row>
      <xdr:rowOff>63500</xdr:rowOff>
    </xdr:from>
    <xdr:to>
      <xdr:col>16</xdr:col>
      <xdr:colOff>0</xdr:colOff>
      <xdr:row>8</xdr:row>
      <xdr:rowOff>63500</xdr:rowOff>
    </xdr:to>
    <xdr:cxnSp macro="">
      <xdr:nvCxnSpPr>
        <xdr:cNvPr id="2282" name="Straight Arrow Connector 2281">
          <a:extLst>
            <a:ext uri="{FF2B5EF4-FFF2-40B4-BE49-F238E27FC236}">
              <a16:creationId xmlns:a16="http://schemas.microsoft.com/office/drawing/2014/main" id="{19506C29-21E7-42FC-8B79-060D8D4B9561}"/>
            </a:ext>
          </a:extLst>
        </xdr:cNvPr>
        <xdr:cNvCxnSpPr>
          <a:stCxn id="2265" idx="1"/>
          <a:endCxn id="2262" idx="3"/>
        </xdr:cNvCxnSpPr>
      </xdr:nvCxnSpPr>
      <xdr:spPr>
        <a:xfrm flipH="1">
          <a:off x="7439025" y="1616075"/>
          <a:ext cx="180975" cy="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17</xdr:col>
      <xdr:colOff>0</xdr:colOff>
      <xdr:row>10</xdr:row>
      <xdr:rowOff>31750</xdr:rowOff>
    </xdr:from>
    <xdr:to>
      <xdr:col>20</xdr:col>
      <xdr:colOff>0</xdr:colOff>
      <xdr:row>15</xdr:row>
      <xdr:rowOff>127000</xdr:rowOff>
    </xdr:to>
    <xdr:cxnSp macro="">
      <xdr:nvCxnSpPr>
        <xdr:cNvPr id="2281" name="Straight Arrow Connector 2280">
          <a:extLst>
            <a:ext uri="{FF2B5EF4-FFF2-40B4-BE49-F238E27FC236}">
              <a16:creationId xmlns:a16="http://schemas.microsoft.com/office/drawing/2014/main" id="{0614C3E1-7D9C-F24B-D8CD-694964EDBB11}"/>
            </a:ext>
          </a:extLst>
        </xdr:cNvPr>
        <xdr:cNvCxnSpPr>
          <a:stCxn id="2277" idx="1"/>
          <a:endCxn id="2264" idx="3"/>
        </xdr:cNvCxnSpPr>
      </xdr:nvCxnSpPr>
      <xdr:spPr>
        <a:xfrm flipH="1">
          <a:off x="8534400" y="1965325"/>
          <a:ext cx="1276350" cy="104775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15</xdr:col>
      <xdr:colOff>0</xdr:colOff>
      <xdr:row>15</xdr:row>
      <xdr:rowOff>127000</xdr:rowOff>
    </xdr:from>
    <xdr:to>
      <xdr:col>16</xdr:col>
      <xdr:colOff>0</xdr:colOff>
      <xdr:row>15</xdr:row>
      <xdr:rowOff>127000</xdr:rowOff>
    </xdr:to>
    <xdr:cxnSp macro="">
      <xdr:nvCxnSpPr>
        <xdr:cNvPr id="2280" name="Straight Arrow Connector 2279">
          <a:extLst>
            <a:ext uri="{FF2B5EF4-FFF2-40B4-BE49-F238E27FC236}">
              <a16:creationId xmlns:a16="http://schemas.microsoft.com/office/drawing/2014/main" id="{37E1D9B2-252A-9E4D-B974-430FCF069427}"/>
            </a:ext>
          </a:extLst>
        </xdr:cNvPr>
        <xdr:cNvCxnSpPr>
          <a:stCxn id="2264" idx="1"/>
          <a:endCxn id="2263" idx="3"/>
        </xdr:cNvCxnSpPr>
      </xdr:nvCxnSpPr>
      <xdr:spPr>
        <a:xfrm flipH="1">
          <a:off x="7439025" y="3013075"/>
          <a:ext cx="180975" cy="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13</xdr:col>
      <xdr:colOff>0</xdr:colOff>
      <xdr:row>15</xdr:row>
      <xdr:rowOff>127000</xdr:rowOff>
    </xdr:from>
    <xdr:to>
      <xdr:col>14</xdr:col>
      <xdr:colOff>0</xdr:colOff>
      <xdr:row>15</xdr:row>
      <xdr:rowOff>127000</xdr:rowOff>
    </xdr:to>
    <xdr:cxnSp macro="">
      <xdr:nvCxnSpPr>
        <xdr:cNvPr id="2279" name="Straight Arrow Connector 2278">
          <a:extLst>
            <a:ext uri="{FF2B5EF4-FFF2-40B4-BE49-F238E27FC236}">
              <a16:creationId xmlns:a16="http://schemas.microsoft.com/office/drawing/2014/main" id="{305187F6-7FD9-1B29-8A85-C7C3D0E36B51}"/>
            </a:ext>
          </a:extLst>
        </xdr:cNvPr>
        <xdr:cNvCxnSpPr>
          <a:stCxn id="2263" idx="1"/>
          <a:endCxn id="2261" idx="3"/>
        </xdr:cNvCxnSpPr>
      </xdr:nvCxnSpPr>
      <xdr:spPr>
        <a:xfrm flipH="1">
          <a:off x="6343650" y="3013075"/>
          <a:ext cx="180975" cy="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13</xdr:col>
      <xdr:colOff>0</xdr:colOff>
      <xdr:row>8</xdr:row>
      <xdr:rowOff>63500</xdr:rowOff>
    </xdr:from>
    <xdr:to>
      <xdr:col>14</xdr:col>
      <xdr:colOff>0</xdr:colOff>
      <xdr:row>8</xdr:row>
      <xdr:rowOff>63500</xdr:rowOff>
    </xdr:to>
    <xdr:cxnSp macro="">
      <xdr:nvCxnSpPr>
        <xdr:cNvPr id="2278" name="Straight Arrow Connector 2277">
          <a:extLst>
            <a:ext uri="{FF2B5EF4-FFF2-40B4-BE49-F238E27FC236}">
              <a16:creationId xmlns:a16="http://schemas.microsoft.com/office/drawing/2014/main" id="{5B963B8A-B1EB-CB84-C631-05F1A1CCFD57}"/>
            </a:ext>
          </a:extLst>
        </xdr:cNvPr>
        <xdr:cNvCxnSpPr>
          <a:stCxn id="2262" idx="1"/>
          <a:endCxn id="2260" idx="3"/>
        </xdr:cNvCxnSpPr>
      </xdr:nvCxnSpPr>
      <xdr:spPr>
        <a:xfrm flipH="1">
          <a:off x="6343650" y="1616075"/>
          <a:ext cx="180975" cy="0"/>
        </a:xfrm>
        <a:prstGeom prst="straightConnector1">
          <a:avLst/>
        </a:prstGeom>
        <a:ln>
          <a:solidFill>
            <a:srgbClr val="1F4E78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absolute">
    <xdr:from>
      <xdr:col>12</xdr:col>
      <xdr:colOff>666750</xdr:colOff>
      <xdr:row>1</xdr:row>
      <xdr:rowOff>116606</xdr:rowOff>
    </xdr:from>
    <xdr:to>
      <xdr:col>14</xdr:col>
      <xdr:colOff>615375</xdr:colOff>
      <xdr:row>2</xdr:row>
      <xdr:rowOff>192956</xdr:rowOff>
    </xdr:to>
    <xdr:sp macro="[0]!draw" textlink="">
      <xdr:nvSpPr>
        <xdr:cNvPr id="379" name="drawChart">
          <a:extLst>
            <a:ext uri="{FF2B5EF4-FFF2-40B4-BE49-F238E27FC236}">
              <a16:creationId xmlns:a16="http://schemas.microsoft.com/office/drawing/2014/main" id="{1DA6C9D1-17B9-4A85-778F-111021CAC3A8}"/>
            </a:ext>
          </a:extLst>
        </xdr:cNvPr>
        <xdr:cNvSpPr/>
      </xdr:nvSpPr>
      <xdr:spPr>
        <a:xfrm>
          <a:off x="6096000" y="202331"/>
          <a:ext cx="1044000" cy="324000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016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ctr"/>
        <a:lstStyle/>
        <a:p>
          <a:pPr algn="ctr"/>
          <a:r>
            <a:rPr lang="tr-TR" sz="11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DRAW CHART</a:t>
          </a:r>
          <a:endParaRPr lang="en-US" sz="1100" b="1"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absolute">
    <xdr:from>
      <xdr:col>21</xdr:col>
      <xdr:colOff>40875</xdr:colOff>
      <xdr:row>1</xdr:row>
      <xdr:rowOff>116606</xdr:rowOff>
    </xdr:from>
    <xdr:to>
      <xdr:col>22</xdr:col>
      <xdr:colOff>651900</xdr:colOff>
      <xdr:row>2</xdr:row>
      <xdr:rowOff>192956</xdr:rowOff>
    </xdr:to>
    <xdr:sp macro="[0]!settingsHide" textlink="Calc!B34">
      <xdr:nvSpPr>
        <xdr:cNvPr id="1676" name="settings">
          <a:extLst>
            <a:ext uri="{FF2B5EF4-FFF2-40B4-BE49-F238E27FC236}">
              <a16:creationId xmlns:a16="http://schemas.microsoft.com/office/drawing/2014/main" id="{97C73277-340E-E063-5F55-44C2128A9781}"/>
            </a:ext>
          </a:extLst>
        </xdr:cNvPr>
        <xdr:cNvSpPr/>
      </xdr:nvSpPr>
      <xdr:spPr>
        <a:xfrm>
          <a:off x="10766025" y="202331"/>
          <a:ext cx="792000" cy="32400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016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marL="0" indent="0" algn="ctr"/>
          <a:fld id="{EB2D197A-1037-4425-A3D3-1FBFE37E8B9D}" type="TxLink">
            <a:rPr lang="en-US" sz="1000" b="1" i="0" u="none" strike="noStrike">
              <a:solidFill>
                <a:srgbClr val="1F4E78"/>
              </a:solidFill>
              <a:latin typeface="Arial"/>
              <a:ea typeface="Calibri"/>
              <a:cs typeface="Arial"/>
            </a:rPr>
            <a:pPr marL="0" indent="0" algn="ctr"/>
            <a:t>Show Settings</a:t>
          </a:fld>
          <a:endParaRPr lang="en-US" sz="1000" b="1" i="0" u="none" strike="noStrike">
            <a:solidFill>
              <a:srgbClr val="1F4E78"/>
            </a:solidFill>
            <a:latin typeface="Arial"/>
            <a:ea typeface="Calibri"/>
            <a:cs typeface="Arial"/>
          </a:endParaRPr>
        </a:p>
      </xdr:txBody>
    </xdr:sp>
    <xdr:clientData/>
  </xdr:twoCellAnchor>
  <xdr:twoCellAnchor editAs="absolute">
    <xdr:from>
      <xdr:col>16</xdr:col>
      <xdr:colOff>771525</xdr:colOff>
      <xdr:row>1</xdr:row>
      <xdr:rowOff>116606</xdr:rowOff>
    </xdr:from>
    <xdr:to>
      <xdr:col>18</xdr:col>
      <xdr:colOff>504150</xdr:colOff>
      <xdr:row>2</xdr:row>
      <xdr:rowOff>192956</xdr:rowOff>
    </xdr:to>
    <xdr:sp macro="[0]!_xludf.clear" textlink="">
      <xdr:nvSpPr>
        <xdr:cNvPr id="2288" name="clearBtn">
          <a:extLst>
            <a:ext uri="{FF2B5EF4-FFF2-40B4-BE49-F238E27FC236}">
              <a16:creationId xmlns:a16="http://schemas.microsoft.com/office/drawing/2014/main" id="{C9421A8F-4C90-B398-12C7-1CF4CFD040D4}"/>
            </a:ext>
          </a:extLst>
        </xdr:cNvPr>
        <xdr:cNvSpPr/>
      </xdr:nvSpPr>
      <xdr:spPr>
        <a:xfrm>
          <a:off x="8391525" y="202331"/>
          <a:ext cx="82800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016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ctr"/>
        <a:lstStyle/>
        <a:p>
          <a:pPr algn="ctr"/>
          <a:r>
            <a:rPr lang="tr-TR" sz="11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CLEAR </a:t>
          </a:r>
          <a:endParaRPr lang="en-US" sz="1100" b="1">
            <a:effectLst>
              <a:outerShdw blurRad="50800" dist="38100" dir="8100000" algn="tr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absolute">
    <xdr:from>
      <xdr:col>20</xdr:col>
      <xdr:colOff>19050</xdr:colOff>
      <xdr:row>1</xdr:row>
      <xdr:rowOff>116606</xdr:rowOff>
    </xdr:from>
    <xdr:to>
      <xdr:col>20</xdr:col>
      <xdr:colOff>811050</xdr:colOff>
      <xdr:row>2</xdr:row>
      <xdr:rowOff>192956</xdr:rowOff>
    </xdr:to>
    <xdr:sp macro="[0]!YellowNotesHide" textlink="Calc!B33">
      <xdr:nvSpPr>
        <xdr:cNvPr id="11542" name="settings">
          <a:extLst>
            <a:ext uri="{FF2B5EF4-FFF2-40B4-BE49-F238E27FC236}">
              <a16:creationId xmlns:a16="http://schemas.microsoft.com/office/drawing/2014/main" id="{A5BD95B1-B80E-5879-DA94-E084A84039B8}"/>
            </a:ext>
          </a:extLst>
        </xdr:cNvPr>
        <xdr:cNvSpPr/>
      </xdr:nvSpPr>
      <xdr:spPr>
        <a:xfrm>
          <a:off x="9829800" y="202331"/>
          <a:ext cx="792000" cy="32400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016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marL="0" indent="0" algn="ctr"/>
          <a:fld id="{B566B12B-901E-48B1-B66D-06F77A5832BB}" type="TxLink">
            <a:rPr lang="en-US" sz="1000" b="1" i="0" u="none" strike="noStrike">
              <a:solidFill>
                <a:srgbClr val="1F4E78"/>
              </a:solidFill>
              <a:latin typeface="Arial"/>
              <a:ea typeface="Calibri"/>
              <a:cs typeface="Arial"/>
            </a:rPr>
            <a:pPr marL="0" indent="0" algn="ctr"/>
            <a:t>Hide Yellownotes</a:t>
          </a:fld>
          <a:endParaRPr lang="en-US" sz="1000" b="1" i="0" u="none" strike="noStrike">
            <a:solidFill>
              <a:srgbClr val="1F4E78"/>
            </a:solidFill>
            <a:latin typeface="Arial"/>
            <a:ea typeface="Calibri"/>
            <a:cs typeface="Arial"/>
          </a:endParaRPr>
        </a:p>
      </xdr:txBody>
    </xdr:sp>
    <xdr:clientData/>
  </xdr:twoCellAnchor>
  <xdr:twoCellAnchor editAs="oneCell">
    <xdr:from>
      <xdr:col>2</xdr:col>
      <xdr:colOff>9525</xdr:colOff>
      <xdr:row>1</xdr:row>
      <xdr:rowOff>57150</xdr:rowOff>
    </xdr:from>
    <xdr:to>
      <xdr:col>2</xdr:col>
      <xdr:colOff>441525</xdr:colOff>
      <xdr:row>2</xdr:row>
      <xdr:rowOff>241500</xdr:rowOff>
    </xdr:to>
    <xdr:pic>
      <xdr:nvPicPr>
        <xdr:cNvPr id="13284" name="mainicon">
          <a:extLst>
            <a:ext uri="{FF2B5EF4-FFF2-40B4-BE49-F238E27FC236}">
              <a16:creationId xmlns:a16="http://schemas.microsoft.com/office/drawing/2014/main" id="{0D9308DE-B14F-365F-8A01-52473CE120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142875"/>
          <a:ext cx="432000" cy="432000"/>
        </a:xfrm>
        <a:prstGeom prst="rect">
          <a:avLst/>
        </a:prstGeom>
      </xdr:spPr>
    </xdr:pic>
    <xdr:clientData/>
  </xdr:twoCellAnchor>
  <xdr:twoCellAnchor editAs="absolute">
    <xdr:from>
      <xdr:col>14</xdr:col>
      <xdr:colOff>719137</xdr:colOff>
      <xdr:row>1</xdr:row>
      <xdr:rowOff>116606</xdr:rowOff>
    </xdr:from>
    <xdr:to>
      <xdr:col>16</xdr:col>
      <xdr:colOff>667762</xdr:colOff>
      <xdr:row>2</xdr:row>
      <xdr:rowOff>192956</xdr:rowOff>
    </xdr:to>
    <xdr:sp macro="[0]!exportChart" textlink="">
      <xdr:nvSpPr>
        <xdr:cNvPr id="2" name="clearBtn">
          <a:extLst>
            <a:ext uri="{FF2B5EF4-FFF2-40B4-BE49-F238E27FC236}">
              <a16:creationId xmlns:a16="http://schemas.microsoft.com/office/drawing/2014/main" id="{FC4FC47B-4210-A4D8-3FDB-5F7405E88F9B}"/>
            </a:ext>
          </a:extLst>
        </xdr:cNvPr>
        <xdr:cNvSpPr/>
      </xdr:nvSpPr>
      <xdr:spPr>
        <a:xfrm>
          <a:off x="7243762" y="202331"/>
          <a:ext cx="1044000" cy="324000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016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clip" lIns="25400" tIns="0" rIns="25400" bIns="0" rtlCol="0" anchor="ctr"/>
        <a:lstStyle/>
        <a:p>
          <a:pPr algn="ctr"/>
          <a:r>
            <a:rPr lang="tr-TR" sz="11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 CHART</a:t>
          </a:r>
        </a:p>
      </xdr:txBody>
    </xdr:sp>
    <xdr:clientData/>
  </xdr:twoCellAnchor>
  <xdr:twoCellAnchor editAs="oneCell">
    <xdr:from>
      <xdr:col>12</xdr:col>
      <xdr:colOff>0</xdr:colOff>
      <xdr:row>7</xdr:row>
      <xdr:rowOff>63500</xdr:rowOff>
    </xdr:from>
    <xdr:to>
      <xdr:col>13</xdr:col>
      <xdr:colOff>0</xdr:colOff>
      <xdr:row>9</xdr:row>
      <xdr:rowOff>63500</xdr:rowOff>
    </xdr:to>
    <xdr:sp macro="" textlink="">
      <xdr:nvSpPr>
        <xdr:cNvPr id="2260" name="1.Threat">
          <a:extLst>
            <a:ext uri="{FF2B5EF4-FFF2-40B4-BE49-F238E27FC236}">
              <a16:creationId xmlns:a16="http://schemas.microsoft.com/office/drawing/2014/main" id="{A0B9633B-5D74-EBB8-6242-BFB3E23BA8E5}"/>
            </a:ext>
          </a:extLst>
        </xdr:cNvPr>
        <xdr:cNvSpPr/>
      </xdr:nvSpPr>
      <xdr:spPr>
        <a:xfrm>
          <a:off x="5429250" y="1425575"/>
          <a:ext cx="914400" cy="381000"/>
        </a:xfrm>
        <a:prstGeom prst="roundRect">
          <a:avLst/>
        </a:prstGeom>
        <a:solidFill>
          <a:srgbClr val="C00000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FFFFFF"/>
              </a:solidFill>
            </a:rPr>
            <a:t>Old electric instalation</a:t>
          </a:r>
        </a:p>
      </xdr:txBody>
    </xdr:sp>
    <xdr:clientData fLocksWithSheet="0"/>
  </xdr:twoCellAnchor>
  <xdr:twoCellAnchor editAs="oneCell">
    <xdr:from>
      <xdr:col>12</xdr:col>
      <xdr:colOff>0</xdr:colOff>
      <xdr:row>14</xdr:row>
      <xdr:rowOff>127000</xdr:rowOff>
    </xdr:from>
    <xdr:to>
      <xdr:col>13</xdr:col>
      <xdr:colOff>0</xdr:colOff>
      <xdr:row>16</xdr:row>
      <xdr:rowOff>127000</xdr:rowOff>
    </xdr:to>
    <xdr:sp macro="" textlink="">
      <xdr:nvSpPr>
        <xdr:cNvPr id="2261" name="2.Threat">
          <a:extLst>
            <a:ext uri="{FF2B5EF4-FFF2-40B4-BE49-F238E27FC236}">
              <a16:creationId xmlns:a16="http://schemas.microsoft.com/office/drawing/2014/main" id="{BBD6DEC1-FAFA-5E7E-0266-CAD49374BE28}"/>
            </a:ext>
          </a:extLst>
        </xdr:cNvPr>
        <xdr:cNvSpPr/>
      </xdr:nvSpPr>
      <xdr:spPr>
        <a:xfrm>
          <a:off x="5429250" y="2822575"/>
          <a:ext cx="914400" cy="381000"/>
        </a:xfrm>
        <a:prstGeom prst="roundRect">
          <a:avLst/>
        </a:prstGeom>
        <a:solidFill>
          <a:srgbClr val="C00000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FFFFFF"/>
              </a:solidFill>
            </a:rPr>
            <a:t>Broken fire detector</a:t>
          </a:r>
        </a:p>
      </xdr:txBody>
    </xdr:sp>
    <xdr:clientData fLocksWithSheet="0"/>
  </xdr:twoCellAnchor>
  <xdr:twoCellAnchor editAs="oneCell">
    <xdr:from>
      <xdr:col>14</xdr:col>
      <xdr:colOff>0</xdr:colOff>
      <xdr:row>7</xdr:row>
      <xdr:rowOff>63500</xdr:rowOff>
    </xdr:from>
    <xdr:to>
      <xdr:col>15</xdr:col>
      <xdr:colOff>0</xdr:colOff>
      <xdr:row>9</xdr:row>
      <xdr:rowOff>63500</xdr:rowOff>
    </xdr:to>
    <xdr:sp macro="" textlink="">
      <xdr:nvSpPr>
        <xdr:cNvPr id="2262" name="3.Barrier">
          <a:extLst>
            <a:ext uri="{FF2B5EF4-FFF2-40B4-BE49-F238E27FC236}">
              <a16:creationId xmlns:a16="http://schemas.microsoft.com/office/drawing/2014/main" id="{55B9D59E-FE58-503A-160A-8EEA0441569A}"/>
            </a:ext>
          </a:extLst>
        </xdr:cNvPr>
        <xdr:cNvSpPr/>
      </xdr:nvSpPr>
      <xdr:spPr>
        <a:xfrm>
          <a:off x="6524625" y="1425575"/>
          <a:ext cx="914400" cy="381000"/>
        </a:xfrm>
        <a:prstGeom prst="roundRect">
          <a:avLst/>
        </a:prstGeom>
        <a:solidFill>
          <a:srgbClr val="1F4E78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1F4E78"/>
              </a:solidFill>
            </a:rPr>
            <a:t>Call maintanance</a:t>
          </a:r>
        </a:p>
      </xdr:txBody>
    </xdr:sp>
    <xdr:clientData fLocksWithSheet="0"/>
  </xdr:twoCellAnchor>
  <xdr:twoCellAnchor editAs="oneCell">
    <xdr:from>
      <xdr:col>14</xdr:col>
      <xdr:colOff>0</xdr:colOff>
      <xdr:row>14</xdr:row>
      <xdr:rowOff>127000</xdr:rowOff>
    </xdr:from>
    <xdr:to>
      <xdr:col>15</xdr:col>
      <xdr:colOff>0</xdr:colOff>
      <xdr:row>16</xdr:row>
      <xdr:rowOff>127000</xdr:rowOff>
    </xdr:to>
    <xdr:sp macro="" textlink="">
      <xdr:nvSpPr>
        <xdr:cNvPr id="2263" name="4.Barrier">
          <a:extLst>
            <a:ext uri="{FF2B5EF4-FFF2-40B4-BE49-F238E27FC236}">
              <a16:creationId xmlns:a16="http://schemas.microsoft.com/office/drawing/2014/main" id="{F6D00EC3-B4A7-FDF4-EC23-8A941C52BCF9}"/>
            </a:ext>
          </a:extLst>
        </xdr:cNvPr>
        <xdr:cNvSpPr/>
      </xdr:nvSpPr>
      <xdr:spPr>
        <a:xfrm>
          <a:off x="6524625" y="2822575"/>
          <a:ext cx="914400" cy="381000"/>
        </a:xfrm>
        <a:prstGeom prst="roundRect">
          <a:avLst/>
        </a:prstGeom>
        <a:solidFill>
          <a:srgbClr val="1F4E78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1F4E78"/>
              </a:solidFill>
            </a:rPr>
            <a:t>Change battery</a:t>
          </a:r>
        </a:p>
      </xdr:txBody>
    </xdr:sp>
    <xdr:clientData fLocksWithSheet="0"/>
  </xdr:twoCellAnchor>
  <xdr:twoCellAnchor editAs="oneCell">
    <xdr:from>
      <xdr:col>16</xdr:col>
      <xdr:colOff>0</xdr:colOff>
      <xdr:row>14</xdr:row>
      <xdr:rowOff>127000</xdr:rowOff>
    </xdr:from>
    <xdr:to>
      <xdr:col>17</xdr:col>
      <xdr:colOff>0</xdr:colOff>
      <xdr:row>16</xdr:row>
      <xdr:rowOff>127000</xdr:rowOff>
    </xdr:to>
    <xdr:sp macro="" textlink="">
      <xdr:nvSpPr>
        <xdr:cNvPr id="2264" name="5.Escalation">
          <a:extLst>
            <a:ext uri="{FF2B5EF4-FFF2-40B4-BE49-F238E27FC236}">
              <a16:creationId xmlns:a16="http://schemas.microsoft.com/office/drawing/2014/main" id="{FCA584C4-81C5-8855-568F-C1D16DD0EB7A}"/>
            </a:ext>
          </a:extLst>
        </xdr:cNvPr>
        <xdr:cNvSpPr/>
      </xdr:nvSpPr>
      <xdr:spPr>
        <a:xfrm>
          <a:off x="7620000" y="2822575"/>
          <a:ext cx="914400" cy="381000"/>
        </a:xfrm>
        <a:prstGeom prst="roundRect">
          <a:avLst/>
        </a:prstGeom>
        <a:solidFill>
          <a:srgbClr val="70AD47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1F4E78"/>
              </a:solidFill>
            </a:rPr>
            <a:t>Test detector</a:t>
          </a:r>
        </a:p>
      </xdr:txBody>
    </xdr:sp>
    <xdr:clientData fLocksWithSheet="0"/>
  </xdr:twoCellAnchor>
  <xdr:twoCellAnchor editAs="oneCell">
    <xdr:from>
      <xdr:col>16</xdr:col>
      <xdr:colOff>0</xdr:colOff>
      <xdr:row>7</xdr:row>
      <xdr:rowOff>63500</xdr:rowOff>
    </xdr:from>
    <xdr:to>
      <xdr:col>17</xdr:col>
      <xdr:colOff>0</xdr:colOff>
      <xdr:row>9</xdr:row>
      <xdr:rowOff>63500</xdr:rowOff>
    </xdr:to>
    <xdr:sp macro="" textlink="">
      <xdr:nvSpPr>
        <xdr:cNvPr id="2265" name="6.Escalation">
          <a:extLst>
            <a:ext uri="{FF2B5EF4-FFF2-40B4-BE49-F238E27FC236}">
              <a16:creationId xmlns:a16="http://schemas.microsoft.com/office/drawing/2014/main" id="{84EB3F90-AF78-F640-E5AB-AF8B52C873D8}"/>
            </a:ext>
          </a:extLst>
        </xdr:cNvPr>
        <xdr:cNvSpPr/>
      </xdr:nvSpPr>
      <xdr:spPr>
        <a:xfrm>
          <a:off x="7620000" y="1425575"/>
          <a:ext cx="914400" cy="381000"/>
        </a:xfrm>
        <a:prstGeom prst="roundRect">
          <a:avLst/>
        </a:prstGeom>
        <a:solidFill>
          <a:srgbClr val="70AD47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1F4E78"/>
              </a:solidFill>
            </a:rPr>
            <a:t>Buy new one</a:t>
          </a:r>
        </a:p>
      </xdr:txBody>
    </xdr:sp>
    <xdr:clientData fLocksWithSheet="0"/>
  </xdr:twoCellAnchor>
  <xdr:twoCellAnchor editAs="oneCell">
    <xdr:from>
      <xdr:col>16</xdr:col>
      <xdr:colOff>0</xdr:colOff>
      <xdr:row>11</xdr:row>
      <xdr:rowOff>0</xdr:rowOff>
    </xdr:from>
    <xdr:to>
      <xdr:col>17</xdr:col>
      <xdr:colOff>0</xdr:colOff>
      <xdr:row>13</xdr:row>
      <xdr:rowOff>0</xdr:rowOff>
    </xdr:to>
    <xdr:sp macro="" textlink="">
      <xdr:nvSpPr>
        <xdr:cNvPr id="2266" name="7.Escalation">
          <a:extLst>
            <a:ext uri="{FF2B5EF4-FFF2-40B4-BE49-F238E27FC236}">
              <a16:creationId xmlns:a16="http://schemas.microsoft.com/office/drawing/2014/main" id="{F0859E5C-8AAC-8D9A-41C7-56A6E2E7DB2C}"/>
            </a:ext>
          </a:extLst>
        </xdr:cNvPr>
        <xdr:cNvSpPr/>
      </xdr:nvSpPr>
      <xdr:spPr>
        <a:xfrm>
          <a:off x="7620000" y="2124075"/>
          <a:ext cx="914400" cy="381000"/>
        </a:xfrm>
        <a:prstGeom prst="roundRect">
          <a:avLst/>
        </a:prstGeom>
        <a:solidFill>
          <a:srgbClr val="70AD47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1F4E78"/>
              </a:solidFill>
            </a:rPr>
            <a:t>Change instalation</a:t>
          </a:r>
        </a:p>
      </xdr:txBody>
    </xdr:sp>
    <xdr:clientData fLocksWithSheet="0"/>
  </xdr:twoCellAnchor>
  <xdr:twoCellAnchor editAs="oneCell">
    <xdr:from>
      <xdr:col>18</xdr:col>
      <xdr:colOff>0</xdr:colOff>
      <xdr:row>7</xdr:row>
      <xdr:rowOff>63500</xdr:rowOff>
    </xdr:from>
    <xdr:to>
      <xdr:col>19</xdr:col>
      <xdr:colOff>0</xdr:colOff>
      <xdr:row>9</xdr:row>
      <xdr:rowOff>63500</xdr:rowOff>
    </xdr:to>
    <xdr:sp macro="" textlink="">
      <xdr:nvSpPr>
        <xdr:cNvPr id="2267" name="8.Prevent">
          <a:extLst>
            <a:ext uri="{FF2B5EF4-FFF2-40B4-BE49-F238E27FC236}">
              <a16:creationId xmlns:a16="http://schemas.microsoft.com/office/drawing/2014/main" id="{6EC840CA-2A88-9F48-BF8F-A7E36EF6580A}"/>
            </a:ext>
          </a:extLst>
        </xdr:cNvPr>
        <xdr:cNvSpPr/>
      </xdr:nvSpPr>
      <xdr:spPr>
        <a:xfrm>
          <a:off x="8715375" y="1425575"/>
          <a:ext cx="914400" cy="381000"/>
        </a:xfrm>
        <a:prstGeom prst="roundRect">
          <a:avLst/>
        </a:prstGeom>
        <a:solidFill>
          <a:srgbClr val="FFC000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1F4E78"/>
              </a:solidFill>
            </a:rPr>
            <a:t>Change fuses</a:t>
          </a:r>
        </a:p>
      </xdr:txBody>
    </xdr:sp>
    <xdr:clientData fLocksWithSheet="0"/>
  </xdr:twoCellAnchor>
  <xdr:twoCellAnchor editAs="oneCell">
    <xdr:from>
      <xdr:col>28</xdr:col>
      <xdr:colOff>0</xdr:colOff>
      <xdr:row>7</xdr:row>
      <xdr:rowOff>63500</xdr:rowOff>
    </xdr:from>
    <xdr:to>
      <xdr:col>29</xdr:col>
      <xdr:colOff>0</xdr:colOff>
      <xdr:row>9</xdr:row>
      <xdr:rowOff>63500</xdr:rowOff>
    </xdr:to>
    <xdr:sp macro="" textlink="">
      <xdr:nvSpPr>
        <xdr:cNvPr id="2268" name="9.Consequence">
          <a:extLst>
            <a:ext uri="{FF2B5EF4-FFF2-40B4-BE49-F238E27FC236}">
              <a16:creationId xmlns:a16="http://schemas.microsoft.com/office/drawing/2014/main" id="{60E20574-7D9F-4327-B10F-55798ADBFB5E}"/>
            </a:ext>
          </a:extLst>
        </xdr:cNvPr>
        <xdr:cNvSpPr/>
      </xdr:nvSpPr>
      <xdr:spPr>
        <a:xfrm>
          <a:off x="14192250" y="1425575"/>
          <a:ext cx="914400" cy="381000"/>
        </a:xfrm>
        <a:prstGeom prst="roundRect">
          <a:avLst/>
        </a:prstGeom>
        <a:solidFill>
          <a:srgbClr val="1F4E78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FFFFFF"/>
              </a:solidFill>
            </a:rPr>
            <a:t>Less heat</a:t>
          </a:r>
        </a:p>
      </xdr:txBody>
    </xdr:sp>
    <xdr:clientData fLocksWithSheet="0"/>
  </xdr:twoCellAnchor>
  <xdr:twoCellAnchor editAs="oneCell">
    <xdr:from>
      <xdr:col>28</xdr:col>
      <xdr:colOff>0</xdr:colOff>
      <xdr:row>11</xdr:row>
      <xdr:rowOff>0</xdr:rowOff>
    </xdr:from>
    <xdr:to>
      <xdr:col>29</xdr:col>
      <xdr:colOff>0</xdr:colOff>
      <xdr:row>13</xdr:row>
      <xdr:rowOff>0</xdr:rowOff>
    </xdr:to>
    <xdr:sp macro="" textlink="">
      <xdr:nvSpPr>
        <xdr:cNvPr id="2269" name="10.Consequence">
          <a:extLst>
            <a:ext uri="{FF2B5EF4-FFF2-40B4-BE49-F238E27FC236}">
              <a16:creationId xmlns:a16="http://schemas.microsoft.com/office/drawing/2014/main" id="{3C43585A-138F-96A9-BCD1-76EB58BCE86D}"/>
            </a:ext>
          </a:extLst>
        </xdr:cNvPr>
        <xdr:cNvSpPr/>
      </xdr:nvSpPr>
      <xdr:spPr>
        <a:xfrm>
          <a:off x="14192250" y="2124075"/>
          <a:ext cx="914400" cy="381000"/>
        </a:xfrm>
        <a:prstGeom prst="roundRect">
          <a:avLst/>
        </a:prstGeom>
        <a:solidFill>
          <a:srgbClr val="1F4E78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FFFFFF"/>
              </a:solidFill>
            </a:rPr>
            <a:t>Easy to inform 911</a:t>
          </a:r>
        </a:p>
      </xdr:txBody>
    </xdr:sp>
    <xdr:clientData fLocksWithSheet="0"/>
  </xdr:twoCellAnchor>
  <xdr:twoCellAnchor editAs="oneCell">
    <xdr:from>
      <xdr:col>28</xdr:col>
      <xdr:colOff>0</xdr:colOff>
      <xdr:row>14</xdr:row>
      <xdr:rowOff>127000</xdr:rowOff>
    </xdr:from>
    <xdr:to>
      <xdr:col>29</xdr:col>
      <xdr:colOff>0</xdr:colOff>
      <xdr:row>16</xdr:row>
      <xdr:rowOff>127000</xdr:rowOff>
    </xdr:to>
    <xdr:sp macro="" textlink="">
      <xdr:nvSpPr>
        <xdr:cNvPr id="2270" name="11.Consequence">
          <a:extLst>
            <a:ext uri="{FF2B5EF4-FFF2-40B4-BE49-F238E27FC236}">
              <a16:creationId xmlns:a16="http://schemas.microsoft.com/office/drawing/2014/main" id="{C1E3C28C-D9BE-E3B3-A7B3-86ABF2CF73AC}"/>
            </a:ext>
          </a:extLst>
        </xdr:cNvPr>
        <xdr:cNvSpPr/>
      </xdr:nvSpPr>
      <xdr:spPr>
        <a:xfrm>
          <a:off x="14192250" y="2822575"/>
          <a:ext cx="914400" cy="381000"/>
        </a:xfrm>
        <a:prstGeom prst="roundRect">
          <a:avLst/>
        </a:prstGeom>
        <a:solidFill>
          <a:srgbClr val="1F4E78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FFFFFF"/>
              </a:solidFill>
            </a:rPr>
            <a:t>Feel more safe</a:t>
          </a:r>
        </a:p>
      </xdr:txBody>
    </xdr:sp>
    <xdr:clientData fLocksWithSheet="0"/>
  </xdr:twoCellAnchor>
  <xdr:twoCellAnchor editAs="oneCell">
    <xdr:from>
      <xdr:col>26</xdr:col>
      <xdr:colOff>0</xdr:colOff>
      <xdr:row>7</xdr:row>
      <xdr:rowOff>63500</xdr:rowOff>
    </xdr:from>
    <xdr:to>
      <xdr:col>27</xdr:col>
      <xdr:colOff>0</xdr:colOff>
      <xdr:row>9</xdr:row>
      <xdr:rowOff>63500</xdr:rowOff>
    </xdr:to>
    <xdr:sp macro="" textlink="">
      <xdr:nvSpPr>
        <xdr:cNvPr id="2271" name="12.Damage Controll">
          <a:extLst>
            <a:ext uri="{FF2B5EF4-FFF2-40B4-BE49-F238E27FC236}">
              <a16:creationId xmlns:a16="http://schemas.microsoft.com/office/drawing/2014/main" id="{F1255725-DA97-0CBA-C0A4-16E51F566C03}"/>
            </a:ext>
          </a:extLst>
        </xdr:cNvPr>
        <xdr:cNvSpPr/>
      </xdr:nvSpPr>
      <xdr:spPr>
        <a:xfrm>
          <a:off x="13096875" y="1425575"/>
          <a:ext cx="914400" cy="381000"/>
        </a:xfrm>
        <a:prstGeom prst="roundRect">
          <a:avLst/>
        </a:prstGeom>
        <a:solidFill>
          <a:srgbClr val="2E86AB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1F4E78"/>
              </a:solidFill>
            </a:rPr>
            <a:t>Instal new sensors</a:t>
          </a:r>
        </a:p>
      </xdr:txBody>
    </xdr:sp>
    <xdr:clientData fLocksWithSheet="0"/>
  </xdr:twoCellAnchor>
  <xdr:twoCellAnchor editAs="oneCell">
    <xdr:from>
      <xdr:col>26</xdr:col>
      <xdr:colOff>0</xdr:colOff>
      <xdr:row>11</xdr:row>
      <xdr:rowOff>0</xdr:rowOff>
    </xdr:from>
    <xdr:to>
      <xdr:col>27</xdr:col>
      <xdr:colOff>0</xdr:colOff>
      <xdr:row>13</xdr:row>
      <xdr:rowOff>0</xdr:rowOff>
    </xdr:to>
    <xdr:sp macro="" textlink="">
      <xdr:nvSpPr>
        <xdr:cNvPr id="2272" name="13.Damage Controll">
          <a:extLst>
            <a:ext uri="{FF2B5EF4-FFF2-40B4-BE49-F238E27FC236}">
              <a16:creationId xmlns:a16="http://schemas.microsoft.com/office/drawing/2014/main" id="{29DF9F15-3007-C2F6-452A-A9326FFE4A2A}"/>
            </a:ext>
          </a:extLst>
        </xdr:cNvPr>
        <xdr:cNvSpPr/>
      </xdr:nvSpPr>
      <xdr:spPr>
        <a:xfrm>
          <a:off x="13096875" y="2124075"/>
          <a:ext cx="914400" cy="381000"/>
        </a:xfrm>
        <a:prstGeom prst="roundRect">
          <a:avLst/>
        </a:prstGeom>
        <a:solidFill>
          <a:srgbClr val="2E86AB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1F4E78"/>
              </a:solidFill>
            </a:rPr>
            <a:t>Emergency button</a:t>
          </a:r>
        </a:p>
      </xdr:txBody>
    </xdr:sp>
    <xdr:clientData fLocksWithSheet="0"/>
  </xdr:twoCellAnchor>
  <xdr:twoCellAnchor editAs="oneCell">
    <xdr:from>
      <xdr:col>26</xdr:col>
      <xdr:colOff>0</xdr:colOff>
      <xdr:row>14</xdr:row>
      <xdr:rowOff>127000</xdr:rowOff>
    </xdr:from>
    <xdr:to>
      <xdr:col>27</xdr:col>
      <xdr:colOff>0</xdr:colOff>
      <xdr:row>16</xdr:row>
      <xdr:rowOff>127000</xdr:rowOff>
    </xdr:to>
    <xdr:sp macro="" textlink="">
      <xdr:nvSpPr>
        <xdr:cNvPr id="2273" name="14.Damage Controll">
          <a:extLst>
            <a:ext uri="{FF2B5EF4-FFF2-40B4-BE49-F238E27FC236}">
              <a16:creationId xmlns:a16="http://schemas.microsoft.com/office/drawing/2014/main" id="{FDA4A1B9-4DDE-9416-BD09-8B5EDB32CF97}"/>
            </a:ext>
          </a:extLst>
        </xdr:cNvPr>
        <xdr:cNvSpPr/>
      </xdr:nvSpPr>
      <xdr:spPr>
        <a:xfrm>
          <a:off x="13096875" y="2822575"/>
          <a:ext cx="914400" cy="381000"/>
        </a:xfrm>
        <a:prstGeom prst="roundRect">
          <a:avLst/>
        </a:prstGeom>
        <a:solidFill>
          <a:srgbClr val="2E86AB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1F4E78"/>
              </a:solidFill>
            </a:rPr>
            <a:t>Move equipment</a:t>
          </a:r>
        </a:p>
      </xdr:txBody>
    </xdr:sp>
    <xdr:clientData fLocksWithSheet="0"/>
  </xdr:twoCellAnchor>
  <xdr:twoCellAnchor editAs="oneCell">
    <xdr:from>
      <xdr:col>24</xdr:col>
      <xdr:colOff>0</xdr:colOff>
      <xdr:row>14</xdr:row>
      <xdr:rowOff>127000</xdr:rowOff>
    </xdr:from>
    <xdr:to>
      <xdr:col>25</xdr:col>
      <xdr:colOff>0</xdr:colOff>
      <xdr:row>16</xdr:row>
      <xdr:rowOff>127000</xdr:rowOff>
    </xdr:to>
    <xdr:sp macro="" textlink="">
      <xdr:nvSpPr>
        <xdr:cNvPr id="2274" name="15.Recovery">
          <a:extLst>
            <a:ext uri="{FF2B5EF4-FFF2-40B4-BE49-F238E27FC236}">
              <a16:creationId xmlns:a16="http://schemas.microsoft.com/office/drawing/2014/main" id="{30A5E944-B336-AF41-441D-793E9F7BE3CA}"/>
            </a:ext>
          </a:extLst>
        </xdr:cNvPr>
        <xdr:cNvSpPr/>
      </xdr:nvSpPr>
      <xdr:spPr>
        <a:xfrm>
          <a:off x="12001500" y="2822575"/>
          <a:ext cx="914400" cy="381000"/>
        </a:xfrm>
        <a:prstGeom prst="roundRect">
          <a:avLst/>
        </a:prstGeom>
        <a:solidFill>
          <a:srgbClr val="2E86AB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1F4E78"/>
              </a:solidFill>
            </a:rPr>
            <a:t>Heat resistant paint</a:t>
          </a:r>
        </a:p>
      </xdr:txBody>
    </xdr:sp>
    <xdr:clientData fLocksWithSheet="0"/>
  </xdr:twoCellAnchor>
  <xdr:twoCellAnchor editAs="oneCell">
    <xdr:from>
      <xdr:col>24</xdr:col>
      <xdr:colOff>0</xdr:colOff>
      <xdr:row>7</xdr:row>
      <xdr:rowOff>63500</xdr:rowOff>
    </xdr:from>
    <xdr:to>
      <xdr:col>25</xdr:col>
      <xdr:colOff>0</xdr:colOff>
      <xdr:row>9</xdr:row>
      <xdr:rowOff>63500</xdr:rowOff>
    </xdr:to>
    <xdr:sp macro="" textlink="">
      <xdr:nvSpPr>
        <xdr:cNvPr id="2275" name="16.Recovery">
          <a:extLst>
            <a:ext uri="{FF2B5EF4-FFF2-40B4-BE49-F238E27FC236}">
              <a16:creationId xmlns:a16="http://schemas.microsoft.com/office/drawing/2014/main" id="{B29A987A-6892-8890-DE04-065688194CB1}"/>
            </a:ext>
          </a:extLst>
        </xdr:cNvPr>
        <xdr:cNvSpPr/>
      </xdr:nvSpPr>
      <xdr:spPr>
        <a:xfrm>
          <a:off x="12001500" y="1425575"/>
          <a:ext cx="914400" cy="381000"/>
        </a:xfrm>
        <a:prstGeom prst="roundRect">
          <a:avLst/>
        </a:prstGeom>
        <a:solidFill>
          <a:srgbClr val="2E86AB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1F4E78"/>
              </a:solidFill>
            </a:rPr>
            <a:t>Get fire extinguisher</a:t>
          </a:r>
        </a:p>
      </xdr:txBody>
    </xdr:sp>
    <xdr:clientData fLocksWithSheet="0"/>
  </xdr:twoCellAnchor>
  <xdr:twoCellAnchor editAs="oneCell">
    <xdr:from>
      <xdr:col>22</xdr:col>
      <xdr:colOff>0</xdr:colOff>
      <xdr:row>7</xdr:row>
      <xdr:rowOff>63500</xdr:rowOff>
    </xdr:from>
    <xdr:to>
      <xdr:col>23</xdr:col>
      <xdr:colOff>0</xdr:colOff>
      <xdr:row>9</xdr:row>
      <xdr:rowOff>63500</xdr:rowOff>
    </xdr:to>
    <xdr:sp macro="" textlink="">
      <xdr:nvSpPr>
        <xdr:cNvPr id="2276" name="17.Mitigation">
          <a:extLst>
            <a:ext uri="{FF2B5EF4-FFF2-40B4-BE49-F238E27FC236}">
              <a16:creationId xmlns:a16="http://schemas.microsoft.com/office/drawing/2014/main" id="{5115EA3E-0B5D-6D36-8689-6F52AB158901}"/>
            </a:ext>
          </a:extLst>
        </xdr:cNvPr>
        <xdr:cNvSpPr/>
      </xdr:nvSpPr>
      <xdr:spPr>
        <a:xfrm>
          <a:off x="10906125" y="1425575"/>
          <a:ext cx="914400" cy="381000"/>
        </a:xfrm>
        <a:prstGeom prst="roundRect">
          <a:avLst/>
        </a:prstGeom>
        <a:solidFill>
          <a:srgbClr val="D9E9F2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1F4E78"/>
              </a:solidFill>
            </a:rPr>
            <a:t>Insurance</a:t>
          </a:r>
        </a:p>
      </xdr:txBody>
    </xdr:sp>
    <xdr:clientData fLocksWithSheet="0"/>
  </xdr:twoCellAnchor>
  <xdr:twoCellAnchor editAs="oneCell">
    <xdr:from>
      <xdr:col>20</xdr:col>
      <xdr:colOff>0</xdr:colOff>
      <xdr:row>9</xdr:row>
      <xdr:rowOff>31750</xdr:rowOff>
    </xdr:from>
    <xdr:to>
      <xdr:col>21</xdr:col>
      <xdr:colOff>0</xdr:colOff>
      <xdr:row>11</xdr:row>
      <xdr:rowOff>31750</xdr:rowOff>
    </xdr:to>
    <xdr:sp macro="" textlink="">
      <xdr:nvSpPr>
        <xdr:cNvPr id="2277" name="18.Risk Event">
          <a:extLst>
            <a:ext uri="{FF2B5EF4-FFF2-40B4-BE49-F238E27FC236}">
              <a16:creationId xmlns:a16="http://schemas.microsoft.com/office/drawing/2014/main" id="{F7DA2B51-70B6-B532-9B92-5F021F9D5CC7}"/>
            </a:ext>
          </a:extLst>
        </xdr:cNvPr>
        <xdr:cNvSpPr/>
      </xdr:nvSpPr>
      <xdr:spPr>
        <a:xfrm>
          <a:off x="9810750" y="1774825"/>
          <a:ext cx="914400" cy="381000"/>
        </a:xfrm>
        <a:prstGeom prst="roundRect">
          <a:avLst/>
        </a:prstGeom>
        <a:solidFill>
          <a:srgbClr val="70AD47">
            <a:lumMod val="80000"/>
            <a:lumOff val="20000"/>
          </a:srgbClr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overflow" horzOverflow="clip" vert="horz" wrap="square" lIns="25400" tIns="25400" rIns="25400" bIns="2540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n-US" sz="1000">
              <a:solidFill>
                <a:srgbClr val="FFFFFF"/>
              </a:solidFill>
            </a:rPr>
            <a:t>Home fire</a:t>
          </a:r>
        </a:p>
      </xdr:txBody>
    </xdr:sp>
    <xdr:clientData fLocksWithSheet="0"/>
  </xdr:twoCellAnchor>
  <xdr:oneCellAnchor>
    <xdr:from>
      <xdr:col>26</xdr:col>
      <xdr:colOff>438150</xdr:colOff>
      <xdr:row>1</xdr:row>
      <xdr:rowOff>104775</xdr:rowOff>
    </xdr:from>
    <xdr:ext cx="1014221" cy="291600"/>
    <xdr:pic>
      <xdr:nvPicPr>
        <xdr:cNvPr id="14284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2" name="backtomenu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FB95D9FB-C2B1-44D2-AAFB-3C224993F93B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3" name="Rounded Rectangle 2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E7F071E3-3A2B-95CA-6ADA-C0A8C3C145B7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" name="Picture 3" descr="http://swiss-delicious.com/images/1024/icons/back.png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74E2A703-487B-BE97-FA0F-6F5CD0E3FD05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4C3F20-67C3-48FC-A002-8EBA2DC40046}" name="InputTable" displayName="InputTable" ref="C6:F26" totalsRowShown="0" headerRowDxfId="8" dataDxfId="6" headerRowBorderDxfId="7" tableBorderDxfId="5" totalsRowBorderDxfId="4">
  <tableColumns count="4">
    <tableColumn id="1" xr3:uid="{AC343508-77B1-4410-9C2F-D4040AA05738}" name="Category" dataDxfId="3"/>
    <tableColumn id="2" xr3:uid="{090471F0-FE83-4D60-A68E-B63EF553EDF2}" name="Title" dataDxfId="2"/>
    <tableColumn id="3" xr3:uid="{C5E019B9-BA3B-4D9D-8208-CCB7DBDED478}" name="Related to_x000a_(Optional)" dataDxfId="1"/>
    <tableColumn id="4" xr3:uid="{01335142-3719-4842-93C1-59E68A94929B}" name="Notes" dataDxfId="0"/>
  </tableColumns>
  <tableStyleInfo name="TableStyleLight11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B67F8-1947-47F0-8091-8A86B268D166}">
  <sheetPr codeName="BowChart">
    <pageSetUpPr fitToPage="1"/>
  </sheetPr>
  <dimension ref="A1:AD302"/>
  <sheetViews>
    <sheetView showGridLines="0" showRowColHeaders="0" tabSelected="1" workbookViewId="0">
      <pane ySplit="6" topLeftCell="A7" activePane="bottomLeft" state="frozen"/>
      <selection pane="bottomLeft" activeCell="A7" sqref="A7"/>
    </sheetView>
  </sheetViews>
  <sheetFormatPr defaultRowHeight="15" x14ac:dyDescent="0.25"/>
  <cols>
    <col min="1" max="1" width="3.7109375" style="11" customWidth="1"/>
    <col min="2" max="2" width="1.7109375" style="11" customWidth="1"/>
    <col min="3" max="3" width="12.7109375" style="11" customWidth="1"/>
    <col min="4" max="4" width="18.7109375" style="11" customWidth="1"/>
    <col min="5" max="6" width="19.7109375" style="11" customWidth="1"/>
    <col min="7" max="7" width="2.28515625" style="11" hidden="1" customWidth="1"/>
    <col min="8" max="8" width="13.85546875" style="11" hidden="1" customWidth="1"/>
    <col min="9" max="9" width="10.85546875" style="11" hidden="1" customWidth="1"/>
    <col min="10" max="11" width="1.7109375" style="11" customWidth="1"/>
    <col min="12" max="12" width="1.7109375" style="90" customWidth="1"/>
    <col min="13" max="13" width="13.7109375" style="11" customWidth="1"/>
    <col min="14" max="14" width="2.7109375" style="11" customWidth="1"/>
    <col min="15" max="15" width="13.7109375" style="11" customWidth="1"/>
    <col min="16" max="16" width="2.7109375" style="11" customWidth="1"/>
    <col min="17" max="17" width="13.7109375" style="11" customWidth="1"/>
    <col min="18" max="18" width="2.7109375" style="11" customWidth="1"/>
    <col min="19" max="19" width="13.7109375" style="11" customWidth="1"/>
    <col min="20" max="20" width="2.7109375" style="11" customWidth="1"/>
    <col min="21" max="21" width="13.7109375" style="11" customWidth="1"/>
    <col min="22" max="22" width="2.7109375" style="11" customWidth="1"/>
    <col min="23" max="23" width="13.7109375" style="11" customWidth="1"/>
    <col min="24" max="24" width="2.7109375" style="11" customWidth="1"/>
    <col min="25" max="25" width="13.7109375" style="11" customWidth="1"/>
    <col min="26" max="26" width="2.7109375" style="11" customWidth="1"/>
    <col min="27" max="27" width="13.7109375" style="11" customWidth="1"/>
    <col min="28" max="28" width="2.7109375" style="11" customWidth="1"/>
    <col min="29" max="29" width="13.7109375" style="11" customWidth="1"/>
    <col min="30" max="30" width="1.7109375" style="98" customWidth="1"/>
    <col min="31" max="31" width="2.7109375" style="11" customWidth="1"/>
    <col min="32" max="32" width="28.7109375" style="11" customWidth="1"/>
    <col min="33" max="16384" width="9.140625" style="11"/>
  </cols>
  <sheetData>
    <row r="1" spans="1:30" s="3" customFormat="1" ht="6.75" customHeight="1" x14ac:dyDescent="0.25">
      <c r="C1" s="4"/>
      <c r="F1" s="5"/>
      <c r="G1" s="5"/>
      <c r="H1" s="5"/>
      <c r="L1" s="91"/>
      <c r="AD1" s="91"/>
    </row>
    <row r="2" spans="1:30" s="6" customFormat="1" ht="20.100000000000001" customHeight="1" x14ac:dyDescent="0.25">
      <c r="B2" s="7"/>
      <c r="C2" s="108" t="s">
        <v>71</v>
      </c>
      <c r="D2" s="32"/>
      <c r="E2" s="7"/>
      <c r="F2" s="7"/>
      <c r="G2" s="7"/>
      <c r="H2" s="7"/>
      <c r="I2" s="7"/>
      <c r="J2" s="7"/>
      <c r="K2" s="7"/>
      <c r="L2" s="92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92"/>
    </row>
    <row r="3" spans="1:30" s="76" customFormat="1" ht="24" customHeight="1" x14ac:dyDescent="0.25">
      <c r="B3" s="78"/>
      <c r="C3" s="109" t="s">
        <v>72</v>
      </c>
      <c r="D3" s="77"/>
      <c r="E3" s="78"/>
      <c r="F3" s="78"/>
      <c r="G3" s="78"/>
      <c r="H3" s="78"/>
      <c r="I3" s="78"/>
      <c r="J3" s="78"/>
      <c r="K3" s="78"/>
      <c r="L3" s="93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93"/>
    </row>
    <row r="4" spans="1:30" s="9" customFormat="1" ht="6.2" customHeight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94"/>
      <c r="M4" s="8"/>
      <c r="N4" s="8"/>
      <c r="O4" s="8"/>
      <c r="P4" s="8"/>
      <c r="Q4" s="8"/>
      <c r="AD4" s="99"/>
    </row>
    <row r="5" spans="1:30" s="9" customFormat="1" ht="6.2" customHeight="1" x14ac:dyDescent="0.25">
      <c r="A5" s="8"/>
      <c r="B5" s="87"/>
      <c r="C5" s="85"/>
      <c r="D5" s="85"/>
      <c r="E5" s="85"/>
      <c r="F5" s="85"/>
      <c r="G5" s="85"/>
      <c r="H5" s="85"/>
      <c r="I5" s="85"/>
      <c r="J5" s="100"/>
      <c r="K5" s="8"/>
      <c r="L5" s="87"/>
      <c r="M5" s="85"/>
      <c r="N5" s="85"/>
      <c r="O5" s="85"/>
      <c r="P5" s="85"/>
      <c r="Q5" s="85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95"/>
    </row>
    <row r="6" spans="1:30" s="10" customFormat="1" ht="30" x14ac:dyDescent="0.25">
      <c r="B6" s="88"/>
      <c r="C6" s="61" t="s">
        <v>8</v>
      </c>
      <c r="D6" s="62" t="s">
        <v>7</v>
      </c>
      <c r="E6" s="62" t="s">
        <v>70</v>
      </c>
      <c r="F6" s="63" t="s">
        <v>6</v>
      </c>
      <c r="G6" s="69"/>
      <c r="H6" s="71" t="s">
        <v>26</v>
      </c>
      <c r="I6" s="71"/>
      <c r="J6" s="101"/>
      <c r="K6" s="8"/>
      <c r="L6" s="88"/>
      <c r="M6" s="72" t="s">
        <v>0</v>
      </c>
      <c r="N6" s="2"/>
      <c r="O6" s="73" t="s">
        <v>87</v>
      </c>
      <c r="P6" s="2"/>
      <c r="Q6" s="74" t="s">
        <v>88</v>
      </c>
      <c r="R6" s="2"/>
      <c r="S6" s="75" t="s">
        <v>89</v>
      </c>
      <c r="T6" s="2"/>
      <c r="U6" s="12" t="s">
        <v>19</v>
      </c>
      <c r="V6" s="2"/>
      <c r="W6" s="13" t="s">
        <v>85</v>
      </c>
      <c r="X6" s="2"/>
      <c r="Y6" s="14" t="s">
        <v>86</v>
      </c>
      <c r="Z6" s="2"/>
      <c r="AA6" s="15" t="s">
        <v>96</v>
      </c>
      <c r="AB6" s="2"/>
      <c r="AC6" s="16" t="s">
        <v>15</v>
      </c>
      <c r="AD6" s="96"/>
    </row>
    <row r="7" spans="1:30" x14ac:dyDescent="0.25">
      <c r="B7" s="89"/>
      <c r="C7" s="70" t="s">
        <v>19</v>
      </c>
      <c r="D7" s="64" t="s">
        <v>58</v>
      </c>
      <c r="E7" s="110"/>
      <c r="F7" s="65" t="s">
        <v>38</v>
      </c>
      <c r="G7" s="69"/>
      <c r="H7" s="105" t="s">
        <v>32</v>
      </c>
      <c r="I7" s="112"/>
      <c r="J7" s="101"/>
      <c r="K7" s="8"/>
      <c r="L7" s="89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 s="97"/>
    </row>
    <row r="8" spans="1:30" x14ac:dyDescent="0.25">
      <c r="B8" s="89"/>
      <c r="C8" s="66" t="s">
        <v>0</v>
      </c>
      <c r="D8" s="67" t="s">
        <v>59</v>
      </c>
      <c r="E8" s="67"/>
      <c r="F8" s="68"/>
      <c r="G8" s="69"/>
      <c r="H8" s="105" t="s">
        <v>35</v>
      </c>
      <c r="I8" s="112"/>
      <c r="J8" s="101"/>
      <c r="K8" s="8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</row>
    <row r="9" spans="1:30" x14ac:dyDescent="0.25">
      <c r="B9" s="89"/>
      <c r="C9" s="66" t="s">
        <v>87</v>
      </c>
      <c r="D9" s="67" t="s">
        <v>60</v>
      </c>
      <c r="E9" s="67" t="s">
        <v>59</v>
      </c>
      <c r="F9" s="68" t="s">
        <v>39</v>
      </c>
      <c r="G9" s="69"/>
      <c r="H9" s="105" t="s">
        <v>31</v>
      </c>
      <c r="I9" s="112"/>
      <c r="J9" s="101"/>
      <c r="K9" s="8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</row>
    <row r="10" spans="1:30" x14ac:dyDescent="0.25">
      <c r="B10" s="89"/>
      <c r="C10" s="66" t="s">
        <v>0</v>
      </c>
      <c r="D10" s="67" t="s">
        <v>67</v>
      </c>
      <c r="E10" s="67"/>
      <c r="F10" s="68"/>
      <c r="G10" s="69"/>
      <c r="H10" s="105" t="s">
        <v>34</v>
      </c>
      <c r="I10" s="112"/>
      <c r="J10" s="101"/>
      <c r="K10" s="8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</row>
    <row r="11" spans="1:30" x14ac:dyDescent="0.25">
      <c r="B11" s="89"/>
      <c r="C11" s="66" t="s">
        <v>87</v>
      </c>
      <c r="D11" s="67" t="s">
        <v>61</v>
      </c>
      <c r="E11" s="67" t="s">
        <v>67</v>
      </c>
      <c r="F11" s="68"/>
      <c r="G11" s="69"/>
      <c r="H11" s="105" t="s">
        <v>50</v>
      </c>
      <c r="I11" s="112"/>
      <c r="J11" s="101"/>
      <c r="K11" s="8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</row>
    <row r="12" spans="1:30" x14ac:dyDescent="0.25">
      <c r="B12" s="89"/>
      <c r="C12" s="66" t="s">
        <v>88</v>
      </c>
      <c r="D12" s="67" t="s">
        <v>62</v>
      </c>
      <c r="E12" s="67" t="s">
        <v>61</v>
      </c>
      <c r="F12" s="68"/>
      <c r="G12" s="69"/>
      <c r="H12" s="105" t="s">
        <v>51</v>
      </c>
      <c r="I12" s="112"/>
      <c r="J12" s="101"/>
      <c r="K12" s="8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  <c r="AB12" s="84"/>
      <c r="AC12" s="84"/>
    </row>
    <row r="13" spans="1:30" x14ac:dyDescent="0.25">
      <c r="B13" s="89"/>
      <c r="C13" s="66" t="s">
        <v>88</v>
      </c>
      <c r="D13" s="67" t="s">
        <v>63</v>
      </c>
      <c r="E13" s="67" t="s">
        <v>60</v>
      </c>
      <c r="F13" s="68"/>
      <c r="G13" s="69"/>
      <c r="H13" s="105" t="s">
        <v>33</v>
      </c>
      <c r="I13" s="112"/>
      <c r="J13" s="101"/>
      <c r="K13" s="8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  <c r="AB13" s="84"/>
      <c r="AC13" s="84"/>
    </row>
    <row r="14" spans="1:30" x14ac:dyDescent="0.25">
      <c r="B14" s="89"/>
      <c r="C14" s="66" t="s">
        <v>88</v>
      </c>
      <c r="D14" s="67" t="s">
        <v>64</v>
      </c>
      <c r="E14" s="67" t="s">
        <v>60</v>
      </c>
      <c r="F14" s="68"/>
      <c r="G14" s="69"/>
      <c r="H14" s="105" t="s">
        <v>37</v>
      </c>
      <c r="I14" s="112"/>
      <c r="J14" s="101"/>
      <c r="K14" s="8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</row>
    <row r="15" spans="1:30" x14ac:dyDescent="0.25">
      <c r="B15" s="89"/>
      <c r="C15" s="66" t="s">
        <v>89</v>
      </c>
      <c r="D15" s="67" t="s">
        <v>65</v>
      </c>
      <c r="E15" s="67" t="s">
        <v>63</v>
      </c>
      <c r="F15" s="68"/>
      <c r="G15" s="69"/>
      <c r="H15" s="106" t="s">
        <v>30</v>
      </c>
      <c r="I15" s="113"/>
      <c r="J15" s="101"/>
      <c r="K15" s="8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</row>
    <row r="16" spans="1:30" x14ac:dyDescent="0.25">
      <c r="B16" s="89"/>
      <c r="C16" s="66" t="s">
        <v>85</v>
      </c>
      <c r="D16" s="67" t="s">
        <v>93</v>
      </c>
      <c r="E16" s="67" t="s">
        <v>94</v>
      </c>
      <c r="F16" s="68"/>
      <c r="G16" s="69"/>
      <c r="H16" s="69"/>
      <c r="I16" s="69"/>
      <c r="J16" s="101"/>
      <c r="K16" s="8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</row>
    <row r="17" spans="2:29" x14ac:dyDescent="0.25">
      <c r="B17" s="89"/>
      <c r="C17" s="66" t="s">
        <v>86</v>
      </c>
      <c r="D17" s="67" t="s">
        <v>97</v>
      </c>
      <c r="E17" s="67" t="s">
        <v>104</v>
      </c>
      <c r="F17" s="68"/>
      <c r="G17" s="69"/>
      <c r="H17" s="71" t="s">
        <v>66</v>
      </c>
      <c r="I17" s="71"/>
      <c r="J17" s="101"/>
      <c r="K17" s="8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</row>
    <row r="18" spans="2:29" x14ac:dyDescent="0.25">
      <c r="B18" s="89"/>
      <c r="C18" s="66" t="s">
        <v>86</v>
      </c>
      <c r="D18" s="67" t="s">
        <v>103</v>
      </c>
      <c r="E18" s="67" t="s">
        <v>95</v>
      </c>
      <c r="F18" s="68"/>
      <c r="G18" s="69"/>
      <c r="H18" s="114" t="s">
        <v>36</v>
      </c>
      <c r="I18" s="54"/>
      <c r="J18" s="101"/>
      <c r="K18" s="8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</row>
    <row r="19" spans="2:29" x14ac:dyDescent="0.25">
      <c r="B19" s="89"/>
      <c r="C19" s="66" t="s">
        <v>96</v>
      </c>
      <c r="D19" s="67" t="s">
        <v>95</v>
      </c>
      <c r="E19" s="67"/>
      <c r="F19" s="68"/>
      <c r="G19" s="69"/>
      <c r="H19" s="114" t="s">
        <v>28</v>
      </c>
      <c r="I19" s="55"/>
      <c r="J19" s="101"/>
      <c r="K19" s="8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</row>
    <row r="20" spans="2:29" x14ac:dyDescent="0.25">
      <c r="B20" s="89"/>
      <c r="C20" s="66" t="s">
        <v>96</v>
      </c>
      <c r="D20" s="67" t="s">
        <v>102</v>
      </c>
      <c r="E20" s="67" t="s">
        <v>101</v>
      </c>
      <c r="F20" s="68"/>
      <c r="G20" s="69"/>
      <c r="H20" s="114" t="s">
        <v>41</v>
      </c>
      <c r="I20" s="56"/>
      <c r="J20" s="101"/>
      <c r="K20" s="8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</row>
    <row r="21" spans="2:29" x14ac:dyDescent="0.25">
      <c r="B21" s="89"/>
      <c r="C21" s="66" t="s">
        <v>96</v>
      </c>
      <c r="D21" s="67" t="s">
        <v>100</v>
      </c>
      <c r="E21" s="67"/>
      <c r="F21" s="68" t="s">
        <v>99</v>
      </c>
      <c r="G21" s="69"/>
      <c r="H21" s="114" t="s">
        <v>42</v>
      </c>
      <c r="I21" s="57"/>
      <c r="J21" s="101"/>
      <c r="K21" s="8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</row>
    <row r="22" spans="2:29" x14ac:dyDescent="0.25">
      <c r="B22" s="89"/>
      <c r="C22" s="66" t="s">
        <v>15</v>
      </c>
      <c r="D22" s="67" t="s">
        <v>98</v>
      </c>
      <c r="E22" s="67"/>
      <c r="F22" s="68"/>
      <c r="G22" s="69"/>
      <c r="H22" s="114" t="s">
        <v>43</v>
      </c>
      <c r="I22" s="58"/>
      <c r="J22" s="101"/>
      <c r="K22" s="8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</row>
    <row r="23" spans="2:29" x14ac:dyDescent="0.25">
      <c r="B23" s="89"/>
      <c r="C23" s="66" t="s">
        <v>15</v>
      </c>
      <c r="D23" s="67" t="s">
        <v>101</v>
      </c>
      <c r="E23" s="67"/>
      <c r="F23" s="68"/>
      <c r="G23" s="69"/>
      <c r="H23" s="114" t="s">
        <v>44</v>
      </c>
      <c r="I23" s="59"/>
      <c r="J23" s="101"/>
      <c r="K23" s="8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  <c r="AB23" s="84"/>
      <c r="AC23" s="84"/>
    </row>
    <row r="24" spans="2:29" x14ac:dyDescent="0.25">
      <c r="B24" s="89"/>
      <c r="C24" s="66" t="s">
        <v>15</v>
      </c>
      <c r="D24" s="67" t="s">
        <v>104</v>
      </c>
      <c r="E24" s="67"/>
      <c r="F24" s="68"/>
      <c r="G24" s="69"/>
      <c r="H24" s="114" t="s">
        <v>45</v>
      </c>
      <c r="I24" s="60"/>
      <c r="J24" s="101"/>
      <c r="K24" s="8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</row>
    <row r="25" spans="2:29" x14ac:dyDescent="0.25">
      <c r="B25" s="89"/>
      <c r="C25" s="66"/>
      <c r="D25" s="67"/>
      <c r="E25" s="67"/>
      <c r="F25" s="68"/>
      <c r="G25" s="69"/>
      <c r="H25" s="69"/>
      <c r="I25" s="69"/>
      <c r="J25" s="101"/>
      <c r="K25" s="8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</row>
    <row r="26" spans="2:29" x14ac:dyDescent="0.25">
      <c r="B26" s="89"/>
      <c r="C26" s="115"/>
      <c r="D26" s="116"/>
      <c r="E26" s="116"/>
      <c r="F26" s="117"/>
      <c r="G26" s="69"/>
      <c r="H26" s="69"/>
      <c r="I26" s="69"/>
      <c r="J26" s="101"/>
      <c r="K26" s="8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</row>
    <row r="27" spans="2:29" x14ac:dyDescent="0.25">
      <c r="B27" s="89"/>
      <c r="C27" s="118"/>
      <c r="D27" s="118"/>
      <c r="E27" s="118"/>
      <c r="F27" s="118"/>
      <c r="G27" s="69"/>
      <c r="H27" s="69"/>
      <c r="I27" s="69"/>
      <c r="J27" s="101"/>
      <c r="K27" s="8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</row>
    <row r="28" spans="2:29" x14ac:dyDescent="0.25">
      <c r="B28" s="89"/>
      <c r="C28" s="118"/>
      <c r="D28" s="118"/>
      <c r="E28" s="118"/>
      <c r="F28" s="118"/>
      <c r="G28" s="69"/>
      <c r="H28" s="69"/>
      <c r="I28" s="69"/>
      <c r="J28" s="101"/>
      <c r="K28" s="8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  <c r="AB28" s="84"/>
      <c r="AC28" s="84"/>
    </row>
    <row r="29" spans="2:29" x14ac:dyDescent="0.25">
      <c r="B29" s="89"/>
      <c r="C29" s="118"/>
      <c r="D29" s="118"/>
      <c r="E29" s="118"/>
      <c r="F29" s="118"/>
      <c r="G29" s="69"/>
      <c r="H29" s="69"/>
      <c r="I29" s="69"/>
      <c r="J29" s="101"/>
      <c r="K29" s="8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</row>
    <row r="30" spans="2:29" x14ac:dyDescent="0.25">
      <c r="B30" s="89"/>
      <c r="C30" s="118"/>
      <c r="D30" s="118"/>
      <c r="E30" s="118"/>
      <c r="F30" s="118"/>
      <c r="G30" s="69"/>
      <c r="H30" s="69"/>
      <c r="I30" s="69"/>
      <c r="J30" s="97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</row>
    <row r="31" spans="2:29" x14ac:dyDescent="0.25">
      <c r="B31" s="89"/>
      <c r="C31" s="118"/>
      <c r="D31" s="118"/>
      <c r="E31" s="118"/>
      <c r="F31" s="118"/>
      <c r="G31" s="69"/>
      <c r="H31" s="69"/>
      <c r="I31" s="69"/>
      <c r="J31" s="97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</row>
    <row r="32" spans="2:29" x14ac:dyDescent="0.25">
      <c r="B32" s="89"/>
      <c r="C32" s="118"/>
      <c r="D32" s="118"/>
      <c r="E32" s="118"/>
      <c r="F32" s="118"/>
      <c r="G32" s="69"/>
      <c r="H32" s="69"/>
      <c r="I32" s="69"/>
      <c r="J32" s="97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</row>
    <row r="33" spans="2:29" x14ac:dyDescent="0.25">
      <c r="B33" s="89"/>
      <c r="C33" s="118"/>
      <c r="D33" s="118"/>
      <c r="E33" s="118"/>
      <c r="F33" s="118"/>
      <c r="G33" s="69"/>
      <c r="H33" s="69"/>
      <c r="I33" s="69"/>
      <c r="J33" s="97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  <c r="AB33" s="84"/>
      <c r="AC33" s="84"/>
    </row>
    <row r="34" spans="2:29" x14ac:dyDescent="0.25">
      <c r="B34" s="89"/>
      <c r="C34" s="118"/>
      <c r="D34" s="118"/>
      <c r="E34" s="118"/>
      <c r="F34" s="118"/>
      <c r="G34" s="69"/>
      <c r="H34" s="69"/>
      <c r="I34" s="69"/>
      <c r="J34" s="97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  <c r="AB34" s="84"/>
      <c r="AC34" s="84"/>
    </row>
    <row r="35" spans="2:29" x14ac:dyDescent="0.25">
      <c r="B35" s="89"/>
      <c r="C35" s="118"/>
      <c r="D35" s="118"/>
      <c r="E35" s="118"/>
      <c r="F35" s="118"/>
      <c r="G35" s="69"/>
      <c r="H35" s="69"/>
      <c r="I35" s="69"/>
      <c r="J35" s="97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  <c r="AB35" s="84"/>
      <c r="AC35" s="84"/>
    </row>
    <row r="36" spans="2:29" x14ac:dyDescent="0.25">
      <c r="B36" s="89"/>
      <c r="C36" s="118"/>
      <c r="D36" s="118"/>
      <c r="E36" s="118"/>
      <c r="F36" s="118"/>
      <c r="G36" s="69"/>
      <c r="H36" s="69"/>
      <c r="I36" s="69"/>
      <c r="J36" s="97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</row>
    <row r="37" spans="2:29" x14ac:dyDescent="0.25">
      <c r="B37" s="89"/>
      <c r="C37" s="118"/>
      <c r="D37" s="118"/>
      <c r="E37" s="118"/>
      <c r="F37" s="118"/>
      <c r="G37" s="69"/>
      <c r="H37" s="69"/>
      <c r="I37" s="69"/>
      <c r="J37" s="97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</row>
    <row r="38" spans="2:29" x14ac:dyDescent="0.25">
      <c r="B38" s="89"/>
      <c r="C38" s="118"/>
      <c r="D38" s="118"/>
      <c r="E38" s="118"/>
      <c r="F38" s="118"/>
      <c r="G38" s="69"/>
      <c r="H38" s="69"/>
      <c r="I38" s="69"/>
      <c r="J38" s="97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</row>
    <row r="39" spans="2:29" x14ac:dyDescent="0.25">
      <c r="B39" s="89"/>
      <c r="C39" s="118"/>
      <c r="D39" s="118"/>
      <c r="E39" s="118"/>
      <c r="F39" s="118"/>
      <c r="G39" s="69"/>
      <c r="H39" s="69"/>
      <c r="I39" s="69"/>
      <c r="J39" s="97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  <c r="AB39" s="84"/>
      <c r="AC39" s="84"/>
    </row>
    <row r="40" spans="2:29" x14ac:dyDescent="0.25">
      <c r="B40" s="89"/>
      <c r="C40" s="118"/>
      <c r="D40" s="118"/>
      <c r="E40" s="118"/>
      <c r="F40" s="118"/>
      <c r="G40" s="69"/>
      <c r="H40" s="69"/>
      <c r="I40" s="69"/>
      <c r="J40" s="97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</row>
    <row r="41" spans="2:29" x14ac:dyDescent="0.25">
      <c r="B41" s="89"/>
      <c r="C41" s="118"/>
      <c r="D41" s="118"/>
      <c r="E41" s="118"/>
      <c r="F41" s="118"/>
      <c r="G41" s="69"/>
      <c r="H41" s="69"/>
      <c r="I41" s="69"/>
      <c r="J41" s="97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</row>
    <row r="42" spans="2:29" x14ac:dyDescent="0.25">
      <c r="B42" s="89"/>
      <c r="C42" s="118"/>
      <c r="D42" s="118"/>
      <c r="E42" s="118"/>
      <c r="F42" s="118"/>
      <c r="G42" s="69"/>
      <c r="H42" s="69"/>
      <c r="I42" s="69"/>
      <c r="J42" s="97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</row>
    <row r="43" spans="2:29" x14ac:dyDescent="0.25">
      <c r="B43" s="89"/>
      <c r="C43" s="118"/>
      <c r="D43" s="118"/>
      <c r="E43" s="118"/>
      <c r="F43" s="118"/>
      <c r="G43" s="69"/>
      <c r="H43" s="69"/>
      <c r="I43" s="69"/>
      <c r="J43" s="97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</row>
    <row r="44" spans="2:29" x14ac:dyDescent="0.25">
      <c r="B44" s="89"/>
      <c r="C44" s="118"/>
      <c r="D44" s="118"/>
      <c r="E44" s="118"/>
      <c r="F44" s="118"/>
      <c r="G44" s="69"/>
      <c r="H44" s="69"/>
      <c r="I44" s="69"/>
      <c r="J44" s="97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  <c r="AB44" s="84"/>
      <c r="AC44" s="84"/>
    </row>
    <row r="45" spans="2:29" x14ac:dyDescent="0.25">
      <c r="B45" s="89"/>
      <c r="C45" s="118"/>
      <c r="D45" s="118"/>
      <c r="E45" s="118"/>
      <c r="F45" s="118"/>
      <c r="G45" s="69"/>
      <c r="H45" s="69"/>
      <c r="I45" s="69"/>
      <c r="J45" s="97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  <c r="AB45" s="84"/>
      <c r="AC45" s="84"/>
    </row>
    <row r="46" spans="2:29" x14ac:dyDescent="0.25">
      <c r="B46" s="89"/>
      <c r="C46" s="118"/>
      <c r="D46" s="118"/>
      <c r="E46" s="118"/>
      <c r="F46" s="118"/>
      <c r="G46" s="69"/>
      <c r="H46" s="69"/>
      <c r="I46" s="69"/>
      <c r="J46" s="97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</row>
    <row r="47" spans="2:29" x14ac:dyDescent="0.25">
      <c r="B47" s="89"/>
      <c r="C47" s="118"/>
      <c r="D47" s="118"/>
      <c r="E47" s="118"/>
      <c r="F47" s="118"/>
      <c r="G47" s="69"/>
      <c r="H47" s="69"/>
      <c r="I47" s="69"/>
      <c r="J47" s="97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</row>
    <row r="48" spans="2:29" x14ac:dyDescent="0.25">
      <c r="B48" s="89"/>
      <c r="C48" s="118"/>
      <c r="D48" s="118"/>
      <c r="E48" s="118"/>
      <c r="F48" s="118"/>
      <c r="G48" s="69"/>
      <c r="H48" s="69"/>
      <c r="I48" s="69"/>
      <c r="J48" s="97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</row>
    <row r="49" spans="2:29" x14ac:dyDescent="0.25">
      <c r="B49" s="89"/>
      <c r="C49" s="118"/>
      <c r="D49" s="118"/>
      <c r="E49" s="118"/>
      <c r="F49" s="118"/>
      <c r="G49" s="69"/>
      <c r="H49" s="69"/>
      <c r="I49" s="69"/>
      <c r="J49" s="97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</row>
    <row r="50" spans="2:29" x14ac:dyDescent="0.25">
      <c r="B50" s="89"/>
      <c r="C50" s="118"/>
      <c r="D50" s="118"/>
      <c r="E50" s="118"/>
      <c r="F50" s="118"/>
      <c r="G50" s="69"/>
      <c r="H50" s="69"/>
      <c r="I50" s="69"/>
      <c r="J50" s="97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</row>
    <row r="51" spans="2:29" x14ac:dyDescent="0.25">
      <c r="B51" s="89"/>
      <c r="C51" s="118"/>
      <c r="D51" s="118"/>
      <c r="E51" s="118"/>
      <c r="F51" s="118"/>
      <c r="G51" s="69"/>
      <c r="H51" s="69"/>
      <c r="I51" s="69"/>
      <c r="J51" s="97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</row>
    <row r="52" spans="2:29" x14ac:dyDescent="0.25">
      <c r="B52" s="89"/>
      <c r="C52" s="118"/>
      <c r="D52" s="118"/>
      <c r="E52" s="118"/>
      <c r="F52" s="118"/>
      <c r="G52" s="69"/>
      <c r="H52" s="69"/>
      <c r="I52" s="69"/>
      <c r="J52" s="97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</row>
    <row r="53" spans="2:29" x14ac:dyDescent="0.25">
      <c r="B53" s="89"/>
      <c r="C53" s="118"/>
      <c r="D53" s="118"/>
      <c r="E53" s="118"/>
      <c r="F53" s="118"/>
      <c r="G53" s="69"/>
      <c r="H53" s="69"/>
      <c r="I53" s="69"/>
      <c r="J53" s="97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</row>
    <row r="54" spans="2:29" x14ac:dyDescent="0.25">
      <c r="B54" s="89"/>
      <c r="C54" s="118"/>
      <c r="D54" s="118"/>
      <c r="E54" s="118"/>
      <c r="F54" s="118"/>
      <c r="G54" s="69"/>
      <c r="H54" s="69"/>
      <c r="I54" s="69"/>
      <c r="J54" s="97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</row>
    <row r="55" spans="2:29" x14ac:dyDescent="0.25">
      <c r="B55" s="89"/>
      <c r="C55" s="118"/>
      <c r="D55" s="118"/>
      <c r="E55" s="118"/>
      <c r="F55" s="118"/>
      <c r="G55" s="69"/>
      <c r="H55" s="69"/>
      <c r="I55" s="69"/>
      <c r="J55" s="97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</row>
    <row r="56" spans="2:29" x14ac:dyDescent="0.25">
      <c r="B56" s="89"/>
      <c r="C56" s="118"/>
      <c r="D56" s="118"/>
      <c r="E56" s="118"/>
      <c r="F56" s="118"/>
      <c r="G56" s="69"/>
      <c r="H56" s="69"/>
      <c r="I56" s="69"/>
      <c r="J56" s="97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</row>
    <row r="57" spans="2:29" x14ac:dyDescent="0.25">
      <c r="B57" s="89"/>
      <c r="C57" s="118"/>
      <c r="D57" s="118"/>
      <c r="E57" s="118"/>
      <c r="F57" s="118"/>
      <c r="G57" s="69"/>
      <c r="H57" s="69"/>
      <c r="I57" s="69"/>
      <c r="J57" s="97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</row>
    <row r="58" spans="2:29" x14ac:dyDescent="0.25">
      <c r="B58" s="89"/>
      <c r="C58" s="118"/>
      <c r="D58" s="118"/>
      <c r="E58" s="118"/>
      <c r="F58" s="118"/>
      <c r="G58" s="69"/>
      <c r="H58" s="69"/>
      <c r="I58" s="69"/>
      <c r="J58" s="97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</row>
    <row r="59" spans="2:29" x14ac:dyDescent="0.25">
      <c r="B59" s="89"/>
      <c r="C59" s="118"/>
      <c r="D59" s="118"/>
      <c r="E59" s="118"/>
      <c r="F59" s="118"/>
      <c r="G59" s="69"/>
      <c r="H59" s="69"/>
      <c r="I59" s="69"/>
      <c r="J59" s="97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</row>
    <row r="60" spans="2:29" x14ac:dyDescent="0.25">
      <c r="B60" s="89"/>
      <c r="C60" s="118"/>
      <c r="D60" s="118"/>
      <c r="E60" s="118"/>
      <c r="F60" s="118"/>
      <c r="G60" s="69"/>
      <c r="H60" s="69"/>
      <c r="I60" s="69"/>
      <c r="J60" s="97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</row>
    <row r="61" spans="2:29" x14ac:dyDescent="0.25">
      <c r="B61" s="89"/>
      <c r="C61" s="118"/>
      <c r="D61" s="118"/>
      <c r="E61" s="118"/>
      <c r="F61" s="118"/>
      <c r="G61" s="69"/>
      <c r="H61" s="69"/>
      <c r="I61" s="69"/>
      <c r="J61" s="97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</row>
    <row r="62" spans="2:29" x14ac:dyDescent="0.25">
      <c r="B62" s="89"/>
      <c r="C62" s="118"/>
      <c r="D62" s="118"/>
      <c r="E62" s="118"/>
      <c r="F62" s="118"/>
      <c r="G62" s="69"/>
      <c r="H62" s="69"/>
      <c r="I62" s="69"/>
      <c r="J62" s="97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</row>
    <row r="63" spans="2:29" x14ac:dyDescent="0.25">
      <c r="B63" s="89"/>
      <c r="C63" s="118"/>
      <c r="D63" s="118"/>
      <c r="E63" s="118"/>
      <c r="F63" s="118"/>
      <c r="G63" s="69"/>
      <c r="H63" s="69"/>
      <c r="I63" s="69"/>
      <c r="J63" s="97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</row>
    <row r="64" spans="2:29" x14ac:dyDescent="0.25">
      <c r="B64" s="89"/>
      <c r="C64" s="118"/>
      <c r="D64" s="118"/>
      <c r="E64" s="118"/>
      <c r="F64" s="118"/>
      <c r="G64" s="69"/>
      <c r="H64" s="69"/>
      <c r="I64" s="69"/>
      <c r="J64" s="97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</row>
    <row r="65" spans="2:29" x14ac:dyDescent="0.25">
      <c r="B65" s="89"/>
      <c r="C65" s="118"/>
      <c r="D65" s="118"/>
      <c r="E65" s="118"/>
      <c r="F65" s="118"/>
      <c r="G65" s="69"/>
      <c r="H65" s="69"/>
      <c r="I65" s="69"/>
      <c r="J65" s="97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</row>
    <row r="66" spans="2:29" x14ac:dyDescent="0.25">
      <c r="B66" s="89"/>
      <c r="C66" s="118"/>
      <c r="D66" s="118"/>
      <c r="E66" s="118"/>
      <c r="F66" s="118"/>
      <c r="G66" s="69"/>
      <c r="H66" s="69"/>
      <c r="I66" s="69"/>
      <c r="J66" s="97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</row>
    <row r="67" spans="2:29" x14ac:dyDescent="0.25">
      <c r="B67" s="89"/>
      <c r="C67" s="118"/>
      <c r="D67" s="118"/>
      <c r="E67" s="118"/>
      <c r="F67" s="118"/>
      <c r="G67" s="69"/>
      <c r="H67" s="69"/>
      <c r="I67" s="69"/>
      <c r="J67" s="97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</row>
    <row r="68" spans="2:29" x14ac:dyDescent="0.25">
      <c r="B68" s="89"/>
      <c r="C68" s="118"/>
      <c r="D68" s="118"/>
      <c r="E68" s="118"/>
      <c r="F68" s="118"/>
      <c r="G68" s="69"/>
      <c r="H68" s="69"/>
      <c r="I68" s="69"/>
      <c r="J68" s="97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</row>
    <row r="69" spans="2:29" x14ac:dyDescent="0.25">
      <c r="B69" s="89"/>
      <c r="C69" s="118"/>
      <c r="D69" s="118"/>
      <c r="E69" s="118"/>
      <c r="F69" s="118"/>
      <c r="G69" s="69"/>
      <c r="H69" s="69"/>
      <c r="I69" s="69"/>
      <c r="J69" s="97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</row>
    <row r="70" spans="2:29" x14ac:dyDescent="0.25">
      <c r="B70" s="89"/>
      <c r="C70" s="118"/>
      <c r="D70" s="118"/>
      <c r="E70" s="118"/>
      <c r="F70" s="118"/>
      <c r="G70" s="69"/>
      <c r="H70" s="69"/>
      <c r="I70" s="69"/>
      <c r="J70" s="97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</row>
    <row r="71" spans="2:29" x14ac:dyDescent="0.25">
      <c r="B71" s="89"/>
      <c r="C71" s="118"/>
      <c r="D71" s="118"/>
      <c r="E71" s="118"/>
      <c r="F71" s="118"/>
      <c r="G71" s="69"/>
      <c r="H71" s="69"/>
      <c r="I71" s="69"/>
      <c r="J71" s="97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</row>
    <row r="72" spans="2:29" x14ac:dyDescent="0.25">
      <c r="B72" s="89"/>
      <c r="C72" s="118"/>
      <c r="D72" s="118"/>
      <c r="E72" s="118"/>
      <c r="F72" s="118"/>
      <c r="G72" s="69"/>
      <c r="H72" s="69"/>
      <c r="I72" s="69"/>
      <c r="J72" s="97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</row>
    <row r="73" spans="2:29" x14ac:dyDescent="0.25">
      <c r="B73" s="89"/>
      <c r="C73" s="118"/>
      <c r="D73" s="118"/>
      <c r="E73" s="118"/>
      <c r="F73" s="118"/>
      <c r="G73" s="69"/>
      <c r="H73" s="69"/>
      <c r="I73" s="69"/>
      <c r="J73" s="97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</row>
    <row r="74" spans="2:29" x14ac:dyDescent="0.25">
      <c r="B74" s="89"/>
      <c r="C74" s="118"/>
      <c r="D74" s="118"/>
      <c r="E74" s="118"/>
      <c r="F74" s="118"/>
      <c r="G74" s="69"/>
      <c r="H74" s="69"/>
      <c r="I74" s="69"/>
      <c r="J74" s="97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</row>
    <row r="75" spans="2:29" x14ac:dyDescent="0.25">
      <c r="B75" s="89"/>
      <c r="C75" s="118"/>
      <c r="D75" s="118"/>
      <c r="E75" s="118"/>
      <c r="F75" s="118"/>
      <c r="G75" s="69"/>
      <c r="H75" s="69"/>
      <c r="I75" s="69"/>
      <c r="J75" s="97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</row>
    <row r="76" spans="2:29" x14ac:dyDescent="0.25">
      <c r="B76" s="89"/>
      <c r="C76" s="118"/>
      <c r="D76" s="118"/>
      <c r="E76" s="118"/>
      <c r="F76" s="118"/>
      <c r="G76" s="69"/>
      <c r="H76" s="69"/>
      <c r="I76" s="69"/>
      <c r="J76" s="97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</row>
    <row r="77" spans="2:29" x14ac:dyDescent="0.25">
      <c r="B77" s="89"/>
      <c r="C77" s="118"/>
      <c r="D77" s="118"/>
      <c r="E77" s="118"/>
      <c r="F77" s="118"/>
      <c r="G77" s="69"/>
      <c r="H77" s="69"/>
      <c r="I77" s="69"/>
      <c r="J77" s="97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</row>
    <row r="78" spans="2:29" x14ac:dyDescent="0.25">
      <c r="B78" s="89"/>
      <c r="C78" s="118"/>
      <c r="D78" s="118"/>
      <c r="E78" s="118"/>
      <c r="F78" s="118"/>
      <c r="G78" s="69"/>
      <c r="H78" s="69"/>
      <c r="I78" s="69"/>
      <c r="J78" s="97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</row>
    <row r="79" spans="2:29" x14ac:dyDescent="0.25">
      <c r="B79" s="89"/>
      <c r="C79" s="118"/>
      <c r="D79" s="118"/>
      <c r="E79" s="118"/>
      <c r="F79" s="118"/>
      <c r="G79" s="69"/>
      <c r="H79" s="69"/>
      <c r="I79" s="69"/>
      <c r="J79" s="97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</row>
    <row r="80" spans="2:29" x14ac:dyDescent="0.25">
      <c r="B80" s="89"/>
      <c r="C80" s="118"/>
      <c r="D80" s="118"/>
      <c r="E80" s="118"/>
      <c r="F80" s="118"/>
      <c r="G80" s="69"/>
      <c r="H80" s="69"/>
      <c r="I80" s="69"/>
      <c r="J80" s="97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</row>
    <row r="81" spans="2:29" x14ac:dyDescent="0.25">
      <c r="B81" s="89"/>
      <c r="C81" s="118"/>
      <c r="D81" s="118"/>
      <c r="E81" s="118"/>
      <c r="F81" s="118"/>
      <c r="G81" s="69"/>
      <c r="H81" s="69"/>
      <c r="I81" s="69"/>
      <c r="J81" s="97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</row>
    <row r="82" spans="2:29" x14ac:dyDescent="0.25">
      <c r="B82" s="89"/>
      <c r="C82" s="118"/>
      <c r="D82" s="118"/>
      <c r="E82" s="118"/>
      <c r="F82" s="118"/>
      <c r="G82" s="69"/>
      <c r="H82" s="69"/>
      <c r="I82" s="69"/>
      <c r="J82" s="97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</row>
    <row r="83" spans="2:29" x14ac:dyDescent="0.25">
      <c r="B83" s="89"/>
      <c r="C83" s="118"/>
      <c r="D83" s="118"/>
      <c r="E83" s="118"/>
      <c r="F83" s="118"/>
      <c r="G83" s="69"/>
      <c r="H83" s="69"/>
      <c r="I83" s="69"/>
      <c r="J83" s="97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</row>
    <row r="84" spans="2:29" x14ac:dyDescent="0.25">
      <c r="B84" s="89"/>
      <c r="C84" s="118"/>
      <c r="D84" s="118"/>
      <c r="E84" s="118"/>
      <c r="F84" s="118"/>
      <c r="G84" s="69"/>
      <c r="H84" s="69"/>
      <c r="I84" s="69"/>
      <c r="J84" s="97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</row>
    <row r="85" spans="2:29" x14ac:dyDescent="0.25">
      <c r="B85" s="89"/>
      <c r="C85" s="118"/>
      <c r="D85" s="118"/>
      <c r="E85" s="118"/>
      <c r="F85" s="118"/>
      <c r="G85" s="69"/>
      <c r="H85" s="69"/>
      <c r="I85" s="69"/>
      <c r="J85" s="97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</row>
    <row r="86" spans="2:29" x14ac:dyDescent="0.25">
      <c r="B86" s="89"/>
      <c r="C86" s="118"/>
      <c r="D86" s="118"/>
      <c r="E86" s="118"/>
      <c r="F86" s="118"/>
      <c r="G86" s="69"/>
      <c r="H86" s="69"/>
      <c r="I86" s="69"/>
      <c r="J86" s="97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</row>
    <row r="87" spans="2:29" x14ac:dyDescent="0.25">
      <c r="B87" s="89"/>
      <c r="C87" s="118"/>
      <c r="D87" s="118"/>
      <c r="E87" s="118"/>
      <c r="F87" s="118"/>
      <c r="G87" s="69"/>
      <c r="H87" s="69"/>
      <c r="I87" s="69"/>
      <c r="J87" s="97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</row>
    <row r="88" spans="2:29" x14ac:dyDescent="0.25">
      <c r="B88" s="89"/>
      <c r="C88" s="118"/>
      <c r="D88" s="118"/>
      <c r="E88" s="118"/>
      <c r="F88" s="118"/>
      <c r="G88" s="69"/>
      <c r="H88" s="69"/>
      <c r="I88" s="69"/>
      <c r="J88" s="97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  <c r="AB88" s="84"/>
      <c r="AC88" s="84"/>
    </row>
    <row r="89" spans="2:29" x14ac:dyDescent="0.25">
      <c r="B89" s="89"/>
      <c r="C89" s="118"/>
      <c r="D89" s="118"/>
      <c r="E89" s="118"/>
      <c r="F89" s="118"/>
      <c r="G89" s="69"/>
      <c r="H89" s="69"/>
      <c r="I89" s="69"/>
      <c r="J89" s="97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</row>
    <row r="90" spans="2:29" x14ac:dyDescent="0.25">
      <c r="B90" s="89"/>
      <c r="C90" s="118"/>
      <c r="D90" s="118"/>
      <c r="E90" s="118"/>
      <c r="F90" s="118"/>
      <c r="G90" s="69"/>
      <c r="H90" s="69"/>
      <c r="I90" s="69"/>
      <c r="J90" s="97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</row>
    <row r="91" spans="2:29" x14ac:dyDescent="0.25">
      <c r="B91" s="89"/>
      <c r="C91" s="118"/>
      <c r="D91" s="118"/>
      <c r="E91" s="118"/>
      <c r="F91" s="118"/>
      <c r="G91" s="69"/>
      <c r="H91" s="69"/>
      <c r="I91" s="69"/>
      <c r="J91" s="97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</row>
    <row r="92" spans="2:29" x14ac:dyDescent="0.25">
      <c r="B92" s="89"/>
      <c r="C92" s="118"/>
      <c r="D92" s="118"/>
      <c r="E92" s="118"/>
      <c r="F92" s="118"/>
      <c r="G92" s="69"/>
      <c r="H92" s="69"/>
      <c r="I92" s="69"/>
      <c r="J92" s="97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</row>
    <row r="93" spans="2:29" x14ac:dyDescent="0.25">
      <c r="B93" s="89"/>
      <c r="C93" s="118"/>
      <c r="D93" s="118"/>
      <c r="E93" s="118"/>
      <c r="F93" s="118"/>
      <c r="G93" s="69"/>
      <c r="H93" s="69"/>
      <c r="I93" s="69"/>
      <c r="J93" s="97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</row>
    <row r="94" spans="2:29" x14ac:dyDescent="0.25">
      <c r="B94" s="89"/>
      <c r="C94" s="118"/>
      <c r="D94" s="118"/>
      <c r="E94" s="118"/>
      <c r="F94" s="118"/>
      <c r="G94" s="69"/>
      <c r="H94" s="69"/>
      <c r="I94" s="69"/>
      <c r="J94" s="97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</row>
    <row r="95" spans="2:29" x14ac:dyDescent="0.25">
      <c r="B95" s="89"/>
      <c r="C95" s="118"/>
      <c r="D95" s="118"/>
      <c r="E95" s="118"/>
      <c r="F95" s="118"/>
      <c r="G95" s="69"/>
      <c r="H95" s="69"/>
      <c r="I95" s="69"/>
      <c r="J95" s="97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</row>
    <row r="96" spans="2:29" x14ac:dyDescent="0.25">
      <c r="B96" s="89"/>
      <c r="C96" s="118"/>
      <c r="D96" s="118"/>
      <c r="E96" s="118"/>
      <c r="F96" s="118"/>
      <c r="G96" s="69"/>
      <c r="H96" s="69"/>
      <c r="I96" s="69"/>
      <c r="J96" s="97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</row>
    <row r="97" spans="2:29" x14ac:dyDescent="0.25">
      <c r="B97" s="89"/>
      <c r="C97" s="118"/>
      <c r="D97" s="118"/>
      <c r="E97" s="118"/>
      <c r="F97" s="118"/>
      <c r="G97" s="69"/>
      <c r="H97" s="69"/>
      <c r="I97" s="69"/>
      <c r="J97" s="97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</row>
    <row r="98" spans="2:29" x14ac:dyDescent="0.25">
      <c r="B98" s="89"/>
      <c r="C98" s="118"/>
      <c r="D98" s="118"/>
      <c r="E98" s="118"/>
      <c r="F98" s="118"/>
      <c r="G98" s="69"/>
      <c r="H98" s="69"/>
      <c r="I98" s="69"/>
      <c r="J98" s="97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</row>
    <row r="99" spans="2:29" x14ac:dyDescent="0.25">
      <c r="B99" s="89"/>
      <c r="C99" s="118"/>
      <c r="D99" s="118"/>
      <c r="E99" s="118"/>
      <c r="F99" s="118"/>
      <c r="G99" s="69"/>
      <c r="H99" s="69"/>
      <c r="I99" s="69"/>
      <c r="J99" s="97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</row>
    <row r="100" spans="2:29" x14ac:dyDescent="0.25">
      <c r="B100" s="89"/>
      <c r="C100" s="118"/>
      <c r="D100" s="118"/>
      <c r="E100" s="118"/>
      <c r="F100" s="118"/>
      <c r="G100" s="69"/>
      <c r="H100" s="69"/>
      <c r="I100" s="69"/>
      <c r="J100" s="97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</row>
    <row r="101" spans="2:29" x14ac:dyDescent="0.25">
      <c r="B101" s="89"/>
      <c r="C101" s="118"/>
      <c r="D101" s="118"/>
      <c r="E101" s="118"/>
      <c r="F101" s="118"/>
      <c r="G101" s="69"/>
      <c r="H101" s="69"/>
      <c r="I101" s="69"/>
      <c r="J101" s="97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</row>
    <row r="102" spans="2:29" x14ac:dyDescent="0.25">
      <c r="B102" s="89"/>
      <c r="C102" s="118"/>
      <c r="D102" s="118"/>
      <c r="E102" s="118"/>
      <c r="F102" s="118"/>
      <c r="G102" s="69"/>
      <c r="H102" s="69"/>
      <c r="I102" s="69"/>
      <c r="J102" s="97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</row>
    <row r="103" spans="2:29" x14ac:dyDescent="0.25">
      <c r="B103" s="89"/>
      <c r="C103" s="118"/>
      <c r="D103" s="118"/>
      <c r="E103" s="118"/>
      <c r="F103" s="118"/>
      <c r="G103" s="69"/>
      <c r="H103" s="69"/>
      <c r="I103" s="69"/>
      <c r="J103" s="97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</row>
    <row r="104" spans="2:29" x14ac:dyDescent="0.25">
      <c r="B104" s="89"/>
      <c r="C104" s="118"/>
      <c r="D104" s="118"/>
      <c r="E104" s="118"/>
      <c r="F104" s="118"/>
      <c r="G104" s="69"/>
      <c r="H104" s="69"/>
      <c r="I104" s="69"/>
      <c r="J104" s="97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</row>
    <row r="105" spans="2:29" x14ac:dyDescent="0.25">
      <c r="B105" s="89"/>
      <c r="C105" s="118"/>
      <c r="D105" s="118"/>
      <c r="E105" s="118"/>
      <c r="F105" s="118"/>
      <c r="G105" s="69"/>
      <c r="H105" s="69"/>
      <c r="I105" s="69"/>
      <c r="J105" s="97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</row>
    <row r="106" spans="2:29" x14ac:dyDescent="0.25">
      <c r="B106" s="89"/>
      <c r="C106" s="118"/>
      <c r="D106" s="118"/>
      <c r="E106" s="118"/>
      <c r="F106" s="118"/>
      <c r="G106" s="69"/>
      <c r="H106" s="69"/>
      <c r="I106" s="69"/>
      <c r="J106" s="97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  <c r="AB106" s="84"/>
      <c r="AC106" s="84"/>
    </row>
    <row r="107" spans="2:29" x14ac:dyDescent="0.25">
      <c r="B107" s="89"/>
      <c r="C107" s="118"/>
      <c r="D107" s="118"/>
      <c r="E107" s="118"/>
      <c r="F107" s="118"/>
      <c r="G107" s="69"/>
      <c r="H107" s="69"/>
      <c r="I107" s="69"/>
      <c r="J107" s="97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</row>
    <row r="108" spans="2:29" x14ac:dyDescent="0.25">
      <c r="B108" s="89"/>
      <c r="C108" s="118"/>
      <c r="D108" s="118"/>
      <c r="E108" s="118"/>
      <c r="F108" s="118"/>
      <c r="G108" s="69"/>
      <c r="H108" s="69"/>
      <c r="I108" s="69"/>
      <c r="J108" s="97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  <c r="AA108" s="84"/>
      <c r="AB108" s="84"/>
      <c r="AC108" s="84"/>
    </row>
    <row r="109" spans="2:29" x14ac:dyDescent="0.25">
      <c r="B109" s="89"/>
      <c r="C109" s="118"/>
      <c r="D109" s="118"/>
      <c r="E109" s="118"/>
      <c r="F109" s="118"/>
      <c r="G109" s="69"/>
      <c r="H109" s="69"/>
      <c r="I109" s="69"/>
      <c r="J109" s="97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  <c r="AC109" s="84"/>
    </row>
    <row r="110" spans="2:29" x14ac:dyDescent="0.25">
      <c r="B110" s="89"/>
      <c r="C110" s="118"/>
      <c r="D110" s="118"/>
      <c r="E110" s="118"/>
      <c r="F110" s="118"/>
      <c r="G110" s="69"/>
      <c r="H110" s="69"/>
      <c r="I110" s="69"/>
      <c r="J110" s="97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</row>
    <row r="111" spans="2:29" x14ac:dyDescent="0.25">
      <c r="B111" s="89"/>
      <c r="C111" s="118"/>
      <c r="D111" s="118"/>
      <c r="E111" s="118"/>
      <c r="F111" s="118"/>
      <c r="G111" s="69"/>
      <c r="H111" s="69"/>
      <c r="I111" s="69"/>
      <c r="J111" s="97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</row>
    <row r="112" spans="2:29" x14ac:dyDescent="0.25">
      <c r="B112" s="89"/>
      <c r="C112" s="118"/>
      <c r="D112" s="118"/>
      <c r="E112" s="118"/>
      <c r="F112" s="118"/>
      <c r="G112" s="69"/>
      <c r="H112" s="69"/>
      <c r="I112" s="69"/>
      <c r="J112" s="97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4"/>
    </row>
    <row r="113" spans="2:29" x14ac:dyDescent="0.25">
      <c r="B113" s="89"/>
      <c r="C113" s="118"/>
      <c r="D113" s="118"/>
      <c r="E113" s="118"/>
      <c r="F113" s="118"/>
      <c r="G113" s="69"/>
      <c r="H113" s="69"/>
      <c r="I113" s="69"/>
      <c r="J113" s="97"/>
      <c r="M113" s="84"/>
      <c r="N113" s="84"/>
      <c r="O113" s="84"/>
      <c r="P113" s="84"/>
      <c r="Q113" s="84"/>
      <c r="R113" s="84"/>
      <c r="S113" s="84"/>
      <c r="T113" s="84"/>
      <c r="U113" s="84"/>
      <c r="V113" s="84"/>
      <c r="W113" s="84"/>
      <c r="X113" s="84"/>
      <c r="Y113" s="84"/>
      <c r="Z113" s="84"/>
      <c r="AA113" s="84"/>
      <c r="AB113" s="84"/>
      <c r="AC113" s="84"/>
    </row>
    <row r="114" spans="2:29" x14ac:dyDescent="0.25">
      <c r="B114" s="89"/>
      <c r="C114" s="118"/>
      <c r="D114" s="118"/>
      <c r="E114" s="118"/>
      <c r="F114" s="118"/>
      <c r="G114" s="69"/>
      <c r="H114" s="69"/>
      <c r="I114" s="69"/>
      <c r="J114" s="97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</row>
    <row r="115" spans="2:29" x14ac:dyDescent="0.25">
      <c r="B115" s="89"/>
      <c r="C115" s="118"/>
      <c r="D115" s="118"/>
      <c r="E115" s="118"/>
      <c r="F115" s="118"/>
      <c r="G115" s="69"/>
      <c r="H115" s="69"/>
      <c r="I115" s="69"/>
      <c r="J115" s="97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</row>
    <row r="116" spans="2:29" x14ac:dyDescent="0.25">
      <c r="B116" s="89"/>
      <c r="C116" s="118"/>
      <c r="D116" s="118"/>
      <c r="E116" s="118"/>
      <c r="F116" s="118"/>
      <c r="G116" s="69"/>
      <c r="H116" s="69"/>
      <c r="I116" s="69"/>
      <c r="J116" s="97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</row>
    <row r="117" spans="2:29" x14ac:dyDescent="0.25">
      <c r="B117" s="89"/>
      <c r="C117" s="118"/>
      <c r="D117" s="118"/>
      <c r="E117" s="118"/>
      <c r="F117" s="118"/>
      <c r="G117" s="69"/>
      <c r="H117" s="69"/>
      <c r="I117" s="69"/>
      <c r="J117" s="97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</row>
    <row r="118" spans="2:29" x14ac:dyDescent="0.25">
      <c r="B118" s="89"/>
      <c r="C118" s="118"/>
      <c r="D118" s="118"/>
      <c r="E118" s="118"/>
      <c r="F118" s="118"/>
      <c r="G118" s="69"/>
      <c r="H118" s="69"/>
      <c r="I118" s="69"/>
      <c r="J118" s="97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</row>
    <row r="119" spans="2:29" x14ac:dyDescent="0.25">
      <c r="B119" s="89"/>
      <c r="C119" s="118"/>
      <c r="D119" s="118"/>
      <c r="E119" s="118"/>
      <c r="F119" s="118"/>
      <c r="G119" s="69"/>
      <c r="H119" s="69"/>
      <c r="I119" s="69"/>
      <c r="J119" s="97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</row>
    <row r="120" spans="2:29" x14ac:dyDescent="0.25">
      <c r="B120" s="89"/>
      <c r="C120" s="118"/>
      <c r="D120" s="118"/>
      <c r="E120" s="118"/>
      <c r="F120" s="118"/>
      <c r="G120" s="69"/>
      <c r="H120" s="69"/>
      <c r="I120" s="69"/>
      <c r="J120" s="97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  <c r="AA120" s="84"/>
      <c r="AB120" s="84"/>
      <c r="AC120" s="84"/>
    </row>
    <row r="121" spans="2:29" x14ac:dyDescent="0.25">
      <c r="B121" s="89"/>
      <c r="C121" s="118"/>
      <c r="D121" s="118"/>
      <c r="E121" s="118"/>
      <c r="F121" s="118"/>
      <c r="G121" s="69"/>
      <c r="H121" s="69"/>
      <c r="I121" s="69"/>
      <c r="J121" s="97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  <c r="AB121" s="84"/>
      <c r="AC121" s="84"/>
    </row>
    <row r="122" spans="2:29" x14ac:dyDescent="0.25">
      <c r="B122" s="89"/>
      <c r="C122" s="118"/>
      <c r="D122" s="118"/>
      <c r="E122" s="118"/>
      <c r="F122" s="118"/>
      <c r="G122" s="69"/>
      <c r="H122" s="69"/>
      <c r="I122" s="69"/>
      <c r="J122" s="97"/>
      <c r="M122" s="84"/>
      <c r="N122" s="84"/>
      <c r="O122" s="84"/>
      <c r="P122" s="84"/>
      <c r="Q122" s="84"/>
      <c r="R122" s="84"/>
      <c r="S122" s="84"/>
      <c r="T122" s="84"/>
      <c r="U122" s="84"/>
      <c r="V122" s="84"/>
      <c r="W122" s="84"/>
      <c r="X122" s="84"/>
      <c r="Y122" s="84"/>
      <c r="Z122" s="84"/>
      <c r="AA122" s="84"/>
      <c r="AB122" s="84"/>
      <c r="AC122" s="84"/>
    </row>
    <row r="123" spans="2:29" x14ac:dyDescent="0.25">
      <c r="B123" s="89"/>
      <c r="C123" s="118"/>
      <c r="D123" s="118"/>
      <c r="E123" s="118"/>
      <c r="F123" s="118"/>
      <c r="G123" s="69"/>
      <c r="H123" s="69"/>
      <c r="I123" s="69"/>
      <c r="J123" s="97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  <c r="AB123" s="84"/>
      <c r="AC123" s="84"/>
    </row>
    <row r="124" spans="2:29" x14ac:dyDescent="0.25">
      <c r="B124" s="89"/>
      <c r="C124" s="118"/>
      <c r="D124" s="118"/>
      <c r="E124" s="118"/>
      <c r="F124" s="118"/>
      <c r="G124" s="69"/>
      <c r="H124" s="69"/>
      <c r="I124" s="69"/>
      <c r="J124" s="97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  <c r="AC124" s="84"/>
    </row>
    <row r="125" spans="2:29" x14ac:dyDescent="0.25">
      <c r="B125" s="89"/>
      <c r="C125" s="118"/>
      <c r="D125" s="118"/>
      <c r="E125" s="118"/>
      <c r="F125" s="118"/>
      <c r="G125" s="69"/>
      <c r="H125" s="69"/>
      <c r="I125" s="69"/>
      <c r="J125" s="97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  <c r="AC125" s="84"/>
    </row>
    <row r="126" spans="2:29" x14ac:dyDescent="0.25">
      <c r="B126" s="89"/>
      <c r="C126" s="118"/>
      <c r="D126" s="118"/>
      <c r="E126" s="118"/>
      <c r="F126" s="118"/>
      <c r="G126" s="69"/>
      <c r="H126" s="69"/>
      <c r="I126" s="69"/>
      <c r="J126" s="97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</row>
    <row r="127" spans="2:29" x14ac:dyDescent="0.25">
      <c r="B127" s="89"/>
      <c r="C127" s="118"/>
      <c r="D127" s="118"/>
      <c r="E127" s="118"/>
      <c r="F127" s="118"/>
      <c r="G127" s="69"/>
      <c r="H127" s="69"/>
      <c r="I127" s="69"/>
      <c r="J127" s="97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</row>
    <row r="128" spans="2:29" x14ac:dyDescent="0.25">
      <c r="B128" s="89"/>
      <c r="C128" s="118"/>
      <c r="D128" s="118"/>
      <c r="E128" s="118"/>
      <c r="F128" s="118"/>
      <c r="G128" s="69"/>
      <c r="H128" s="69"/>
      <c r="I128" s="69"/>
      <c r="J128" s="97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  <c r="AC128" s="84"/>
    </row>
    <row r="129" spans="2:29" x14ac:dyDescent="0.25">
      <c r="B129" s="89"/>
      <c r="C129" s="118"/>
      <c r="D129" s="118"/>
      <c r="E129" s="118"/>
      <c r="F129" s="118"/>
      <c r="G129" s="69"/>
      <c r="H129" s="69"/>
      <c r="I129" s="69"/>
      <c r="J129" s="97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</row>
    <row r="130" spans="2:29" x14ac:dyDescent="0.25">
      <c r="B130" s="89"/>
      <c r="C130" s="118"/>
      <c r="D130" s="118"/>
      <c r="E130" s="118"/>
      <c r="F130" s="118"/>
      <c r="G130" s="69"/>
      <c r="H130" s="69"/>
      <c r="I130" s="69"/>
      <c r="J130" s="97"/>
      <c r="M130" s="84"/>
      <c r="N130" s="84"/>
      <c r="O130" s="84"/>
      <c r="P130" s="84"/>
      <c r="Q130" s="84"/>
      <c r="R130" s="84"/>
      <c r="S130" s="84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</row>
    <row r="131" spans="2:29" x14ac:dyDescent="0.25">
      <c r="B131" s="89"/>
      <c r="C131" s="118"/>
      <c r="D131" s="118"/>
      <c r="E131" s="118"/>
      <c r="F131" s="118"/>
      <c r="G131" s="69"/>
      <c r="H131" s="69"/>
      <c r="I131" s="69"/>
      <c r="J131" s="97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</row>
    <row r="132" spans="2:29" x14ac:dyDescent="0.25">
      <c r="B132" s="89"/>
      <c r="C132" s="118"/>
      <c r="D132" s="118"/>
      <c r="E132" s="118"/>
      <c r="F132" s="118"/>
      <c r="G132" s="69"/>
      <c r="H132" s="69"/>
      <c r="I132" s="69"/>
      <c r="J132" s="97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</row>
    <row r="133" spans="2:29" x14ac:dyDescent="0.25">
      <c r="B133" s="89"/>
      <c r="C133" s="118"/>
      <c r="D133" s="118"/>
      <c r="E133" s="118"/>
      <c r="F133" s="118"/>
      <c r="G133" s="69"/>
      <c r="H133" s="69"/>
      <c r="I133" s="69"/>
      <c r="J133" s="97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</row>
    <row r="134" spans="2:29" x14ac:dyDescent="0.25">
      <c r="B134" s="89"/>
      <c r="C134" s="118"/>
      <c r="D134" s="118"/>
      <c r="E134" s="118"/>
      <c r="F134" s="118"/>
      <c r="G134" s="69"/>
      <c r="H134" s="69"/>
      <c r="I134" s="69"/>
      <c r="J134" s="97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</row>
    <row r="135" spans="2:29" x14ac:dyDescent="0.25">
      <c r="B135" s="89"/>
      <c r="C135" s="118"/>
      <c r="D135" s="118"/>
      <c r="E135" s="118"/>
      <c r="F135" s="118"/>
      <c r="G135" s="69"/>
      <c r="H135" s="69"/>
      <c r="I135" s="69"/>
      <c r="J135" s="97"/>
      <c r="M135" s="84"/>
      <c r="N135" s="84"/>
      <c r="O135" s="84"/>
      <c r="P135" s="84"/>
      <c r="Q135" s="84"/>
      <c r="R135" s="84"/>
      <c r="S135" s="84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</row>
    <row r="136" spans="2:29" x14ac:dyDescent="0.25">
      <c r="B136" s="89"/>
      <c r="C136" s="118"/>
      <c r="D136" s="118"/>
      <c r="E136" s="118"/>
      <c r="F136" s="118"/>
      <c r="G136" s="69"/>
      <c r="H136" s="69"/>
      <c r="I136" s="69"/>
      <c r="J136" s="97"/>
      <c r="M136" s="84"/>
      <c r="N136" s="84"/>
      <c r="O136" s="84"/>
      <c r="P136" s="84"/>
      <c r="Q136" s="84"/>
      <c r="R136" s="84"/>
      <c r="S136" s="84"/>
      <c r="T136" s="84"/>
      <c r="U136" s="84"/>
      <c r="V136" s="84"/>
      <c r="W136" s="84"/>
      <c r="X136" s="84"/>
      <c r="Y136" s="84"/>
      <c r="Z136" s="84"/>
      <c r="AA136" s="84"/>
      <c r="AB136" s="84"/>
      <c r="AC136" s="84"/>
    </row>
    <row r="137" spans="2:29" x14ac:dyDescent="0.25">
      <c r="B137" s="89"/>
      <c r="C137" s="118"/>
      <c r="D137" s="118"/>
      <c r="E137" s="118"/>
      <c r="F137" s="118"/>
      <c r="G137" s="69"/>
      <c r="H137" s="69"/>
      <c r="I137" s="69"/>
      <c r="J137" s="97"/>
      <c r="M137" s="84"/>
      <c r="N137" s="84"/>
      <c r="O137" s="84"/>
      <c r="P137" s="84"/>
      <c r="Q137" s="84"/>
      <c r="R137" s="84"/>
      <c r="S137" s="84"/>
      <c r="T137" s="84"/>
      <c r="U137" s="84"/>
      <c r="V137" s="84"/>
      <c r="W137" s="84"/>
      <c r="X137" s="84"/>
      <c r="Y137" s="84"/>
      <c r="Z137" s="84"/>
      <c r="AA137" s="84"/>
      <c r="AB137" s="84"/>
      <c r="AC137" s="84"/>
    </row>
    <row r="138" spans="2:29" x14ac:dyDescent="0.25">
      <c r="B138" s="89"/>
      <c r="C138" s="118"/>
      <c r="D138" s="118"/>
      <c r="E138" s="118"/>
      <c r="F138" s="118"/>
      <c r="G138" s="69"/>
      <c r="H138" s="69"/>
      <c r="I138" s="69"/>
      <c r="J138" s="97"/>
      <c r="M138" s="84"/>
      <c r="N138" s="84"/>
      <c r="O138" s="84"/>
      <c r="P138" s="84"/>
      <c r="Q138" s="84"/>
      <c r="R138" s="84"/>
      <c r="S138" s="84"/>
      <c r="T138" s="84"/>
      <c r="U138" s="84"/>
      <c r="V138" s="84"/>
      <c r="W138" s="84"/>
      <c r="X138" s="84"/>
      <c r="Y138" s="84"/>
      <c r="Z138" s="84"/>
      <c r="AA138" s="84"/>
      <c r="AB138" s="84"/>
      <c r="AC138" s="84"/>
    </row>
    <row r="139" spans="2:29" x14ac:dyDescent="0.25">
      <c r="B139" s="89"/>
      <c r="C139" s="118"/>
      <c r="D139" s="118"/>
      <c r="E139" s="118"/>
      <c r="F139" s="118"/>
      <c r="G139" s="69"/>
      <c r="H139" s="69"/>
      <c r="I139" s="69"/>
      <c r="J139" s="97"/>
      <c r="M139" s="84"/>
      <c r="N139" s="84"/>
      <c r="O139" s="84"/>
      <c r="P139" s="84"/>
      <c r="Q139" s="84"/>
      <c r="R139" s="84"/>
      <c r="S139" s="84"/>
      <c r="T139" s="84"/>
      <c r="U139" s="84"/>
      <c r="V139" s="84"/>
      <c r="W139" s="84"/>
      <c r="X139" s="84"/>
      <c r="Y139" s="84"/>
      <c r="Z139" s="84"/>
      <c r="AA139" s="84"/>
      <c r="AB139" s="84"/>
      <c r="AC139" s="84"/>
    </row>
    <row r="140" spans="2:29" x14ac:dyDescent="0.25">
      <c r="B140" s="89"/>
      <c r="C140" s="118"/>
      <c r="D140" s="118"/>
      <c r="E140" s="118"/>
      <c r="F140" s="118"/>
      <c r="G140" s="69"/>
      <c r="H140" s="69"/>
      <c r="I140" s="69"/>
      <c r="J140" s="97"/>
      <c r="M140" s="84"/>
      <c r="N140" s="84"/>
      <c r="O140" s="84"/>
      <c r="P140" s="84"/>
      <c r="Q140" s="84"/>
      <c r="R140" s="84"/>
      <c r="S140" s="84"/>
      <c r="T140" s="84"/>
      <c r="U140" s="84"/>
      <c r="V140" s="84"/>
      <c r="W140" s="84"/>
      <c r="X140" s="84"/>
      <c r="Y140" s="84"/>
      <c r="Z140" s="84"/>
      <c r="AA140" s="84"/>
      <c r="AB140" s="84"/>
      <c r="AC140" s="84"/>
    </row>
    <row r="141" spans="2:29" x14ac:dyDescent="0.25">
      <c r="B141" s="89"/>
      <c r="C141" s="118"/>
      <c r="D141" s="118"/>
      <c r="E141" s="118"/>
      <c r="F141" s="118"/>
      <c r="G141" s="69"/>
      <c r="H141" s="69"/>
      <c r="I141" s="69"/>
      <c r="J141" s="97"/>
      <c r="M141" s="84"/>
      <c r="N141" s="84"/>
      <c r="O141" s="84"/>
      <c r="P141" s="84"/>
      <c r="Q141" s="84"/>
      <c r="R141" s="84"/>
      <c r="S141" s="84"/>
      <c r="T141" s="84"/>
      <c r="U141" s="84"/>
      <c r="V141" s="84"/>
      <c r="W141" s="84"/>
      <c r="X141" s="84"/>
      <c r="Y141" s="84"/>
      <c r="Z141" s="84"/>
      <c r="AA141" s="84"/>
      <c r="AB141" s="84"/>
      <c r="AC141" s="84"/>
    </row>
    <row r="142" spans="2:29" x14ac:dyDescent="0.25">
      <c r="B142" s="89"/>
      <c r="C142" s="118"/>
      <c r="D142" s="118"/>
      <c r="E142" s="118"/>
      <c r="F142" s="118"/>
      <c r="G142" s="69"/>
      <c r="H142" s="69"/>
      <c r="I142" s="69"/>
      <c r="J142" s="97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</row>
    <row r="143" spans="2:29" x14ac:dyDescent="0.25">
      <c r="B143" s="89"/>
      <c r="C143" s="118"/>
      <c r="D143" s="118"/>
      <c r="E143" s="118"/>
      <c r="F143" s="118"/>
      <c r="G143" s="69"/>
      <c r="H143" s="69"/>
      <c r="I143" s="69"/>
      <c r="J143" s="97"/>
      <c r="M143" s="84"/>
      <c r="N143" s="84"/>
      <c r="O143" s="84"/>
      <c r="P143" s="84"/>
      <c r="Q143" s="84"/>
      <c r="R143" s="84"/>
      <c r="S143" s="84"/>
      <c r="T143" s="84"/>
      <c r="U143" s="84"/>
      <c r="V143" s="84"/>
      <c r="W143" s="84"/>
      <c r="X143" s="84"/>
      <c r="Y143" s="84"/>
      <c r="Z143" s="84"/>
      <c r="AA143" s="84"/>
      <c r="AB143" s="84"/>
      <c r="AC143" s="84"/>
    </row>
    <row r="144" spans="2:29" x14ac:dyDescent="0.25">
      <c r="B144" s="89"/>
      <c r="C144" s="118"/>
      <c r="D144" s="118"/>
      <c r="E144" s="118"/>
      <c r="F144" s="118"/>
      <c r="G144" s="69"/>
      <c r="H144" s="69"/>
      <c r="I144" s="69"/>
      <c r="J144" s="97"/>
      <c r="M144" s="84"/>
      <c r="N144" s="84"/>
      <c r="O144" s="84"/>
      <c r="P144" s="84"/>
      <c r="Q144" s="84"/>
      <c r="R144" s="84"/>
      <c r="S144" s="84"/>
      <c r="T144" s="84"/>
      <c r="U144" s="84"/>
      <c r="V144" s="84"/>
      <c r="W144" s="84"/>
      <c r="X144" s="84"/>
      <c r="Y144" s="84"/>
      <c r="Z144" s="84"/>
      <c r="AA144" s="84"/>
      <c r="AB144" s="84"/>
      <c r="AC144" s="84"/>
    </row>
    <row r="145" spans="2:29" x14ac:dyDescent="0.25">
      <c r="B145" s="89"/>
      <c r="C145" s="118"/>
      <c r="D145" s="118"/>
      <c r="E145" s="118"/>
      <c r="F145" s="118"/>
      <c r="G145" s="69"/>
      <c r="H145" s="69"/>
      <c r="I145" s="69"/>
      <c r="J145" s="97"/>
      <c r="M145" s="84"/>
      <c r="N145" s="84"/>
      <c r="O145" s="84"/>
      <c r="P145" s="84"/>
      <c r="Q145" s="84"/>
      <c r="R145" s="84"/>
      <c r="S145" s="84"/>
      <c r="T145" s="84"/>
      <c r="U145" s="84"/>
      <c r="V145" s="84"/>
      <c r="W145" s="84"/>
      <c r="X145" s="84"/>
      <c r="Y145" s="84"/>
      <c r="Z145" s="84"/>
      <c r="AA145" s="84"/>
      <c r="AB145" s="84"/>
      <c r="AC145" s="84"/>
    </row>
    <row r="146" spans="2:29" x14ac:dyDescent="0.25">
      <c r="B146" s="89"/>
      <c r="C146" s="118"/>
      <c r="D146" s="118"/>
      <c r="E146" s="118"/>
      <c r="F146" s="118"/>
      <c r="G146" s="69"/>
      <c r="H146" s="69"/>
      <c r="I146" s="69"/>
      <c r="J146" s="97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  <c r="AC146" s="84"/>
    </row>
    <row r="147" spans="2:29" x14ac:dyDescent="0.25">
      <c r="B147" s="89"/>
      <c r="C147" s="118"/>
      <c r="D147" s="118"/>
      <c r="E147" s="118"/>
      <c r="F147" s="118"/>
      <c r="G147" s="69"/>
      <c r="H147" s="69"/>
      <c r="I147" s="69"/>
      <c r="J147" s="97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  <c r="AC147" s="84"/>
    </row>
    <row r="148" spans="2:29" x14ac:dyDescent="0.25">
      <c r="B148" s="89"/>
      <c r="C148" s="118"/>
      <c r="D148" s="118"/>
      <c r="E148" s="118"/>
      <c r="F148" s="118"/>
      <c r="G148" s="69"/>
      <c r="H148" s="69"/>
      <c r="I148" s="69"/>
      <c r="J148" s="97"/>
      <c r="M148" s="84"/>
      <c r="N148" s="84"/>
      <c r="O148" s="84"/>
      <c r="P148" s="84"/>
      <c r="Q148" s="84"/>
      <c r="R148" s="84"/>
      <c r="S148" s="84"/>
      <c r="T148" s="84"/>
      <c r="U148" s="84"/>
      <c r="V148" s="84"/>
      <c r="W148" s="84"/>
      <c r="X148" s="84"/>
      <c r="Y148" s="84"/>
      <c r="Z148" s="84"/>
      <c r="AA148" s="84"/>
      <c r="AB148" s="84"/>
      <c r="AC148" s="84"/>
    </row>
    <row r="149" spans="2:29" x14ac:dyDescent="0.25">
      <c r="B149" s="89"/>
      <c r="C149" s="118"/>
      <c r="D149" s="118"/>
      <c r="E149" s="118"/>
      <c r="F149" s="118"/>
      <c r="G149" s="69"/>
      <c r="H149" s="69"/>
      <c r="I149" s="69"/>
      <c r="J149" s="97"/>
      <c r="M149" s="84"/>
      <c r="N149" s="84"/>
      <c r="O149" s="84"/>
      <c r="P149" s="84"/>
      <c r="Q149" s="84"/>
      <c r="R149" s="84"/>
      <c r="S149" s="84"/>
      <c r="T149" s="84"/>
      <c r="U149" s="84"/>
      <c r="V149" s="84"/>
      <c r="W149" s="84"/>
      <c r="X149" s="84"/>
      <c r="Y149" s="84"/>
      <c r="Z149" s="84"/>
      <c r="AA149" s="84"/>
      <c r="AB149" s="84"/>
      <c r="AC149" s="84"/>
    </row>
    <row r="150" spans="2:29" x14ac:dyDescent="0.25">
      <c r="B150" s="89"/>
      <c r="C150" s="118"/>
      <c r="D150" s="118"/>
      <c r="E150" s="118"/>
      <c r="F150" s="118"/>
      <c r="G150" s="69"/>
      <c r="H150" s="69"/>
      <c r="I150" s="69"/>
      <c r="J150" s="97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</row>
    <row r="151" spans="2:29" x14ac:dyDescent="0.25">
      <c r="B151" s="89"/>
      <c r="C151" s="118"/>
      <c r="D151" s="118"/>
      <c r="E151" s="118"/>
      <c r="F151" s="118"/>
      <c r="G151" s="69"/>
      <c r="H151" s="69"/>
      <c r="I151" s="69"/>
      <c r="J151" s="97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Z151" s="84"/>
      <c r="AA151" s="84"/>
      <c r="AB151" s="84"/>
      <c r="AC151" s="84"/>
    </row>
    <row r="152" spans="2:29" x14ac:dyDescent="0.25">
      <c r="B152" s="89"/>
      <c r="C152" s="118"/>
      <c r="D152" s="118"/>
      <c r="E152" s="118"/>
      <c r="F152" s="118"/>
      <c r="G152" s="69"/>
      <c r="H152" s="69"/>
      <c r="I152" s="69"/>
      <c r="J152" s="97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84"/>
      <c r="AA152" s="84"/>
      <c r="AB152" s="84"/>
      <c r="AC152" s="84"/>
    </row>
    <row r="153" spans="2:29" x14ac:dyDescent="0.25">
      <c r="B153" s="89"/>
      <c r="C153" s="118"/>
      <c r="D153" s="118"/>
      <c r="E153" s="118"/>
      <c r="F153" s="118"/>
      <c r="G153" s="69"/>
      <c r="H153" s="69"/>
      <c r="I153" s="69"/>
      <c r="J153" s="97"/>
      <c r="M153" s="84"/>
      <c r="N153" s="84"/>
      <c r="O153" s="84"/>
      <c r="P153" s="84"/>
      <c r="Q153" s="84"/>
      <c r="R153" s="84"/>
      <c r="S153" s="84"/>
      <c r="T153" s="84"/>
      <c r="U153" s="84"/>
      <c r="V153" s="84"/>
      <c r="W153" s="84"/>
      <c r="X153" s="84"/>
      <c r="Y153" s="84"/>
      <c r="Z153" s="84"/>
      <c r="AA153" s="84"/>
      <c r="AB153" s="84"/>
      <c r="AC153" s="84"/>
    </row>
    <row r="154" spans="2:29" x14ac:dyDescent="0.25">
      <c r="B154" s="89"/>
      <c r="C154" s="118"/>
      <c r="D154" s="118"/>
      <c r="E154" s="118"/>
      <c r="F154" s="118"/>
      <c r="G154" s="69"/>
      <c r="H154" s="69"/>
      <c r="I154" s="69"/>
      <c r="J154" s="97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4"/>
      <c r="Y154" s="84"/>
      <c r="Z154" s="84"/>
      <c r="AA154" s="84"/>
      <c r="AB154" s="84"/>
      <c r="AC154" s="84"/>
    </row>
    <row r="155" spans="2:29" x14ac:dyDescent="0.25">
      <c r="B155" s="89"/>
      <c r="C155" s="118"/>
      <c r="D155" s="118"/>
      <c r="E155" s="118"/>
      <c r="F155" s="118"/>
      <c r="G155" s="69"/>
      <c r="H155" s="69"/>
      <c r="I155" s="69"/>
      <c r="J155" s="97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84"/>
      <c r="AA155" s="84"/>
      <c r="AB155" s="84"/>
      <c r="AC155" s="84"/>
    </row>
    <row r="156" spans="2:29" x14ac:dyDescent="0.25">
      <c r="B156" s="89"/>
      <c r="C156" s="118"/>
      <c r="D156" s="118"/>
      <c r="E156" s="118"/>
      <c r="F156" s="118"/>
      <c r="G156" s="69"/>
      <c r="H156" s="69"/>
      <c r="I156" s="69"/>
      <c r="J156" s="97"/>
      <c r="M156" s="84"/>
      <c r="N156" s="84"/>
      <c r="O156" s="84"/>
      <c r="P156" s="84"/>
      <c r="Q156" s="84"/>
      <c r="R156" s="84"/>
      <c r="S156" s="84"/>
      <c r="T156" s="84"/>
      <c r="U156" s="84"/>
      <c r="V156" s="84"/>
      <c r="W156" s="84"/>
      <c r="X156" s="84"/>
      <c r="Y156" s="84"/>
      <c r="Z156" s="84"/>
      <c r="AA156" s="84"/>
      <c r="AB156" s="84"/>
      <c r="AC156" s="84"/>
    </row>
    <row r="157" spans="2:29" x14ac:dyDescent="0.25">
      <c r="B157" s="89"/>
      <c r="C157" s="118"/>
      <c r="D157" s="118"/>
      <c r="E157" s="118"/>
      <c r="F157" s="118"/>
      <c r="G157" s="69"/>
      <c r="H157" s="69"/>
      <c r="I157" s="69"/>
      <c r="J157" s="97"/>
      <c r="M157" s="84"/>
      <c r="N157" s="84"/>
      <c r="O157" s="84"/>
      <c r="P157" s="84"/>
      <c r="Q157" s="84"/>
      <c r="R157" s="84"/>
      <c r="S157" s="84"/>
      <c r="T157" s="84"/>
      <c r="U157" s="84"/>
      <c r="V157" s="84"/>
      <c r="W157" s="84"/>
      <c r="X157" s="84"/>
      <c r="Y157" s="84"/>
      <c r="Z157" s="84"/>
      <c r="AA157" s="84"/>
      <c r="AB157" s="84"/>
      <c r="AC157" s="84"/>
    </row>
    <row r="158" spans="2:29" x14ac:dyDescent="0.25">
      <c r="B158" s="89"/>
      <c r="C158" s="118"/>
      <c r="D158" s="118"/>
      <c r="E158" s="118"/>
      <c r="F158" s="118"/>
      <c r="G158" s="69"/>
      <c r="H158" s="69"/>
      <c r="I158" s="69"/>
      <c r="J158" s="97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  <c r="AC158" s="84"/>
    </row>
    <row r="159" spans="2:29" x14ac:dyDescent="0.25">
      <c r="B159" s="89"/>
      <c r="C159" s="118"/>
      <c r="D159" s="118"/>
      <c r="E159" s="118"/>
      <c r="F159" s="118"/>
      <c r="G159" s="69"/>
      <c r="H159" s="69"/>
      <c r="I159" s="69"/>
      <c r="J159" s="97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  <c r="AA159" s="84"/>
      <c r="AB159" s="84"/>
      <c r="AC159" s="84"/>
    </row>
    <row r="160" spans="2:29" x14ac:dyDescent="0.25">
      <c r="B160" s="89"/>
      <c r="C160" s="118"/>
      <c r="D160" s="118"/>
      <c r="E160" s="118"/>
      <c r="F160" s="118"/>
      <c r="G160" s="69"/>
      <c r="H160" s="69"/>
      <c r="I160" s="69"/>
      <c r="J160" s="97"/>
      <c r="M160" s="84"/>
      <c r="N160" s="84"/>
      <c r="O160" s="84"/>
      <c r="P160" s="84"/>
      <c r="Q160" s="84"/>
      <c r="R160" s="84"/>
      <c r="S160" s="84"/>
      <c r="T160" s="84"/>
      <c r="U160" s="84"/>
      <c r="V160" s="84"/>
      <c r="W160" s="84"/>
      <c r="X160" s="84"/>
      <c r="Y160" s="84"/>
      <c r="Z160" s="84"/>
      <c r="AA160" s="84"/>
      <c r="AB160" s="84"/>
      <c r="AC160" s="84"/>
    </row>
    <row r="161" spans="2:29" x14ac:dyDescent="0.25">
      <c r="B161" s="89"/>
      <c r="C161" s="118"/>
      <c r="D161" s="118"/>
      <c r="E161" s="118"/>
      <c r="F161" s="118"/>
      <c r="G161" s="69"/>
      <c r="H161" s="69"/>
      <c r="I161" s="69"/>
      <c r="J161" s="97"/>
      <c r="M161" s="84"/>
      <c r="N161" s="84"/>
      <c r="O161" s="84"/>
      <c r="P161" s="84"/>
      <c r="Q161" s="84"/>
      <c r="R161" s="84"/>
      <c r="S161" s="84"/>
      <c r="T161" s="84"/>
      <c r="U161" s="84"/>
      <c r="V161" s="84"/>
      <c r="W161" s="84"/>
      <c r="X161" s="84"/>
      <c r="Y161" s="84"/>
      <c r="Z161" s="84"/>
      <c r="AA161" s="84"/>
      <c r="AB161" s="84"/>
      <c r="AC161" s="84"/>
    </row>
    <row r="162" spans="2:29" x14ac:dyDescent="0.25">
      <c r="B162" s="89"/>
      <c r="C162" s="118"/>
      <c r="D162" s="118"/>
      <c r="E162" s="118"/>
      <c r="F162" s="118"/>
      <c r="G162" s="69"/>
      <c r="H162" s="69"/>
      <c r="I162" s="69"/>
      <c r="J162" s="97"/>
      <c r="M162" s="84"/>
      <c r="N162" s="84"/>
      <c r="O162" s="84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</row>
    <row r="163" spans="2:29" x14ac:dyDescent="0.25">
      <c r="B163" s="89"/>
      <c r="C163" s="118"/>
      <c r="D163" s="118"/>
      <c r="E163" s="118"/>
      <c r="F163" s="118"/>
      <c r="G163" s="69"/>
      <c r="H163" s="69"/>
      <c r="I163" s="69"/>
      <c r="J163" s="97"/>
      <c r="M163" s="84"/>
      <c r="N163" s="84"/>
      <c r="O163" s="84"/>
      <c r="P163" s="84"/>
      <c r="Q163" s="84"/>
      <c r="R163" s="84"/>
      <c r="S163" s="84"/>
      <c r="T163" s="84"/>
      <c r="U163" s="84"/>
      <c r="V163" s="84"/>
      <c r="W163" s="84"/>
      <c r="X163" s="84"/>
      <c r="Y163" s="84"/>
      <c r="Z163" s="84"/>
      <c r="AA163" s="84"/>
      <c r="AB163" s="84"/>
      <c r="AC163" s="84"/>
    </row>
    <row r="164" spans="2:29" x14ac:dyDescent="0.25">
      <c r="B164" s="89"/>
      <c r="C164" s="118"/>
      <c r="D164" s="118"/>
      <c r="E164" s="118"/>
      <c r="F164" s="118"/>
      <c r="G164" s="69"/>
      <c r="H164" s="69"/>
      <c r="I164" s="69"/>
      <c r="J164" s="97"/>
      <c r="M164" s="84"/>
      <c r="N164" s="84"/>
      <c r="O164" s="84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</row>
    <row r="165" spans="2:29" x14ac:dyDescent="0.25">
      <c r="B165" s="89"/>
      <c r="C165" s="118"/>
      <c r="D165" s="118"/>
      <c r="E165" s="118"/>
      <c r="F165" s="118"/>
      <c r="G165" s="69"/>
      <c r="H165" s="69"/>
      <c r="I165" s="69"/>
      <c r="J165" s="97"/>
      <c r="M165" s="84"/>
      <c r="N165" s="84"/>
      <c r="O165" s="84"/>
      <c r="P165" s="84"/>
      <c r="Q165" s="84"/>
      <c r="R165" s="84"/>
      <c r="S165" s="84"/>
      <c r="T165" s="84"/>
      <c r="U165" s="84"/>
      <c r="V165" s="84"/>
      <c r="W165" s="84"/>
      <c r="X165" s="84"/>
      <c r="Y165" s="84"/>
      <c r="Z165" s="84"/>
      <c r="AA165" s="84"/>
      <c r="AB165" s="84"/>
      <c r="AC165" s="84"/>
    </row>
    <row r="166" spans="2:29" x14ac:dyDescent="0.25">
      <c r="B166" s="89"/>
      <c r="C166" s="118"/>
      <c r="D166" s="118"/>
      <c r="E166" s="118"/>
      <c r="F166" s="118"/>
      <c r="G166" s="69"/>
      <c r="H166" s="69"/>
      <c r="I166" s="69"/>
      <c r="J166" s="97"/>
      <c r="M166" s="84"/>
      <c r="N166" s="84"/>
      <c r="O166" s="84"/>
      <c r="P166" s="84"/>
      <c r="Q166" s="84"/>
      <c r="R166" s="84"/>
      <c r="S166" s="84"/>
      <c r="T166" s="84"/>
      <c r="U166" s="84"/>
      <c r="V166" s="84"/>
      <c r="W166" s="84"/>
      <c r="X166" s="84"/>
      <c r="Y166" s="84"/>
      <c r="Z166" s="84"/>
      <c r="AA166" s="84"/>
      <c r="AB166" s="84"/>
      <c r="AC166" s="84"/>
    </row>
    <row r="167" spans="2:29" x14ac:dyDescent="0.25">
      <c r="B167" s="89"/>
      <c r="C167" s="118"/>
      <c r="D167" s="118"/>
      <c r="E167" s="118"/>
      <c r="F167" s="118"/>
      <c r="G167" s="69"/>
      <c r="H167" s="69"/>
      <c r="I167" s="69"/>
      <c r="J167" s="97"/>
      <c r="M167" s="84"/>
      <c r="N167" s="84"/>
      <c r="O167" s="84"/>
      <c r="P167" s="84"/>
      <c r="Q167" s="84"/>
      <c r="R167" s="84"/>
      <c r="S167" s="84"/>
      <c r="T167" s="84"/>
      <c r="U167" s="84"/>
      <c r="V167" s="84"/>
      <c r="W167" s="84"/>
      <c r="X167" s="84"/>
      <c r="Y167" s="84"/>
      <c r="Z167" s="84"/>
      <c r="AA167" s="84"/>
      <c r="AB167" s="84"/>
      <c r="AC167" s="84"/>
    </row>
    <row r="168" spans="2:29" x14ac:dyDescent="0.25">
      <c r="B168" s="89"/>
      <c r="C168" s="118"/>
      <c r="D168" s="118"/>
      <c r="E168" s="118"/>
      <c r="F168" s="118"/>
      <c r="G168" s="69"/>
      <c r="H168" s="69"/>
      <c r="I168" s="69"/>
      <c r="J168" s="97"/>
      <c r="M168" s="84"/>
      <c r="N168" s="84"/>
      <c r="O168" s="84"/>
      <c r="P168" s="84"/>
      <c r="Q168" s="84"/>
      <c r="R168" s="84"/>
      <c r="S168" s="84"/>
      <c r="T168" s="84"/>
      <c r="U168" s="84"/>
      <c r="V168" s="84"/>
      <c r="W168" s="84"/>
      <c r="X168" s="84"/>
      <c r="Y168" s="84"/>
      <c r="Z168" s="84"/>
      <c r="AA168" s="84"/>
      <c r="AB168" s="84"/>
      <c r="AC168" s="84"/>
    </row>
    <row r="169" spans="2:29" x14ac:dyDescent="0.25">
      <c r="B169" s="89"/>
      <c r="C169" s="118"/>
      <c r="D169" s="118"/>
      <c r="E169" s="118"/>
      <c r="F169" s="118"/>
      <c r="G169" s="69"/>
      <c r="H169" s="69"/>
      <c r="I169" s="69"/>
      <c r="J169" s="97"/>
      <c r="M169" s="84"/>
      <c r="N169" s="84"/>
      <c r="O169" s="84"/>
      <c r="P169" s="84"/>
      <c r="Q169" s="84"/>
      <c r="R169" s="84"/>
      <c r="S169" s="84"/>
      <c r="T169" s="84"/>
      <c r="U169" s="84"/>
      <c r="V169" s="84"/>
      <c r="W169" s="84"/>
      <c r="X169" s="84"/>
      <c r="Y169" s="84"/>
      <c r="Z169" s="84"/>
      <c r="AA169" s="84"/>
      <c r="AB169" s="84"/>
      <c r="AC169" s="84"/>
    </row>
    <row r="170" spans="2:29" x14ac:dyDescent="0.25">
      <c r="B170" s="89"/>
      <c r="C170" s="118"/>
      <c r="D170" s="118"/>
      <c r="E170" s="118"/>
      <c r="F170" s="118"/>
      <c r="G170" s="69"/>
      <c r="H170" s="69"/>
      <c r="I170" s="69"/>
      <c r="J170" s="97"/>
      <c r="M170" s="84"/>
      <c r="N170" s="84"/>
      <c r="O170" s="84"/>
      <c r="P170" s="84"/>
      <c r="Q170" s="84"/>
      <c r="R170" s="84"/>
      <c r="S170" s="84"/>
      <c r="T170" s="84"/>
      <c r="U170" s="84"/>
      <c r="V170" s="84"/>
      <c r="W170" s="84"/>
      <c r="X170" s="84"/>
      <c r="Y170" s="84"/>
      <c r="Z170" s="84"/>
      <c r="AA170" s="84"/>
      <c r="AB170" s="84"/>
      <c r="AC170" s="84"/>
    </row>
    <row r="171" spans="2:29" x14ac:dyDescent="0.25">
      <c r="B171" s="89"/>
      <c r="C171" s="118"/>
      <c r="D171" s="118"/>
      <c r="E171" s="118"/>
      <c r="F171" s="118"/>
      <c r="G171" s="69"/>
      <c r="H171" s="69"/>
      <c r="I171" s="69"/>
      <c r="J171" s="97"/>
      <c r="M171" s="84"/>
      <c r="N171" s="84"/>
      <c r="O171" s="84"/>
      <c r="P171" s="84"/>
      <c r="Q171" s="84"/>
      <c r="R171" s="84"/>
      <c r="S171" s="84"/>
      <c r="T171" s="84"/>
      <c r="U171" s="84"/>
      <c r="V171" s="84"/>
      <c r="W171" s="84"/>
      <c r="X171" s="84"/>
      <c r="Y171" s="84"/>
      <c r="Z171" s="84"/>
      <c r="AA171" s="84"/>
      <c r="AB171" s="84"/>
      <c r="AC171" s="84"/>
    </row>
    <row r="172" spans="2:29" x14ac:dyDescent="0.25">
      <c r="B172" s="89"/>
      <c r="C172" s="118"/>
      <c r="D172" s="118"/>
      <c r="E172" s="118"/>
      <c r="F172" s="118"/>
      <c r="G172" s="69"/>
      <c r="H172" s="69"/>
      <c r="I172" s="69"/>
      <c r="J172" s="97"/>
      <c r="M172" s="84"/>
      <c r="N172" s="84"/>
      <c r="O172" s="84"/>
      <c r="P172" s="84"/>
      <c r="Q172" s="84"/>
      <c r="R172" s="84"/>
      <c r="S172" s="84"/>
      <c r="T172" s="84"/>
      <c r="U172" s="84"/>
      <c r="V172" s="84"/>
      <c r="W172" s="84"/>
      <c r="X172" s="84"/>
      <c r="Y172" s="84"/>
      <c r="Z172" s="84"/>
      <c r="AA172" s="84"/>
      <c r="AB172" s="84"/>
      <c r="AC172" s="84"/>
    </row>
    <row r="173" spans="2:29" x14ac:dyDescent="0.25">
      <c r="B173" s="89"/>
      <c r="C173" s="118"/>
      <c r="D173" s="118"/>
      <c r="E173" s="118"/>
      <c r="F173" s="118"/>
      <c r="G173" s="69"/>
      <c r="H173" s="69"/>
      <c r="I173" s="69"/>
      <c r="J173" s="97"/>
      <c r="M173" s="84"/>
      <c r="N173" s="84"/>
      <c r="O173" s="84"/>
      <c r="P173" s="84"/>
      <c r="Q173" s="84"/>
      <c r="R173" s="84"/>
      <c r="S173" s="84"/>
      <c r="T173" s="84"/>
      <c r="U173" s="84"/>
      <c r="V173" s="84"/>
      <c r="W173" s="84"/>
      <c r="X173" s="84"/>
      <c r="Y173" s="84"/>
      <c r="Z173" s="84"/>
      <c r="AA173" s="84"/>
      <c r="AB173" s="84"/>
      <c r="AC173" s="84"/>
    </row>
    <row r="174" spans="2:29" x14ac:dyDescent="0.25">
      <c r="B174" s="89"/>
      <c r="C174" s="118"/>
      <c r="D174" s="118"/>
      <c r="E174" s="118"/>
      <c r="F174" s="118"/>
      <c r="G174" s="69"/>
      <c r="H174" s="69"/>
      <c r="I174" s="69"/>
      <c r="J174" s="97"/>
      <c r="M174" s="84"/>
      <c r="N174" s="84"/>
      <c r="O174" s="84"/>
      <c r="P174" s="84"/>
      <c r="Q174" s="84"/>
      <c r="R174" s="84"/>
      <c r="S174" s="84"/>
      <c r="T174" s="84"/>
      <c r="U174" s="84"/>
      <c r="V174" s="84"/>
      <c r="W174" s="84"/>
      <c r="X174" s="84"/>
      <c r="Y174" s="84"/>
      <c r="Z174" s="84"/>
      <c r="AA174" s="84"/>
      <c r="AB174" s="84"/>
      <c r="AC174" s="84"/>
    </row>
    <row r="175" spans="2:29" x14ac:dyDescent="0.25">
      <c r="B175" s="89"/>
      <c r="C175" s="118"/>
      <c r="D175" s="118"/>
      <c r="E175" s="118"/>
      <c r="F175" s="118"/>
      <c r="G175" s="69"/>
      <c r="H175" s="69"/>
      <c r="I175" s="69"/>
      <c r="J175" s="97"/>
      <c r="M175" s="84"/>
      <c r="N175" s="84"/>
      <c r="O175" s="84"/>
      <c r="P175" s="84"/>
      <c r="Q175" s="84"/>
      <c r="R175" s="84"/>
      <c r="S175" s="84"/>
      <c r="T175" s="84"/>
      <c r="U175" s="84"/>
      <c r="V175" s="84"/>
      <c r="W175" s="84"/>
      <c r="X175" s="84"/>
      <c r="Y175" s="84"/>
      <c r="Z175" s="84"/>
      <c r="AA175" s="84"/>
      <c r="AB175" s="84"/>
      <c r="AC175" s="84"/>
    </row>
    <row r="176" spans="2:29" x14ac:dyDescent="0.25">
      <c r="B176" s="89"/>
      <c r="C176" s="118"/>
      <c r="D176" s="118"/>
      <c r="E176" s="118"/>
      <c r="F176" s="118"/>
      <c r="G176" s="69"/>
      <c r="H176" s="69"/>
      <c r="I176" s="69"/>
      <c r="J176" s="97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  <c r="AA176" s="84"/>
      <c r="AB176" s="84"/>
      <c r="AC176" s="84"/>
    </row>
    <row r="177" spans="2:29" x14ac:dyDescent="0.25">
      <c r="B177" s="89"/>
      <c r="C177" s="118"/>
      <c r="D177" s="118"/>
      <c r="E177" s="118"/>
      <c r="F177" s="118"/>
      <c r="G177" s="69"/>
      <c r="H177" s="69"/>
      <c r="I177" s="69"/>
      <c r="J177" s="97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  <c r="AA177" s="84"/>
      <c r="AB177" s="84"/>
      <c r="AC177" s="84"/>
    </row>
    <row r="178" spans="2:29" x14ac:dyDescent="0.25">
      <c r="B178" s="89"/>
      <c r="C178" s="118"/>
      <c r="D178" s="118"/>
      <c r="E178" s="118"/>
      <c r="F178" s="118"/>
      <c r="G178" s="69"/>
      <c r="H178" s="69"/>
      <c r="I178" s="69"/>
      <c r="J178" s="97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  <c r="AA178" s="84"/>
      <c r="AB178" s="84"/>
      <c r="AC178" s="84"/>
    </row>
    <row r="179" spans="2:29" x14ac:dyDescent="0.25">
      <c r="B179" s="89"/>
      <c r="C179" s="118"/>
      <c r="D179" s="118"/>
      <c r="E179" s="118"/>
      <c r="F179" s="118"/>
      <c r="G179" s="69"/>
      <c r="H179" s="69"/>
      <c r="I179" s="69"/>
      <c r="J179" s="97"/>
      <c r="M179" s="84"/>
      <c r="N179" s="84"/>
      <c r="O179" s="84"/>
      <c r="P179" s="84"/>
      <c r="Q179" s="84"/>
      <c r="R179" s="84"/>
      <c r="S179" s="84"/>
      <c r="T179" s="84"/>
      <c r="U179" s="84"/>
      <c r="V179" s="84"/>
      <c r="W179" s="84"/>
      <c r="X179" s="84"/>
      <c r="Y179" s="84"/>
      <c r="Z179" s="84"/>
      <c r="AA179" s="84"/>
      <c r="AB179" s="84"/>
      <c r="AC179" s="84"/>
    </row>
    <row r="180" spans="2:29" x14ac:dyDescent="0.25">
      <c r="B180" s="89"/>
      <c r="C180" s="118"/>
      <c r="D180" s="118"/>
      <c r="E180" s="118"/>
      <c r="F180" s="118"/>
      <c r="G180" s="69"/>
      <c r="H180" s="69"/>
      <c r="I180" s="69"/>
      <c r="J180" s="97"/>
      <c r="M180" s="84"/>
      <c r="N180" s="84"/>
      <c r="O180" s="84"/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Z180" s="84"/>
      <c r="AA180" s="84"/>
      <c r="AB180" s="84"/>
      <c r="AC180" s="84"/>
    </row>
    <row r="181" spans="2:29" x14ac:dyDescent="0.25">
      <c r="B181" s="89"/>
      <c r="C181" s="118"/>
      <c r="D181" s="118"/>
      <c r="E181" s="118"/>
      <c r="F181" s="118"/>
      <c r="G181" s="69"/>
      <c r="H181" s="69"/>
      <c r="I181" s="69"/>
      <c r="J181" s="97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  <c r="AC181" s="84"/>
    </row>
    <row r="182" spans="2:29" x14ac:dyDescent="0.25">
      <c r="B182" s="89"/>
      <c r="C182" s="118"/>
      <c r="D182" s="118"/>
      <c r="E182" s="118"/>
      <c r="F182" s="118"/>
      <c r="G182" s="69"/>
      <c r="H182" s="69"/>
      <c r="I182" s="69"/>
      <c r="J182" s="97"/>
      <c r="M182" s="84"/>
      <c r="N182" s="84"/>
      <c r="O182" s="84"/>
      <c r="P182" s="84"/>
      <c r="Q182" s="84"/>
      <c r="R182" s="84"/>
      <c r="S182" s="84"/>
      <c r="T182" s="84"/>
      <c r="U182" s="84"/>
      <c r="V182" s="84"/>
      <c r="W182" s="84"/>
      <c r="X182" s="84"/>
      <c r="Y182" s="84"/>
      <c r="Z182" s="84"/>
      <c r="AA182" s="84"/>
      <c r="AB182" s="84"/>
      <c r="AC182" s="84"/>
    </row>
    <row r="183" spans="2:29" x14ac:dyDescent="0.25">
      <c r="B183" s="89"/>
      <c r="C183" s="118"/>
      <c r="D183" s="118"/>
      <c r="E183" s="118"/>
      <c r="F183" s="118"/>
      <c r="G183" s="69"/>
      <c r="H183" s="69"/>
      <c r="I183" s="69"/>
      <c r="J183" s="97"/>
      <c r="M183" s="84"/>
      <c r="N183" s="84"/>
      <c r="O183" s="84"/>
      <c r="P183" s="84"/>
      <c r="Q183" s="84"/>
      <c r="R183" s="84"/>
      <c r="S183" s="84"/>
      <c r="T183" s="84"/>
      <c r="U183" s="84"/>
      <c r="V183" s="84"/>
      <c r="W183" s="84"/>
      <c r="X183" s="84"/>
      <c r="Y183" s="84"/>
      <c r="Z183" s="84"/>
      <c r="AA183" s="84"/>
      <c r="AB183" s="84"/>
      <c r="AC183" s="84"/>
    </row>
    <row r="184" spans="2:29" x14ac:dyDescent="0.25">
      <c r="B184" s="89"/>
      <c r="C184" s="118"/>
      <c r="D184" s="118"/>
      <c r="E184" s="118"/>
      <c r="F184" s="118"/>
      <c r="G184" s="69"/>
      <c r="H184" s="69"/>
      <c r="I184" s="69"/>
      <c r="J184" s="97"/>
      <c r="M184" s="84"/>
      <c r="N184" s="84"/>
      <c r="O184" s="84"/>
      <c r="P184" s="84"/>
      <c r="Q184" s="84"/>
      <c r="R184" s="84"/>
      <c r="S184" s="84"/>
      <c r="T184" s="84"/>
      <c r="U184" s="84"/>
      <c r="V184" s="84"/>
      <c r="W184" s="84"/>
      <c r="X184" s="84"/>
      <c r="Y184" s="84"/>
      <c r="Z184" s="84"/>
      <c r="AA184" s="84"/>
      <c r="AB184" s="84"/>
      <c r="AC184" s="84"/>
    </row>
    <row r="185" spans="2:29" x14ac:dyDescent="0.25">
      <c r="B185" s="89"/>
      <c r="C185" s="118"/>
      <c r="D185" s="118"/>
      <c r="E185" s="118"/>
      <c r="F185" s="118"/>
      <c r="G185" s="69"/>
      <c r="H185" s="69"/>
      <c r="I185" s="69"/>
      <c r="J185" s="97"/>
      <c r="M185" s="84"/>
      <c r="N185" s="84"/>
      <c r="O185" s="84"/>
      <c r="P185" s="84"/>
      <c r="Q185" s="84"/>
      <c r="R185" s="84"/>
      <c r="S185" s="84"/>
      <c r="T185" s="84"/>
      <c r="U185" s="84"/>
      <c r="V185" s="84"/>
      <c r="W185" s="84"/>
      <c r="X185" s="84"/>
      <c r="Y185" s="84"/>
      <c r="Z185" s="84"/>
      <c r="AA185" s="84"/>
      <c r="AB185" s="84"/>
      <c r="AC185" s="84"/>
    </row>
    <row r="186" spans="2:29" x14ac:dyDescent="0.25">
      <c r="B186" s="89"/>
      <c r="C186" s="118"/>
      <c r="D186" s="118"/>
      <c r="E186" s="118"/>
      <c r="F186" s="118"/>
      <c r="G186" s="69"/>
      <c r="H186" s="69"/>
      <c r="I186" s="69"/>
      <c r="J186" s="97"/>
      <c r="M186" s="84"/>
      <c r="N186" s="84"/>
      <c r="O186" s="84"/>
      <c r="P186" s="84"/>
      <c r="Q186" s="84"/>
      <c r="R186" s="84"/>
      <c r="S186" s="84"/>
      <c r="T186" s="84"/>
      <c r="U186" s="84"/>
      <c r="V186" s="84"/>
      <c r="W186" s="84"/>
      <c r="X186" s="84"/>
      <c r="Y186" s="84"/>
      <c r="Z186" s="84"/>
      <c r="AA186" s="84"/>
      <c r="AB186" s="84"/>
      <c r="AC186" s="84"/>
    </row>
    <row r="187" spans="2:29" x14ac:dyDescent="0.25">
      <c r="B187" s="89"/>
      <c r="C187" s="118"/>
      <c r="D187" s="118"/>
      <c r="E187" s="118"/>
      <c r="F187" s="118"/>
      <c r="G187" s="69"/>
      <c r="H187" s="69"/>
      <c r="I187" s="69"/>
      <c r="J187" s="97"/>
      <c r="M187" s="84"/>
      <c r="N187" s="84"/>
      <c r="O187" s="84"/>
      <c r="P187" s="84"/>
      <c r="Q187" s="84"/>
      <c r="R187" s="84"/>
      <c r="S187" s="84"/>
      <c r="T187" s="84"/>
      <c r="U187" s="84"/>
      <c r="V187" s="84"/>
      <c r="W187" s="84"/>
      <c r="X187" s="84"/>
      <c r="Y187" s="84"/>
      <c r="Z187" s="84"/>
      <c r="AA187" s="84"/>
      <c r="AB187" s="84"/>
      <c r="AC187" s="84"/>
    </row>
    <row r="188" spans="2:29" x14ac:dyDescent="0.25">
      <c r="B188" s="89"/>
      <c r="C188" s="118"/>
      <c r="D188" s="118"/>
      <c r="E188" s="118"/>
      <c r="F188" s="118"/>
      <c r="G188" s="69"/>
      <c r="H188" s="69"/>
      <c r="I188" s="69"/>
      <c r="J188" s="97"/>
      <c r="M188" s="84"/>
      <c r="N188" s="84"/>
      <c r="O188" s="84"/>
      <c r="P188" s="84"/>
      <c r="Q188" s="84"/>
      <c r="R188" s="84"/>
      <c r="S188" s="84"/>
      <c r="T188" s="84"/>
      <c r="U188" s="84"/>
      <c r="V188" s="84"/>
      <c r="W188" s="84"/>
      <c r="X188" s="84"/>
      <c r="Y188" s="84"/>
      <c r="Z188" s="84"/>
      <c r="AA188" s="84"/>
      <c r="AB188" s="84"/>
      <c r="AC188" s="84"/>
    </row>
    <row r="189" spans="2:29" x14ac:dyDescent="0.25">
      <c r="B189" s="89"/>
      <c r="C189" s="118"/>
      <c r="D189" s="118"/>
      <c r="E189" s="118"/>
      <c r="F189" s="118"/>
      <c r="G189" s="69"/>
      <c r="H189" s="69"/>
      <c r="I189" s="69"/>
      <c r="J189" s="97"/>
      <c r="M189" s="84"/>
      <c r="N189" s="84"/>
      <c r="O189" s="84"/>
      <c r="P189" s="84"/>
      <c r="Q189" s="84"/>
      <c r="R189" s="84"/>
      <c r="S189" s="84"/>
      <c r="T189" s="84"/>
      <c r="U189" s="84"/>
      <c r="V189" s="84"/>
      <c r="W189" s="84"/>
      <c r="X189" s="84"/>
      <c r="Y189" s="84"/>
      <c r="Z189" s="84"/>
      <c r="AA189" s="84"/>
      <c r="AB189" s="84"/>
      <c r="AC189" s="84"/>
    </row>
    <row r="190" spans="2:29" x14ac:dyDescent="0.25">
      <c r="B190" s="89"/>
      <c r="C190" s="118"/>
      <c r="D190" s="118"/>
      <c r="E190" s="118"/>
      <c r="F190" s="118"/>
      <c r="G190" s="69"/>
      <c r="H190" s="69"/>
      <c r="I190" s="69"/>
      <c r="J190" s="97"/>
      <c r="M190" s="84"/>
      <c r="N190" s="84"/>
      <c r="O190" s="84"/>
      <c r="P190" s="84"/>
      <c r="Q190" s="84"/>
      <c r="R190" s="84"/>
      <c r="S190" s="84"/>
      <c r="T190" s="84"/>
      <c r="U190" s="84"/>
      <c r="V190" s="84"/>
      <c r="W190" s="84"/>
      <c r="X190" s="84"/>
      <c r="Y190" s="84"/>
      <c r="Z190" s="84"/>
      <c r="AA190" s="84"/>
      <c r="AB190" s="84"/>
      <c r="AC190" s="84"/>
    </row>
    <row r="191" spans="2:29" x14ac:dyDescent="0.25">
      <c r="B191" s="89"/>
      <c r="C191" s="118"/>
      <c r="D191" s="118"/>
      <c r="E191" s="118"/>
      <c r="F191" s="118"/>
      <c r="G191" s="69"/>
      <c r="H191" s="69"/>
      <c r="I191" s="69"/>
      <c r="J191" s="97"/>
      <c r="M191" s="84"/>
      <c r="N191" s="84"/>
      <c r="O191" s="84"/>
      <c r="P191" s="84"/>
      <c r="Q191" s="84"/>
      <c r="R191" s="84"/>
      <c r="S191" s="84"/>
      <c r="T191" s="84"/>
      <c r="U191" s="84"/>
      <c r="V191" s="84"/>
      <c r="W191" s="84"/>
      <c r="X191" s="84"/>
      <c r="Y191" s="84"/>
      <c r="Z191" s="84"/>
      <c r="AA191" s="84"/>
      <c r="AB191" s="84"/>
      <c r="AC191" s="84"/>
    </row>
    <row r="192" spans="2:29" x14ac:dyDescent="0.25">
      <c r="B192" s="89"/>
      <c r="C192" s="118"/>
      <c r="D192" s="118"/>
      <c r="E192" s="118"/>
      <c r="F192" s="118"/>
      <c r="G192" s="69"/>
      <c r="H192" s="69"/>
      <c r="I192" s="69"/>
      <c r="J192" s="97"/>
      <c r="M192" s="84"/>
      <c r="N192" s="84"/>
      <c r="O192" s="84"/>
      <c r="P192" s="84"/>
      <c r="Q192" s="84"/>
      <c r="R192" s="84"/>
      <c r="S192" s="84"/>
      <c r="T192" s="84"/>
      <c r="U192" s="84"/>
      <c r="V192" s="84"/>
      <c r="W192" s="84"/>
      <c r="X192" s="84"/>
      <c r="Y192" s="84"/>
      <c r="Z192" s="84"/>
      <c r="AA192" s="84"/>
      <c r="AB192" s="84"/>
      <c r="AC192" s="84"/>
    </row>
    <row r="193" spans="2:29" x14ac:dyDescent="0.25">
      <c r="B193" s="89"/>
      <c r="C193" s="118"/>
      <c r="D193" s="118"/>
      <c r="E193" s="118"/>
      <c r="F193" s="118"/>
      <c r="G193" s="69"/>
      <c r="H193" s="69"/>
      <c r="I193" s="69"/>
      <c r="J193" s="97"/>
      <c r="M193" s="84"/>
      <c r="N193" s="84"/>
      <c r="O193" s="84"/>
      <c r="P193" s="84"/>
      <c r="Q193" s="84"/>
      <c r="R193" s="84"/>
      <c r="S193" s="84"/>
      <c r="T193" s="84"/>
      <c r="U193" s="84"/>
      <c r="V193" s="84"/>
      <c r="W193" s="84"/>
      <c r="X193" s="84"/>
      <c r="Y193" s="84"/>
      <c r="Z193" s="84"/>
      <c r="AA193" s="84"/>
      <c r="AB193" s="84"/>
      <c r="AC193" s="84"/>
    </row>
    <row r="194" spans="2:29" x14ac:dyDescent="0.25">
      <c r="B194" s="89"/>
      <c r="C194" s="118"/>
      <c r="D194" s="118"/>
      <c r="E194" s="118"/>
      <c r="F194" s="118"/>
      <c r="G194" s="69"/>
      <c r="H194" s="69"/>
      <c r="I194" s="69"/>
      <c r="J194" s="97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  <c r="AA194" s="84"/>
      <c r="AB194" s="84"/>
      <c r="AC194" s="84"/>
    </row>
    <row r="195" spans="2:29" x14ac:dyDescent="0.25">
      <c r="B195" s="89"/>
      <c r="C195" s="118"/>
      <c r="D195" s="118"/>
      <c r="E195" s="118"/>
      <c r="F195" s="118"/>
      <c r="G195" s="69"/>
      <c r="H195" s="69"/>
      <c r="I195" s="69"/>
      <c r="J195" s="97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4"/>
      <c r="AA195" s="84"/>
      <c r="AB195" s="84"/>
      <c r="AC195" s="84"/>
    </row>
    <row r="196" spans="2:29" x14ac:dyDescent="0.25">
      <c r="B196" s="89"/>
      <c r="C196" s="118"/>
      <c r="D196" s="118"/>
      <c r="E196" s="118"/>
      <c r="F196" s="118"/>
      <c r="G196" s="69"/>
      <c r="H196" s="69"/>
      <c r="I196" s="69"/>
      <c r="J196" s="97"/>
      <c r="M196" s="84"/>
      <c r="N196" s="84"/>
      <c r="O196" s="84"/>
      <c r="P196" s="84"/>
      <c r="Q196" s="84"/>
      <c r="R196" s="84"/>
      <c r="S196" s="84"/>
      <c r="T196" s="84"/>
      <c r="U196" s="84"/>
      <c r="V196" s="84"/>
      <c r="W196" s="84"/>
      <c r="X196" s="84"/>
      <c r="Y196" s="84"/>
      <c r="Z196" s="84"/>
      <c r="AA196" s="84"/>
      <c r="AB196" s="84"/>
      <c r="AC196" s="84"/>
    </row>
    <row r="197" spans="2:29" x14ac:dyDescent="0.25">
      <c r="B197" s="89"/>
      <c r="C197" s="118"/>
      <c r="D197" s="118"/>
      <c r="E197" s="118"/>
      <c r="F197" s="118"/>
      <c r="G197" s="69"/>
      <c r="H197" s="69"/>
      <c r="I197" s="69"/>
      <c r="J197" s="97"/>
      <c r="M197" s="84"/>
      <c r="N197" s="84"/>
      <c r="O197" s="84"/>
      <c r="P197" s="84"/>
      <c r="Q197" s="84"/>
      <c r="R197" s="84"/>
      <c r="S197" s="84"/>
      <c r="T197" s="84"/>
      <c r="U197" s="84"/>
      <c r="V197" s="84"/>
      <c r="W197" s="84"/>
      <c r="X197" s="84"/>
      <c r="Y197" s="84"/>
      <c r="Z197" s="84"/>
      <c r="AA197" s="84"/>
      <c r="AB197" s="84"/>
      <c r="AC197" s="84"/>
    </row>
    <row r="198" spans="2:29" x14ac:dyDescent="0.25">
      <c r="B198" s="89"/>
      <c r="C198" s="118"/>
      <c r="D198" s="118"/>
      <c r="E198" s="118"/>
      <c r="F198" s="118"/>
      <c r="G198" s="69"/>
      <c r="H198" s="69"/>
      <c r="I198" s="69"/>
      <c r="J198" s="97"/>
      <c r="M198" s="84"/>
      <c r="N198" s="84"/>
      <c r="O198" s="84"/>
      <c r="P198" s="84"/>
      <c r="Q198" s="84"/>
      <c r="R198" s="84"/>
      <c r="S198" s="84"/>
      <c r="T198" s="84"/>
      <c r="U198" s="84"/>
      <c r="V198" s="84"/>
      <c r="W198" s="84"/>
      <c r="X198" s="84"/>
      <c r="Y198" s="84"/>
      <c r="Z198" s="84"/>
      <c r="AA198" s="84"/>
      <c r="AB198" s="84"/>
      <c r="AC198" s="84"/>
    </row>
    <row r="199" spans="2:29" x14ac:dyDescent="0.25">
      <c r="B199" s="89"/>
      <c r="C199" s="118"/>
      <c r="D199" s="118"/>
      <c r="E199" s="118"/>
      <c r="F199" s="118"/>
      <c r="G199" s="69"/>
      <c r="H199" s="69"/>
      <c r="I199" s="69"/>
      <c r="J199" s="97"/>
      <c r="M199" s="84"/>
      <c r="N199" s="84"/>
      <c r="O199" s="84"/>
      <c r="P199" s="84"/>
      <c r="Q199" s="84"/>
      <c r="R199" s="84"/>
      <c r="S199" s="84"/>
      <c r="T199" s="84"/>
      <c r="U199" s="84"/>
      <c r="V199" s="84"/>
      <c r="W199" s="84"/>
      <c r="X199" s="84"/>
      <c r="Y199" s="84"/>
      <c r="Z199" s="84"/>
      <c r="AA199" s="84"/>
      <c r="AB199" s="84"/>
      <c r="AC199" s="84"/>
    </row>
    <row r="200" spans="2:29" x14ac:dyDescent="0.25">
      <c r="B200" s="89"/>
      <c r="C200" s="118"/>
      <c r="D200" s="118"/>
      <c r="E200" s="118"/>
      <c r="F200" s="118"/>
      <c r="G200" s="69"/>
      <c r="H200" s="69"/>
      <c r="I200" s="69"/>
      <c r="J200" s="97"/>
      <c r="M200" s="84"/>
      <c r="N200" s="84"/>
      <c r="O200" s="84"/>
      <c r="P200" s="84"/>
      <c r="Q200" s="84"/>
      <c r="R200" s="84"/>
      <c r="S200" s="84"/>
      <c r="T200" s="84"/>
      <c r="U200" s="84"/>
      <c r="V200" s="84"/>
      <c r="W200" s="84"/>
      <c r="X200" s="84"/>
      <c r="Y200" s="84"/>
      <c r="Z200" s="84"/>
      <c r="AA200" s="84"/>
      <c r="AB200" s="84"/>
      <c r="AC200" s="84"/>
    </row>
    <row r="201" spans="2:29" x14ac:dyDescent="0.25">
      <c r="B201" s="89"/>
      <c r="C201" s="118"/>
      <c r="D201" s="118"/>
      <c r="E201" s="118"/>
      <c r="F201" s="118"/>
      <c r="G201" s="69"/>
      <c r="H201" s="69"/>
      <c r="I201" s="69"/>
      <c r="J201" s="97"/>
      <c r="M201" s="84"/>
      <c r="N201" s="84"/>
      <c r="O201" s="84"/>
      <c r="P201" s="84"/>
      <c r="Q201" s="84"/>
      <c r="R201" s="84"/>
      <c r="S201" s="84"/>
      <c r="T201" s="84"/>
      <c r="U201" s="84"/>
      <c r="V201" s="84"/>
      <c r="W201" s="84"/>
      <c r="X201" s="84"/>
      <c r="Y201" s="84"/>
      <c r="Z201" s="84"/>
      <c r="AA201" s="84"/>
      <c r="AB201" s="84"/>
      <c r="AC201" s="84"/>
    </row>
    <row r="202" spans="2:29" x14ac:dyDescent="0.25">
      <c r="B202" s="89"/>
      <c r="C202" s="118"/>
      <c r="D202" s="118"/>
      <c r="E202" s="118"/>
      <c r="F202" s="118"/>
      <c r="G202" s="69"/>
      <c r="H202" s="69"/>
      <c r="I202" s="69"/>
      <c r="J202" s="97"/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Z202" s="84"/>
      <c r="AA202" s="84"/>
      <c r="AB202" s="84"/>
      <c r="AC202" s="84"/>
    </row>
    <row r="203" spans="2:29" x14ac:dyDescent="0.25">
      <c r="B203" s="89"/>
      <c r="C203" s="118"/>
      <c r="D203" s="118"/>
      <c r="E203" s="118"/>
      <c r="F203" s="118"/>
      <c r="G203" s="69"/>
      <c r="H203" s="69"/>
      <c r="I203" s="69"/>
      <c r="J203" s="97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  <c r="AA203" s="84"/>
      <c r="AB203" s="84"/>
      <c r="AC203" s="84"/>
    </row>
    <row r="204" spans="2:29" x14ac:dyDescent="0.25">
      <c r="B204" s="89"/>
      <c r="C204" s="118"/>
      <c r="D204" s="118"/>
      <c r="E204" s="118"/>
      <c r="F204" s="118"/>
      <c r="G204" s="69"/>
      <c r="H204" s="69"/>
      <c r="I204" s="69"/>
      <c r="J204" s="97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  <c r="AC204" s="84"/>
    </row>
    <row r="205" spans="2:29" x14ac:dyDescent="0.25">
      <c r="B205" s="89"/>
      <c r="C205" s="118"/>
      <c r="D205" s="118"/>
      <c r="E205" s="118"/>
      <c r="F205" s="118"/>
      <c r="G205" s="69"/>
      <c r="H205" s="69"/>
      <c r="I205" s="69"/>
      <c r="J205" s="97"/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Z205" s="84"/>
      <c r="AA205" s="84"/>
      <c r="AB205" s="84"/>
      <c r="AC205" s="84"/>
    </row>
    <row r="206" spans="2:29" x14ac:dyDescent="0.25">
      <c r="B206" s="89"/>
      <c r="C206" s="118"/>
      <c r="D206" s="118"/>
      <c r="E206" s="118"/>
      <c r="F206" s="118"/>
      <c r="G206" s="69"/>
      <c r="H206" s="69"/>
      <c r="I206" s="69"/>
      <c r="J206" s="97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  <c r="AA206" s="84"/>
      <c r="AB206" s="84"/>
      <c r="AC206" s="84"/>
    </row>
    <row r="207" spans="2:29" x14ac:dyDescent="0.25">
      <c r="B207" s="104"/>
      <c r="C207" s="102"/>
      <c r="D207" s="102"/>
      <c r="E207" s="102"/>
      <c r="F207" s="102"/>
      <c r="G207" s="102"/>
      <c r="H207" s="102"/>
      <c r="I207" s="102"/>
      <c r="J207" s="103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4"/>
      <c r="AA207" s="84"/>
      <c r="AB207" s="84"/>
      <c r="AC207" s="84"/>
    </row>
    <row r="208" spans="2:29" x14ac:dyDescent="0.25"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Z208" s="84"/>
      <c r="AA208" s="84"/>
      <c r="AB208" s="84"/>
      <c r="AC208" s="84"/>
    </row>
    <row r="209" spans="13:29" x14ac:dyDescent="0.25">
      <c r="M209" s="84"/>
      <c r="N209" s="84"/>
      <c r="O209" s="84"/>
      <c r="P209" s="84"/>
      <c r="Q209" s="84"/>
      <c r="R209" s="84"/>
      <c r="S209" s="84"/>
      <c r="T209" s="84"/>
      <c r="U209" s="84"/>
      <c r="V209" s="84"/>
      <c r="W209" s="84"/>
      <c r="X209" s="84"/>
      <c r="Y209" s="84"/>
      <c r="Z209" s="84"/>
      <c r="AA209" s="84"/>
      <c r="AB209" s="84"/>
      <c r="AC209" s="84"/>
    </row>
    <row r="210" spans="13:29" x14ac:dyDescent="0.25">
      <c r="M210" s="84"/>
      <c r="N210" s="84"/>
      <c r="O210" s="84"/>
      <c r="P210" s="84"/>
      <c r="Q210" s="84"/>
      <c r="R210" s="84"/>
      <c r="S210" s="84"/>
      <c r="T210" s="84"/>
      <c r="U210" s="84"/>
      <c r="V210" s="84"/>
      <c r="W210" s="84"/>
      <c r="X210" s="84"/>
      <c r="Y210" s="84"/>
      <c r="Z210" s="84"/>
      <c r="AA210" s="84"/>
      <c r="AB210" s="84"/>
      <c r="AC210" s="84"/>
    </row>
    <row r="211" spans="13:29" x14ac:dyDescent="0.25">
      <c r="M211" s="84"/>
      <c r="N211" s="84"/>
      <c r="O211" s="84"/>
      <c r="P211" s="84"/>
      <c r="Q211" s="84"/>
      <c r="R211" s="84"/>
      <c r="S211" s="84"/>
      <c r="T211" s="84"/>
      <c r="U211" s="84"/>
      <c r="V211" s="84"/>
      <c r="W211" s="84"/>
      <c r="X211" s="84"/>
      <c r="Y211" s="84"/>
      <c r="Z211" s="84"/>
      <c r="AA211" s="84"/>
      <c r="AB211" s="84"/>
      <c r="AC211" s="84"/>
    </row>
    <row r="212" spans="13:29" x14ac:dyDescent="0.25">
      <c r="M212" s="84"/>
      <c r="N212" s="84"/>
      <c r="O212" s="84"/>
      <c r="P212" s="84"/>
      <c r="Q212" s="84"/>
      <c r="R212" s="84"/>
      <c r="S212" s="84"/>
      <c r="T212" s="84"/>
      <c r="U212" s="84"/>
      <c r="V212" s="84"/>
      <c r="W212" s="84"/>
      <c r="X212" s="84"/>
      <c r="Y212" s="84"/>
      <c r="Z212" s="84"/>
      <c r="AA212" s="84"/>
      <c r="AB212" s="84"/>
      <c r="AC212" s="84"/>
    </row>
    <row r="213" spans="13:29" x14ac:dyDescent="0.25">
      <c r="M213" s="84"/>
      <c r="N213" s="84"/>
      <c r="O213" s="84"/>
      <c r="P213" s="84"/>
      <c r="Q213" s="84"/>
      <c r="R213" s="84"/>
      <c r="S213" s="84"/>
      <c r="T213" s="84"/>
      <c r="U213" s="84"/>
      <c r="V213" s="84"/>
      <c r="W213" s="84"/>
      <c r="X213" s="84"/>
      <c r="Y213" s="84"/>
      <c r="Z213" s="84"/>
      <c r="AA213" s="84"/>
      <c r="AB213" s="84"/>
      <c r="AC213" s="84"/>
    </row>
    <row r="214" spans="13:29" x14ac:dyDescent="0.25">
      <c r="M214" s="84"/>
      <c r="N214" s="84"/>
      <c r="O214" s="84"/>
      <c r="P214" s="84"/>
      <c r="Q214" s="84"/>
      <c r="R214" s="84"/>
      <c r="S214" s="84"/>
      <c r="T214" s="84"/>
      <c r="U214" s="84"/>
      <c r="V214" s="84"/>
      <c r="W214" s="84"/>
      <c r="X214" s="84"/>
      <c r="Y214" s="84"/>
      <c r="Z214" s="84"/>
      <c r="AA214" s="84"/>
      <c r="AB214" s="84"/>
      <c r="AC214" s="84"/>
    </row>
    <row r="215" spans="13:29" x14ac:dyDescent="0.25"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  <c r="AA215" s="84"/>
      <c r="AB215" s="84"/>
      <c r="AC215" s="84"/>
    </row>
    <row r="216" spans="13:29" x14ac:dyDescent="0.25">
      <c r="M216" s="84"/>
      <c r="N216" s="84"/>
      <c r="O216" s="84"/>
      <c r="P216" s="84"/>
      <c r="Q216" s="84"/>
      <c r="R216" s="84"/>
      <c r="S216" s="84"/>
      <c r="T216" s="84"/>
      <c r="U216" s="84"/>
      <c r="V216" s="84"/>
      <c r="W216" s="84"/>
      <c r="X216" s="84"/>
      <c r="Y216" s="84"/>
      <c r="Z216" s="84"/>
      <c r="AA216" s="84"/>
      <c r="AB216" s="84"/>
      <c r="AC216" s="84"/>
    </row>
    <row r="217" spans="13:29" x14ac:dyDescent="0.25">
      <c r="M217" s="84"/>
      <c r="N217" s="84"/>
      <c r="O217" s="84"/>
      <c r="P217" s="84"/>
      <c r="Q217" s="84"/>
      <c r="R217" s="84"/>
      <c r="S217" s="84"/>
      <c r="T217" s="84"/>
      <c r="U217" s="84"/>
      <c r="V217" s="84"/>
      <c r="W217" s="84"/>
      <c r="X217" s="84"/>
      <c r="Y217" s="84"/>
      <c r="Z217" s="84"/>
      <c r="AA217" s="84"/>
      <c r="AB217" s="84"/>
      <c r="AC217" s="84"/>
    </row>
    <row r="218" spans="13:29" x14ac:dyDescent="0.25">
      <c r="M218" s="84"/>
      <c r="N218" s="84"/>
      <c r="O218" s="84"/>
      <c r="P218" s="84"/>
      <c r="Q218" s="84"/>
      <c r="R218" s="84"/>
      <c r="S218" s="84"/>
      <c r="T218" s="84"/>
      <c r="U218" s="84"/>
      <c r="V218" s="84"/>
      <c r="W218" s="84"/>
      <c r="X218" s="84"/>
      <c r="Y218" s="84"/>
      <c r="Z218" s="84"/>
      <c r="AA218" s="84"/>
      <c r="AB218" s="84"/>
      <c r="AC218" s="84"/>
    </row>
    <row r="219" spans="13:29" x14ac:dyDescent="0.25">
      <c r="M219" s="84"/>
      <c r="N219" s="84"/>
      <c r="O219" s="84"/>
      <c r="P219" s="84"/>
      <c r="Q219" s="84"/>
      <c r="R219" s="84"/>
      <c r="S219" s="84"/>
      <c r="T219" s="84"/>
      <c r="U219" s="84"/>
      <c r="V219" s="84"/>
      <c r="W219" s="84"/>
      <c r="X219" s="84"/>
      <c r="Y219" s="84"/>
      <c r="Z219" s="84"/>
      <c r="AA219" s="84"/>
      <c r="AB219" s="84"/>
      <c r="AC219" s="84"/>
    </row>
    <row r="220" spans="13:29" x14ac:dyDescent="0.25">
      <c r="M220" s="84"/>
      <c r="N220" s="84"/>
      <c r="O220" s="84"/>
      <c r="P220" s="84"/>
      <c r="Q220" s="84"/>
      <c r="R220" s="84"/>
      <c r="S220" s="84"/>
      <c r="T220" s="84"/>
      <c r="U220" s="84"/>
      <c r="V220" s="84"/>
      <c r="W220" s="84"/>
      <c r="X220" s="84"/>
      <c r="Y220" s="84"/>
      <c r="Z220" s="84"/>
      <c r="AA220" s="84"/>
      <c r="AB220" s="84"/>
      <c r="AC220" s="84"/>
    </row>
    <row r="221" spans="13:29" x14ac:dyDescent="0.25">
      <c r="M221" s="84"/>
      <c r="N221" s="84"/>
      <c r="O221" s="84"/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Z221" s="84"/>
      <c r="AA221" s="84"/>
      <c r="AB221" s="84"/>
      <c r="AC221" s="84"/>
    </row>
    <row r="222" spans="13:29" x14ac:dyDescent="0.25">
      <c r="M222" s="84"/>
      <c r="N222" s="84"/>
      <c r="O222" s="84"/>
      <c r="P222" s="84"/>
      <c r="Q222" s="84"/>
      <c r="R222" s="84"/>
      <c r="S222" s="84"/>
      <c r="T222" s="84"/>
      <c r="U222" s="84"/>
      <c r="V222" s="84"/>
      <c r="W222" s="84"/>
      <c r="X222" s="84"/>
      <c r="Y222" s="84"/>
      <c r="Z222" s="84"/>
      <c r="AA222" s="84"/>
      <c r="AB222" s="84"/>
      <c r="AC222" s="84"/>
    </row>
    <row r="223" spans="13:29" x14ac:dyDescent="0.25">
      <c r="M223" s="84"/>
      <c r="N223" s="84"/>
      <c r="O223" s="84"/>
      <c r="P223" s="84"/>
      <c r="Q223" s="84"/>
      <c r="R223" s="84"/>
      <c r="S223" s="84"/>
      <c r="T223" s="84"/>
      <c r="U223" s="84"/>
      <c r="V223" s="84"/>
      <c r="W223" s="84"/>
      <c r="X223" s="84"/>
      <c r="Y223" s="84"/>
      <c r="Z223" s="84"/>
      <c r="AA223" s="84"/>
      <c r="AB223" s="84"/>
      <c r="AC223" s="84"/>
    </row>
    <row r="224" spans="13:29" x14ac:dyDescent="0.25">
      <c r="M224" s="84"/>
      <c r="N224" s="84"/>
      <c r="O224" s="84"/>
      <c r="P224" s="84"/>
      <c r="Q224" s="84"/>
      <c r="R224" s="84"/>
      <c r="S224" s="84"/>
      <c r="T224" s="84"/>
      <c r="U224" s="84"/>
      <c r="V224" s="84"/>
      <c r="W224" s="84"/>
      <c r="X224" s="84"/>
      <c r="Y224" s="84"/>
      <c r="Z224" s="84"/>
      <c r="AA224" s="84"/>
      <c r="AB224" s="84"/>
      <c r="AC224" s="84"/>
    </row>
    <row r="225" spans="13:29" x14ac:dyDescent="0.25">
      <c r="M225" s="84"/>
      <c r="N225" s="84"/>
      <c r="O225" s="84"/>
      <c r="P225" s="84"/>
      <c r="Q225" s="84"/>
      <c r="R225" s="84"/>
      <c r="S225" s="84"/>
      <c r="T225" s="84"/>
      <c r="U225" s="84"/>
      <c r="V225" s="84"/>
      <c r="W225" s="84"/>
      <c r="X225" s="84"/>
      <c r="Y225" s="84"/>
      <c r="Z225" s="84"/>
      <c r="AA225" s="84"/>
      <c r="AB225" s="84"/>
      <c r="AC225" s="84"/>
    </row>
    <row r="226" spans="13:29" x14ac:dyDescent="0.25">
      <c r="M226" s="84"/>
      <c r="N226" s="84"/>
      <c r="O226" s="84"/>
      <c r="P226" s="84"/>
      <c r="Q226" s="84"/>
      <c r="R226" s="84"/>
      <c r="S226" s="84"/>
      <c r="T226" s="84"/>
      <c r="U226" s="84"/>
      <c r="V226" s="84"/>
      <c r="W226" s="84"/>
      <c r="X226" s="84"/>
      <c r="Y226" s="84"/>
      <c r="Z226" s="84"/>
      <c r="AA226" s="84"/>
      <c r="AB226" s="84"/>
      <c r="AC226" s="84"/>
    </row>
    <row r="227" spans="13:29" x14ac:dyDescent="0.25">
      <c r="M227" s="84"/>
      <c r="N227" s="84"/>
      <c r="O227" s="84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84"/>
      <c r="AA227" s="84"/>
      <c r="AB227" s="84"/>
      <c r="AC227" s="84"/>
    </row>
    <row r="228" spans="13:29" x14ac:dyDescent="0.25"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  <c r="AA228" s="84"/>
      <c r="AB228" s="84"/>
      <c r="AC228" s="84"/>
    </row>
    <row r="229" spans="13:29" x14ac:dyDescent="0.25">
      <c r="M229" s="84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X229" s="84"/>
      <c r="Y229" s="84"/>
      <c r="Z229" s="84"/>
      <c r="AA229" s="84"/>
      <c r="AB229" s="84"/>
      <c r="AC229" s="84"/>
    </row>
    <row r="230" spans="13:29" x14ac:dyDescent="0.25"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Z230" s="84"/>
      <c r="AA230" s="84"/>
      <c r="AB230" s="84"/>
      <c r="AC230" s="84"/>
    </row>
    <row r="231" spans="13:29" x14ac:dyDescent="0.25">
      <c r="M231" s="84"/>
      <c r="N231" s="84"/>
      <c r="O231" s="84"/>
      <c r="P231" s="84"/>
      <c r="Q231" s="84"/>
      <c r="R231" s="84"/>
      <c r="S231" s="84"/>
      <c r="T231" s="84"/>
      <c r="U231" s="84"/>
      <c r="V231" s="84"/>
      <c r="W231" s="84"/>
      <c r="X231" s="84"/>
      <c r="Y231" s="84"/>
      <c r="Z231" s="84"/>
      <c r="AA231" s="84"/>
      <c r="AB231" s="84"/>
      <c r="AC231" s="84"/>
    </row>
    <row r="232" spans="13:29" x14ac:dyDescent="0.25">
      <c r="M232" s="84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X232" s="84"/>
      <c r="Y232" s="84"/>
      <c r="Z232" s="84"/>
      <c r="AA232" s="84"/>
      <c r="AB232" s="84"/>
      <c r="AC232" s="84"/>
    </row>
    <row r="233" spans="13:29" x14ac:dyDescent="0.25">
      <c r="M233" s="84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Z233" s="84"/>
      <c r="AA233" s="84"/>
      <c r="AB233" s="84"/>
      <c r="AC233" s="84"/>
    </row>
    <row r="234" spans="13:29" x14ac:dyDescent="0.25">
      <c r="M234" s="84"/>
      <c r="N234" s="84"/>
      <c r="O234" s="84"/>
      <c r="P234" s="84"/>
      <c r="Q234" s="84"/>
      <c r="R234" s="84"/>
      <c r="S234" s="84"/>
      <c r="T234" s="84"/>
      <c r="U234" s="84"/>
      <c r="V234" s="84"/>
      <c r="W234" s="84"/>
      <c r="X234" s="84"/>
      <c r="Y234" s="84"/>
      <c r="Z234" s="84"/>
      <c r="AA234" s="84"/>
      <c r="AB234" s="84"/>
      <c r="AC234" s="84"/>
    </row>
    <row r="235" spans="13:29" x14ac:dyDescent="0.25">
      <c r="M235" s="84"/>
      <c r="N235" s="84"/>
      <c r="O235" s="84"/>
      <c r="P235" s="84"/>
      <c r="Q235" s="84"/>
      <c r="R235" s="84"/>
      <c r="S235" s="84"/>
      <c r="T235" s="84"/>
      <c r="U235" s="84"/>
      <c r="V235" s="84"/>
      <c r="W235" s="84"/>
      <c r="X235" s="84"/>
      <c r="Y235" s="84"/>
      <c r="Z235" s="84"/>
      <c r="AA235" s="84"/>
      <c r="AB235" s="84"/>
      <c r="AC235" s="84"/>
    </row>
    <row r="236" spans="13:29" x14ac:dyDescent="0.25">
      <c r="M236" s="84"/>
      <c r="N236" s="84"/>
      <c r="O236" s="84"/>
      <c r="P236" s="84"/>
      <c r="Q236" s="84"/>
      <c r="R236" s="84"/>
      <c r="S236" s="84"/>
      <c r="T236" s="84"/>
      <c r="U236" s="84"/>
      <c r="V236" s="84"/>
      <c r="W236" s="84"/>
      <c r="X236" s="84"/>
      <c r="Y236" s="84"/>
      <c r="Z236" s="84"/>
      <c r="AA236" s="84"/>
      <c r="AB236" s="84"/>
      <c r="AC236" s="84"/>
    </row>
    <row r="237" spans="13:29" x14ac:dyDescent="0.25">
      <c r="M237" s="84"/>
      <c r="N237" s="84"/>
      <c r="O237" s="84"/>
      <c r="P237" s="84"/>
      <c r="Q237" s="84"/>
      <c r="R237" s="84"/>
      <c r="S237" s="84"/>
      <c r="T237" s="84"/>
      <c r="U237" s="84"/>
      <c r="V237" s="84"/>
      <c r="W237" s="84"/>
      <c r="X237" s="84"/>
      <c r="Y237" s="84"/>
      <c r="Z237" s="84"/>
      <c r="AA237" s="84"/>
      <c r="AB237" s="84"/>
      <c r="AC237" s="84"/>
    </row>
    <row r="238" spans="13:29" x14ac:dyDescent="0.25">
      <c r="M238" s="84"/>
      <c r="N238" s="84"/>
      <c r="O238" s="84"/>
      <c r="P238" s="84"/>
      <c r="Q238" s="84"/>
      <c r="R238" s="84"/>
      <c r="S238" s="84"/>
      <c r="T238" s="84"/>
      <c r="U238" s="84"/>
      <c r="V238" s="84"/>
      <c r="W238" s="84"/>
      <c r="X238" s="84"/>
      <c r="Y238" s="84"/>
      <c r="Z238" s="84"/>
      <c r="AA238" s="84"/>
      <c r="AB238" s="84"/>
      <c r="AC238" s="84"/>
    </row>
    <row r="239" spans="13:29" x14ac:dyDescent="0.25">
      <c r="M239" s="84"/>
      <c r="N239" s="84"/>
      <c r="O239" s="84"/>
      <c r="P239" s="84"/>
      <c r="Q239" s="84"/>
      <c r="R239" s="84"/>
      <c r="S239" s="84"/>
      <c r="T239" s="84"/>
      <c r="U239" s="84"/>
      <c r="V239" s="84"/>
      <c r="W239" s="84"/>
      <c r="X239" s="84"/>
      <c r="Y239" s="84"/>
      <c r="Z239" s="84"/>
      <c r="AA239" s="84"/>
      <c r="AB239" s="84"/>
      <c r="AC239" s="84"/>
    </row>
    <row r="240" spans="13:29" x14ac:dyDescent="0.25">
      <c r="M240" s="84"/>
      <c r="N240" s="84"/>
      <c r="O240" s="84"/>
      <c r="P240" s="84"/>
      <c r="Q240" s="84"/>
      <c r="R240" s="84"/>
      <c r="S240" s="84"/>
      <c r="T240" s="84"/>
      <c r="U240" s="84"/>
      <c r="V240" s="84"/>
      <c r="W240" s="84"/>
      <c r="X240" s="84"/>
      <c r="Y240" s="84"/>
      <c r="Z240" s="84"/>
      <c r="AA240" s="84"/>
      <c r="AB240" s="84"/>
      <c r="AC240" s="84"/>
    </row>
    <row r="241" spans="13:29" x14ac:dyDescent="0.25">
      <c r="M241" s="84"/>
      <c r="N241" s="84"/>
      <c r="O241" s="84"/>
      <c r="P241" s="84"/>
      <c r="Q241" s="84"/>
      <c r="R241" s="84"/>
      <c r="S241" s="84"/>
      <c r="T241" s="84"/>
      <c r="U241" s="84"/>
      <c r="V241" s="84"/>
      <c r="W241" s="84"/>
      <c r="X241" s="84"/>
      <c r="Y241" s="84"/>
      <c r="Z241" s="84"/>
      <c r="AA241" s="84"/>
      <c r="AB241" s="84"/>
      <c r="AC241" s="84"/>
    </row>
    <row r="242" spans="13:29" x14ac:dyDescent="0.25">
      <c r="M242" s="84"/>
      <c r="N242" s="84"/>
      <c r="O242" s="84"/>
      <c r="P242" s="84"/>
      <c r="Q242" s="84"/>
      <c r="R242" s="84"/>
      <c r="S242" s="84"/>
      <c r="T242" s="84"/>
      <c r="U242" s="84"/>
      <c r="V242" s="84"/>
      <c r="W242" s="84"/>
      <c r="X242" s="84"/>
      <c r="Y242" s="84"/>
      <c r="Z242" s="84"/>
      <c r="AA242" s="84"/>
      <c r="AB242" s="84"/>
      <c r="AC242" s="84"/>
    </row>
    <row r="243" spans="13:29" x14ac:dyDescent="0.25">
      <c r="M243" s="84"/>
      <c r="N243" s="84"/>
      <c r="O243" s="84"/>
      <c r="P243" s="84"/>
      <c r="Q243" s="84"/>
      <c r="R243" s="84"/>
      <c r="S243" s="84"/>
      <c r="T243" s="84"/>
      <c r="U243" s="84"/>
      <c r="V243" s="84"/>
      <c r="W243" s="84"/>
      <c r="X243" s="84"/>
      <c r="Y243" s="84"/>
      <c r="Z243" s="84"/>
      <c r="AA243" s="84"/>
      <c r="AB243" s="84"/>
      <c r="AC243" s="84"/>
    </row>
    <row r="244" spans="13:29" x14ac:dyDescent="0.25">
      <c r="M244" s="84"/>
      <c r="N244" s="84"/>
      <c r="O244" s="84"/>
      <c r="P244" s="84"/>
      <c r="Q244" s="84"/>
      <c r="R244" s="84"/>
      <c r="S244" s="84"/>
      <c r="T244" s="84"/>
      <c r="U244" s="84"/>
      <c r="V244" s="84"/>
      <c r="W244" s="84"/>
      <c r="X244" s="84"/>
      <c r="Y244" s="84"/>
      <c r="Z244" s="84"/>
      <c r="AA244" s="84"/>
      <c r="AB244" s="84"/>
      <c r="AC244" s="84"/>
    </row>
    <row r="245" spans="13:29" x14ac:dyDescent="0.25">
      <c r="M245" s="84"/>
      <c r="N245" s="84"/>
      <c r="O245" s="84"/>
      <c r="P245" s="84"/>
      <c r="Q245" s="84"/>
      <c r="R245" s="84"/>
      <c r="S245" s="84"/>
      <c r="T245" s="84"/>
      <c r="U245" s="84"/>
      <c r="V245" s="84"/>
      <c r="W245" s="84"/>
      <c r="X245" s="84"/>
      <c r="Y245" s="84"/>
      <c r="Z245" s="84"/>
      <c r="AA245" s="84"/>
      <c r="AB245" s="84"/>
      <c r="AC245" s="84"/>
    </row>
    <row r="246" spans="13:29" x14ac:dyDescent="0.25">
      <c r="M246" s="84"/>
      <c r="N246" s="84"/>
      <c r="O246" s="84"/>
      <c r="P246" s="84"/>
      <c r="Q246" s="84"/>
      <c r="R246" s="84"/>
      <c r="S246" s="84"/>
      <c r="T246" s="84"/>
      <c r="U246" s="84"/>
      <c r="V246" s="84"/>
      <c r="W246" s="84"/>
      <c r="X246" s="84"/>
      <c r="Y246" s="84"/>
      <c r="Z246" s="84"/>
      <c r="AA246" s="84"/>
      <c r="AB246" s="84"/>
      <c r="AC246" s="84"/>
    </row>
    <row r="247" spans="13:29" x14ac:dyDescent="0.25">
      <c r="M247" s="84"/>
      <c r="N247" s="84"/>
      <c r="O247" s="84"/>
      <c r="P247" s="84"/>
      <c r="Q247" s="84"/>
      <c r="R247" s="84"/>
      <c r="S247" s="84"/>
      <c r="T247" s="84"/>
      <c r="U247" s="84"/>
      <c r="V247" s="84"/>
      <c r="W247" s="84"/>
      <c r="X247" s="84"/>
      <c r="Y247" s="84"/>
      <c r="Z247" s="84"/>
      <c r="AA247" s="84"/>
      <c r="AB247" s="84"/>
      <c r="AC247" s="84"/>
    </row>
    <row r="248" spans="13:29" x14ac:dyDescent="0.25">
      <c r="M248" s="84"/>
      <c r="N248" s="84"/>
      <c r="O248" s="84"/>
      <c r="P248" s="84"/>
      <c r="Q248" s="84"/>
      <c r="R248" s="84"/>
      <c r="S248" s="84"/>
      <c r="T248" s="84"/>
      <c r="U248" s="84"/>
      <c r="V248" s="84"/>
      <c r="W248" s="84"/>
      <c r="X248" s="84"/>
      <c r="Y248" s="84"/>
      <c r="Z248" s="84"/>
      <c r="AA248" s="84"/>
      <c r="AB248" s="84"/>
      <c r="AC248" s="84"/>
    </row>
    <row r="249" spans="13:29" x14ac:dyDescent="0.25">
      <c r="M249" s="84"/>
      <c r="N249" s="84"/>
      <c r="O249" s="84"/>
      <c r="P249" s="84"/>
      <c r="Q249" s="84"/>
      <c r="R249" s="84"/>
      <c r="S249" s="84"/>
      <c r="T249" s="84"/>
      <c r="U249" s="84"/>
      <c r="V249" s="84"/>
      <c r="W249" s="84"/>
      <c r="X249" s="84"/>
      <c r="Y249" s="84"/>
      <c r="Z249" s="84"/>
      <c r="AA249" s="84"/>
      <c r="AB249" s="84"/>
      <c r="AC249" s="84"/>
    </row>
    <row r="250" spans="13:29" x14ac:dyDescent="0.25">
      <c r="M250" s="84"/>
      <c r="N250" s="84"/>
      <c r="O250" s="84"/>
      <c r="P250" s="84"/>
      <c r="Q250" s="84"/>
      <c r="R250" s="84"/>
      <c r="S250" s="84"/>
      <c r="T250" s="84"/>
      <c r="U250" s="84"/>
      <c r="V250" s="84"/>
      <c r="W250" s="84"/>
      <c r="X250" s="84"/>
      <c r="Y250" s="84"/>
      <c r="Z250" s="84"/>
      <c r="AA250" s="84"/>
      <c r="AB250" s="84"/>
      <c r="AC250" s="84"/>
    </row>
    <row r="251" spans="13:29" x14ac:dyDescent="0.25">
      <c r="M251" s="84"/>
      <c r="N251" s="84"/>
      <c r="O251" s="84"/>
      <c r="P251" s="84"/>
      <c r="Q251" s="84"/>
      <c r="R251" s="84"/>
      <c r="S251" s="84"/>
      <c r="T251" s="84"/>
      <c r="U251" s="84"/>
      <c r="V251" s="84"/>
      <c r="W251" s="84"/>
      <c r="X251" s="84"/>
      <c r="Y251" s="84"/>
      <c r="Z251" s="84"/>
      <c r="AA251" s="84"/>
      <c r="AB251" s="84"/>
      <c r="AC251" s="84"/>
    </row>
    <row r="252" spans="13:29" x14ac:dyDescent="0.25">
      <c r="M252" s="84"/>
      <c r="N252" s="84"/>
      <c r="O252" s="84"/>
      <c r="P252" s="84"/>
      <c r="Q252" s="84"/>
      <c r="R252" s="84"/>
      <c r="S252" s="84"/>
      <c r="T252" s="84"/>
      <c r="U252" s="84"/>
      <c r="V252" s="84"/>
      <c r="W252" s="84"/>
      <c r="X252" s="84"/>
      <c r="Y252" s="84"/>
      <c r="Z252" s="84"/>
      <c r="AA252" s="84"/>
      <c r="AB252" s="84"/>
      <c r="AC252" s="84"/>
    </row>
    <row r="253" spans="13:29" x14ac:dyDescent="0.25">
      <c r="M253" s="84"/>
      <c r="N253" s="84"/>
      <c r="O253" s="84"/>
      <c r="P253" s="84"/>
      <c r="Q253" s="84"/>
      <c r="R253" s="84"/>
      <c r="S253" s="84"/>
      <c r="T253" s="84"/>
      <c r="U253" s="84"/>
      <c r="V253" s="84"/>
      <c r="W253" s="84"/>
      <c r="X253" s="84"/>
      <c r="Y253" s="84"/>
      <c r="Z253" s="84"/>
      <c r="AA253" s="84"/>
      <c r="AB253" s="84"/>
      <c r="AC253" s="84"/>
    </row>
    <row r="254" spans="13:29" x14ac:dyDescent="0.25">
      <c r="M254" s="84"/>
      <c r="N254" s="84"/>
      <c r="O254" s="84"/>
      <c r="P254" s="84"/>
      <c r="Q254" s="84"/>
      <c r="R254" s="84"/>
      <c r="S254" s="84"/>
      <c r="T254" s="84"/>
      <c r="U254" s="84"/>
      <c r="V254" s="84"/>
      <c r="W254" s="84"/>
      <c r="X254" s="84"/>
      <c r="Y254" s="84"/>
      <c r="Z254" s="84"/>
      <c r="AA254" s="84"/>
      <c r="AB254" s="84"/>
      <c r="AC254" s="84"/>
    </row>
    <row r="255" spans="13:29" x14ac:dyDescent="0.25">
      <c r="M255" s="84"/>
      <c r="N255" s="84"/>
      <c r="O255" s="84"/>
      <c r="P255" s="84"/>
      <c r="Q255" s="84"/>
      <c r="R255" s="84"/>
      <c r="S255" s="84"/>
      <c r="T255" s="84"/>
      <c r="U255" s="84"/>
      <c r="V255" s="84"/>
      <c r="W255" s="84"/>
      <c r="X255" s="84"/>
      <c r="Y255" s="84"/>
      <c r="Z255" s="84"/>
      <c r="AA255" s="84"/>
      <c r="AB255" s="84"/>
      <c r="AC255" s="84"/>
    </row>
    <row r="256" spans="13:29" x14ac:dyDescent="0.25">
      <c r="M256" s="84"/>
      <c r="N256" s="84"/>
      <c r="O256" s="84"/>
      <c r="P256" s="84"/>
      <c r="Q256" s="84"/>
      <c r="R256" s="84"/>
      <c r="S256" s="84"/>
      <c r="T256" s="84"/>
      <c r="U256" s="84"/>
      <c r="V256" s="84"/>
      <c r="W256" s="84"/>
      <c r="X256" s="84"/>
      <c r="Y256" s="84"/>
      <c r="Z256" s="84"/>
      <c r="AA256" s="84"/>
      <c r="AB256" s="84"/>
      <c r="AC256" s="84"/>
    </row>
    <row r="257" spans="13:29" x14ac:dyDescent="0.25">
      <c r="M257" s="84"/>
      <c r="N257" s="84"/>
      <c r="O257" s="84"/>
      <c r="P257" s="84"/>
      <c r="Q257" s="84"/>
      <c r="R257" s="84"/>
      <c r="S257" s="84"/>
      <c r="T257" s="84"/>
      <c r="U257" s="84"/>
      <c r="V257" s="84"/>
      <c r="W257" s="84"/>
      <c r="X257" s="84"/>
      <c r="Y257" s="84"/>
      <c r="Z257" s="84"/>
      <c r="AA257" s="84"/>
      <c r="AB257" s="84"/>
      <c r="AC257" s="84"/>
    </row>
    <row r="258" spans="13:29" x14ac:dyDescent="0.25">
      <c r="M258" s="84"/>
      <c r="N258" s="84"/>
      <c r="O258" s="84"/>
      <c r="P258" s="84"/>
      <c r="Q258" s="84"/>
      <c r="R258" s="84"/>
      <c r="S258" s="84"/>
      <c r="T258" s="84"/>
      <c r="U258" s="84"/>
      <c r="V258" s="84"/>
      <c r="W258" s="84"/>
      <c r="X258" s="84"/>
      <c r="Y258" s="84"/>
      <c r="Z258" s="84"/>
      <c r="AA258" s="84"/>
      <c r="AB258" s="84"/>
      <c r="AC258" s="84"/>
    </row>
    <row r="259" spans="13:29" x14ac:dyDescent="0.25">
      <c r="M259" s="84"/>
      <c r="N259" s="84"/>
      <c r="O259" s="84"/>
      <c r="P259" s="84"/>
      <c r="Q259" s="84"/>
      <c r="R259" s="84"/>
      <c r="S259" s="84"/>
      <c r="T259" s="84"/>
      <c r="U259" s="84"/>
      <c r="V259" s="84"/>
      <c r="W259" s="84"/>
      <c r="X259" s="84"/>
      <c r="Y259" s="84"/>
      <c r="Z259" s="84"/>
      <c r="AA259" s="84"/>
      <c r="AB259" s="84"/>
      <c r="AC259" s="84"/>
    </row>
    <row r="260" spans="13:29" x14ac:dyDescent="0.25">
      <c r="M260" s="84"/>
      <c r="N260" s="84"/>
      <c r="O260" s="84"/>
      <c r="P260" s="84"/>
      <c r="Q260" s="84"/>
      <c r="R260" s="84"/>
      <c r="S260" s="84"/>
      <c r="T260" s="84"/>
      <c r="U260" s="84"/>
      <c r="V260" s="84"/>
      <c r="W260" s="84"/>
      <c r="X260" s="84"/>
      <c r="Y260" s="84"/>
      <c r="Z260" s="84"/>
      <c r="AA260" s="84"/>
      <c r="AB260" s="84"/>
      <c r="AC260" s="84"/>
    </row>
    <row r="261" spans="13:29" x14ac:dyDescent="0.25">
      <c r="M261" s="84"/>
      <c r="N261" s="84"/>
      <c r="O261" s="84"/>
      <c r="P261" s="84"/>
      <c r="Q261" s="84"/>
      <c r="R261" s="84"/>
      <c r="S261" s="84"/>
      <c r="T261" s="84"/>
      <c r="U261" s="84"/>
      <c r="V261" s="84"/>
      <c r="W261" s="84"/>
      <c r="X261" s="84"/>
      <c r="Y261" s="84"/>
      <c r="Z261" s="84"/>
      <c r="AA261" s="84"/>
      <c r="AB261" s="84"/>
      <c r="AC261" s="84"/>
    </row>
    <row r="262" spans="13:29" x14ac:dyDescent="0.25">
      <c r="M262" s="84"/>
      <c r="N262" s="84"/>
      <c r="O262" s="84"/>
      <c r="P262" s="84"/>
      <c r="Q262" s="84"/>
      <c r="R262" s="84"/>
      <c r="S262" s="84"/>
      <c r="T262" s="84"/>
      <c r="U262" s="84"/>
      <c r="V262" s="84"/>
      <c r="W262" s="84"/>
      <c r="X262" s="84"/>
      <c r="Y262" s="84"/>
      <c r="Z262" s="84"/>
      <c r="AA262" s="84"/>
      <c r="AB262" s="84"/>
      <c r="AC262" s="84"/>
    </row>
    <row r="263" spans="13:29" x14ac:dyDescent="0.25">
      <c r="M263" s="84"/>
      <c r="N263" s="84"/>
      <c r="O263" s="84"/>
      <c r="P263" s="84"/>
      <c r="Q263" s="84"/>
      <c r="R263" s="84"/>
      <c r="S263" s="84"/>
      <c r="T263" s="84"/>
      <c r="U263" s="84"/>
      <c r="V263" s="84"/>
      <c r="W263" s="84"/>
      <c r="X263" s="84"/>
      <c r="Y263" s="84"/>
      <c r="Z263" s="84"/>
      <c r="AA263" s="84"/>
      <c r="AB263" s="84"/>
      <c r="AC263" s="84"/>
    </row>
    <row r="264" spans="13:29" x14ac:dyDescent="0.25">
      <c r="M264" s="84"/>
      <c r="N264" s="84"/>
      <c r="O264" s="84"/>
      <c r="P264" s="84"/>
      <c r="Q264" s="84"/>
      <c r="R264" s="84"/>
      <c r="S264" s="84"/>
      <c r="T264" s="84"/>
      <c r="U264" s="84"/>
      <c r="V264" s="84"/>
      <c r="W264" s="84"/>
      <c r="X264" s="84"/>
      <c r="Y264" s="84"/>
      <c r="Z264" s="84"/>
      <c r="AA264" s="84"/>
      <c r="AB264" s="84"/>
      <c r="AC264" s="84"/>
    </row>
    <row r="265" spans="13:29" x14ac:dyDescent="0.25">
      <c r="M265" s="84"/>
      <c r="N265" s="84"/>
      <c r="O265" s="84"/>
      <c r="P265" s="84"/>
      <c r="Q265" s="84"/>
      <c r="R265" s="84"/>
      <c r="S265" s="84"/>
      <c r="T265" s="84"/>
      <c r="U265" s="84"/>
      <c r="V265" s="84"/>
      <c r="W265" s="84"/>
      <c r="X265" s="84"/>
      <c r="Y265" s="84"/>
      <c r="Z265" s="84"/>
      <c r="AA265" s="84"/>
      <c r="AB265" s="84"/>
      <c r="AC265" s="84"/>
    </row>
    <row r="266" spans="13:29" x14ac:dyDescent="0.25">
      <c r="M266" s="84"/>
      <c r="N266" s="84"/>
      <c r="O266" s="84"/>
      <c r="P266" s="84"/>
      <c r="Q266" s="84"/>
      <c r="R266" s="84"/>
      <c r="S266" s="84"/>
      <c r="T266" s="84"/>
      <c r="U266" s="84"/>
      <c r="V266" s="84"/>
      <c r="W266" s="84"/>
      <c r="X266" s="84"/>
      <c r="Y266" s="84"/>
      <c r="Z266" s="84"/>
      <c r="AA266" s="84"/>
      <c r="AB266" s="84"/>
      <c r="AC266" s="84"/>
    </row>
    <row r="267" spans="13:29" x14ac:dyDescent="0.25">
      <c r="M267" s="84"/>
      <c r="N267" s="84"/>
      <c r="O267" s="84"/>
      <c r="P267" s="84"/>
      <c r="Q267" s="84"/>
      <c r="R267" s="84"/>
      <c r="S267" s="84"/>
      <c r="T267" s="84"/>
      <c r="U267" s="84"/>
      <c r="V267" s="84"/>
      <c r="W267" s="84"/>
      <c r="X267" s="84"/>
      <c r="Y267" s="84"/>
      <c r="Z267" s="84"/>
      <c r="AA267" s="84"/>
      <c r="AB267" s="84"/>
      <c r="AC267" s="84"/>
    </row>
    <row r="268" spans="13:29" x14ac:dyDescent="0.25">
      <c r="M268" s="84"/>
      <c r="N268" s="84"/>
      <c r="O268" s="84"/>
      <c r="P268" s="84"/>
      <c r="Q268" s="84"/>
      <c r="R268" s="84"/>
      <c r="S268" s="84"/>
      <c r="T268" s="84"/>
      <c r="U268" s="84"/>
      <c r="V268" s="84"/>
      <c r="W268" s="84"/>
      <c r="X268" s="84"/>
      <c r="Y268" s="84"/>
      <c r="Z268" s="84"/>
      <c r="AA268" s="84"/>
      <c r="AB268" s="84"/>
      <c r="AC268" s="84"/>
    </row>
    <row r="269" spans="13:29" x14ac:dyDescent="0.25">
      <c r="M269" s="84"/>
      <c r="N269" s="84"/>
      <c r="O269" s="84"/>
      <c r="P269" s="84"/>
      <c r="Q269" s="84"/>
      <c r="R269" s="84"/>
      <c r="S269" s="84"/>
      <c r="T269" s="84"/>
      <c r="U269" s="84"/>
      <c r="V269" s="84"/>
      <c r="W269" s="84"/>
      <c r="X269" s="84"/>
      <c r="Y269" s="84"/>
      <c r="Z269" s="84"/>
      <c r="AA269" s="84"/>
      <c r="AB269" s="84"/>
      <c r="AC269" s="84"/>
    </row>
    <row r="270" spans="13:29" x14ac:dyDescent="0.25">
      <c r="M270" s="84"/>
      <c r="N270" s="84"/>
      <c r="O270" s="84"/>
      <c r="P270" s="84"/>
      <c r="Q270" s="84"/>
      <c r="R270" s="84"/>
      <c r="S270" s="84"/>
      <c r="T270" s="84"/>
      <c r="U270" s="84"/>
      <c r="V270" s="84"/>
      <c r="W270" s="84"/>
      <c r="X270" s="84"/>
      <c r="Y270" s="84"/>
      <c r="Z270" s="84"/>
      <c r="AA270" s="84"/>
      <c r="AB270" s="84"/>
      <c r="AC270" s="84"/>
    </row>
    <row r="271" spans="13:29" x14ac:dyDescent="0.25">
      <c r="M271" s="84"/>
      <c r="N271" s="84"/>
      <c r="O271" s="84"/>
      <c r="P271" s="84"/>
      <c r="Q271" s="84"/>
      <c r="R271" s="84"/>
      <c r="S271" s="84"/>
      <c r="T271" s="84"/>
      <c r="U271" s="84"/>
      <c r="V271" s="84"/>
      <c r="W271" s="84"/>
      <c r="X271" s="84"/>
      <c r="Y271" s="84"/>
      <c r="Z271" s="84"/>
      <c r="AA271" s="84"/>
      <c r="AB271" s="84"/>
      <c r="AC271" s="84"/>
    </row>
    <row r="272" spans="13:29" x14ac:dyDescent="0.25">
      <c r="M272" s="84"/>
      <c r="N272" s="84"/>
      <c r="O272" s="84"/>
      <c r="P272" s="84"/>
      <c r="Q272" s="84"/>
      <c r="R272" s="84"/>
      <c r="S272" s="84"/>
      <c r="T272" s="84"/>
      <c r="U272" s="84"/>
      <c r="V272" s="84"/>
      <c r="W272" s="84"/>
      <c r="X272" s="84"/>
      <c r="Y272" s="84"/>
      <c r="Z272" s="84"/>
      <c r="AA272" s="84"/>
      <c r="AB272" s="84"/>
      <c r="AC272" s="84"/>
    </row>
    <row r="273" spans="13:29" x14ac:dyDescent="0.25">
      <c r="M273" s="84"/>
      <c r="N273" s="84"/>
      <c r="O273" s="84"/>
      <c r="P273" s="84"/>
      <c r="Q273" s="84"/>
      <c r="R273" s="84"/>
      <c r="S273" s="84"/>
      <c r="T273" s="84"/>
      <c r="U273" s="84"/>
      <c r="V273" s="84"/>
      <c r="W273" s="84"/>
      <c r="X273" s="84"/>
      <c r="Y273" s="84"/>
      <c r="Z273" s="84"/>
      <c r="AA273" s="84"/>
      <c r="AB273" s="84"/>
      <c r="AC273" s="84"/>
    </row>
    <row r="274" spans="13:29" x14ac:dyDescent="0.25">
      <c r="M274" s="84"/>
      <c r="N274" s="84"/>
      <c r="O274" s="84"/>
      <c r="P274" s="84"/>
      <c r="Q274" s="84"/>
      <c r="R274" s="84"/>
      <c r="S274" s="84"/>
      <c r="T274" s="84"/>
      <c r="U274" s="84"/>
      <c r="V274" s="84"/>
      <c r="W274" s="84"/>
      <c r="X274" s="84"/>
      <c r="Y274" s="84"/>
      <c r="Z274" s="84"/>
      <c r="AA274" s="84"/>
      <c r="AB274" s="84"/>
      <c r="AC274" s="84"/>
    </row>
    <row r="275" spans="13:29" x14ac:dyDescent="0.25">
      <c r="M275" s="84"/>
      <c r="N275" s="84"/>
      <c r="O275" s="84"/>
      <c r="P275" s="84"/>
      <c r="Q275" s="84"/>
      <c r="R275" s="84"/>
      <c r="S275" s="84"/>
      <c r="T275" s="84"/>
      <c r="U275" s="84"/>
      <c r="V275" s="84"/>
      <c r="W275" s="84"/>
      <c r="X275" s="84"/>
      <c r="Y275" s="84"/>
      <c r="Z275" s="84"/>
      <c r="AA275" s="84"/>
      <c r="AB275" s="84"/>
      <c r="AC275" s="84"/>
    </row>
    <row r="276" spans="13:29" x14ac:dyDescent="0.25">
      <c r="M276" s="84"/>
      <c r="N276" s="84"/>
      <c r="O276" s="84"/>
      <c r="P276" s="84"/>
      <c r="Q276" s="84"/>
      <c r="R276" s="84"/>
      <c r="S276" s="84"/>
      <c r="T276" s="84"/>
      <c r="U276" s="84"/>
      <c r="V276" s="84"/>
      <c r="W276" s="84"/>
      <c r="X276" s="84"/>
      <c r="Y276" s="84"/>
      <c r="Z276" s="84"/>
      <c r="AA276" s="84"/>
      <c r="AB276" s="84"/>
      <c r="AC276" s="84"/>
    </row>
    <row r="277" spans="13:29" x14ac:dyDescent="0.25">
      <c r="M277" s="84"/>
      <c r="N277" s="84"/>
      <c r="O277" s="84"/>
      <c r="P277" s="84"/>
      <c r="Q277" s="84"/>
      <c r="R277" s="84"/>
      <c r="S277" s="84"/>
      <c r="T277" s="84"/>
      <c r="U277" s="84"/>
      <c r="V277" s="84"/>
      <c r="W277" s="84"/>
      <c r="X277" s="84"/>
      <c r="Y277" s="84"/>
      <c r="Z277" s="84"/>
      <c r="AA277" s="84"/>
      <c r="AB277" s="84"/>
      <c r="AC277" s="84"/>
    </row>
    <row r="278" spans="13:29" x14ac:dyDescent="0.25">
      <c r="M278" s="84"/>
      <c r="N278" s="84"/>
      <c r="O278" s="84"/>
      <c r="P278" s="84"/>
      <c r="Q278" s="84"/>
      <c r="R278" s="84"/>
      <c r="S278" s="84"/>
      <c r="T278" s="84"/>
      <c r="U278" s="84"/>
      <c r="V278" s="84"/>
      <c r="W278" s="84"/>
      <c r="X278" s="84"/>
      <c r="Y278" s="84"/>
      <c r="Z278" s="84"/>
      <c r="AA278" s="84"/>
      <c r="AB278" s="84"/>
      <c r="AC278" s="84"/>
    </row>
    <row r="279" spans="13:29" x14ac:dyDescent="0.25">
      <c r="M279" s="84"/>
      <c r="N279" s="84"/>
      <c r="O279" s="84"/>
      <c r="P279" s="84"/>
      <c r="Q279" s="84"/>
      <c r="R279" s="84"/>
      <c r="S279" s="84"/>
      <c r="T279" s="84"/>
      <c r="U279" s="84"/>
      <c r="V279" s="84"/>
      <c r="W279" s="84"/>
      <c r="X279" s="84"/>
      <c r="Y279" s="84"/>
      <c r="Z279" s="84"/>
      <c r="AA279" s="84"/>
      <c r="AB279" s="84"/>
      <c r="AC279" s="84"/>
    </row>
    <row r="280" spans="13:29" x14ac:dyDescent="0.25">
      <c r="M280" s="84"/>
      <c r="N280" s="84"/>
      <c r="O280" s="84"/>
      <c r="P280" s="84"/>
      <c r="Q280" s="84"/>
      <c r="R280" s="84"/>
      <c r="S280" s="84"/>
      <c r="T280" s="84"/>
      <c r="U280" s="84"/>
      <c r="V280" s="84"/>
      <c r="W280" s="84"/>
      <c r="X280" s="84"/>
      <c r="Y280" s="84"/>
      <c r="Z280" s="84"/>
      <c r="AA280" s="84"/>
      <c r="AB280" s="84"/>
      <c r="AC280" s="84"/>
    </row>
    <row r="281" spans="13:29" x14ac:dyDescent="0.25">
      <c r="M281" s="84"/>
      <c r="N281" s="84"/>
      <c r="O281" s="84"/>
      <c r="P281" s="84"/>
      <c r="Q281" s="84"/>
      <c r="R281" s="84"/>
      <c r="S281" s="84"/>
      <c r="T281" s="84"/>
      <c r="U281" s="84"/>
      <c r="V281" s="84"/>
      <c r="W281" s="84"/>
      <c r="X281" s="84"/>
      <c r="Y281" s="84"/>
      <c r="Z281" s="84"/>
      <c r="AA281" s="84"/>
      <c r="AB281" s="84"/>
      <c r="AC281" s="84"/>
    </row>
    <row r="282" spans="13:29" x14ac:dyDescent="0.25">
      <c r="M282" s="84"/>
      <c r="N282" s="84"/>
      <c r="O282" s="84"/>
      <c r="P282" s="84"/>
      <c r="Q282" s="84"/>
      <c r="R282" s="84"/>
      <c r="S282" s="84"/>
      <c r="T282" s="84"/>
      <c r="U282" s="84"/>
      <c r="V282" s="84"/>
      <c r="W282" s="84"/>
      <c r="X282" s="84"/>
      <c r="Y282" s="84"/>
      <c r="Z282" s="84"/>
      <c r="AA282" s="84"/>
      <c r="AB282" s="84"/>
      <c r="AC282" s="84"/>
    </row>
    <row r="283" spans="13:29" x14ac:dyDescent="0.25">
      <c r="M283" s="84"/>
      <c r="N283" s="84"/>
      <c r="O283" s="84"/>
      <c r="P283" s="84"/>
      <c r="Q283" s="84"/>
      <c r="R283" s="84"/>
      <c r="S283" s="84"/>
      <c r="T283" s="84"/>
      <c r="U283" s="84"/>
      <c r="V283" s="84"/>
      <c r="W283" s="84"/>
      <c r="X283" s="84"/>
      <c r="Y283" s="84"/>
      <c r="Z283" s="84"/>
      <c r="AA283" s="84"/>
      <c r="AB283" s="84"/>
      <c r="AC283" s="84"/>
    </row>
    <row r="284" spans="13:29" x14ac:dyDescent="0.25">
      <c r="M284" s="84"/>
      <c r="N284" s="84"/>
      <c r="O284" s="84"/>
      <c r="P284" s="84"/>
      <c r="Q284" s="84"/>
      <c r="R284" s="84"/>
      <c r="S284" s="84"/>
      <c r="T284" s="84"/>
      <c r="U284" s="84"/>
      <c r="V284" s="84"/>
      <c r="W284" s="84"/>
      <c r="X284" s="84"/>
      <c r="Y284" s="84"/>
      <c r="Z284" s="84"/>
      <c r="AA284" s="84"/>
      <c r="AB284" s="84"/>
      <c r="AC284" s="84"/>
    </row>
    <row r="285" spans="13:29" x14ac:dyDescent="0.25">
      <c r="M285" s="84"/>
      <c r="N285" s="84"/>
      <c r="O285" s="84"/>
      <c r="P285" s="84"/>
      <c r="Q285" s="84"/>
      <c r="R285" s="84"/>
      <c r="S285" s="84"/>
      <c r="T285" s="84"/>
      <c r="U285" s="84"/>
      <c r="V285" s="84"/>
      <c r="W285" s="84"/>
      <c r="X285" s="84"/>
      <c r="Y285" s="84"/>
      <c r="Z285" s="84"/>
      <c r="AA285" s="84"/>
      <c r="AB285" s="84"/>
      <c r="AC285" s="84"/>
    </row>
    <row r="286" spans="13:29" x14ac:dyDescent="0.25">
      <c r="M286" s="84"/>
      <c r="N286" s="84"/>
      <c r="O286" s="84"/>
      <c r="P286" s="84"/>
      <c r="Q286" s="84"/>
      <c r="R286" s="84"/>
      <c r="S286" s="84"/>
      <c r="T286" s="84"/>
      <c r="U286" s="84"/>
      <c r="V286" s="84"/>
      <c r="W286" s="84"/>
      <c r="X286" s="84"/>
      <c r="Y286" s="84"/>
      <c r="Z286" s="84"/>
      <c r="AA286" s="84"/>
      <c r="AB286" s="84"/>
      <c r="AC286" s="84"/>
    </row>
    <row r="287" spans="13:29" x14ac:dyDescent="0.25">
      <c r="M287" s="84"/>
      <c r="N287" s="84"/>
      <c r="O287" s="84"/>
      <c r="P287" s="84"/>
      <c r="Q287" s="84"/>
      <c r="R287" s="84"/>
      <c r="S287" s="84"/>
      <c r="T287" s="84"/>
      <c r="U287" s="84"/>
      <c r="V287" s="84"/>
      <c r="W287" s="84"/>
      <c r="X287" s="84"/>
      <c r="Y287" s="84"/>
      <c r="Z287" s="84"/>
      <c r="AA287" s="84"/>
      <c r="AB287" s="84"/>
      <c r="AC287" s="84"/>
    </row>
    <row r="288" spans="13:29" x14ac:dyDescent="0.25">
      <c r="M288" s="84"/>
      <c r="N288" s="84"/>
      <c r="O288" s="84"/>
      <c r="P288" s="84"/>
      <c r="Q288" s="84"/>
      <c r="R288" s="84"/>
      <c r="S288" s="84"/>
      <c r="T288" s="84"/>
      <c r="U288" s="84"/>
      <c r="V288" s="84"/>
      <c r="W288" s="84"/>
      <c r="X288" s="84"/>
      <c r="Y288" s="84"/>
      <c r="Z288" s="84"/>
      <c r="AA288" s="84"/>
      <c r="AB288" s="84"/>
      <c r="AC288" s="84"/>
    </row>
    <row r="289" spans="13:29" x14ac:dyDescent="0.25">
      <c r="M289" s="84"/>
      <c r="N289" s="84"/>
      <c r="O289" s="84"/>
      <c r="P289" s="84"/>
      <c r="Q289" s="84"/>
      <c r="R289" s="84"/>
      <c r="S289" s="84"/>
      <c r="T289" s="84"/>
      <c r="U289" s="84"/>
      <c r="V289" s="84"/>
      <c r="W289" s="84"/>
      <c r="X289" s="84"/>
      <c r="Y289" s="84"/>
      <c r="Z289" s="84"/>
      <c r="AA289" s="84"/>
      <c r="AB289" s="84"/>
      <c r="AC289" s="84"/>
    </row>
    <row r="290" spans="13:29" x14ac:dyDescent="0.25">
      <c r="M290" s="84"/>
      <c r="N290" s="84"/>
      <c r="O290" s="84"/>
      <c r="P290" s="84"/>
      <c r="Q290" s="84"/>
      <c r="R290" s="84"/>
      <c r="S290" s="84"/>
      <c r="T290" s="84"/>
      <c r="U290" s="84"/>
      <c r="V290" s="84"/>
      <c r="W290" s="84"/>
      <c r="X290" s="84"/>
      <c r="Y290" s="84"/>
      <c r="Z290" s="84"/>
      <c r="AA290" s="84"/>
      <c r="AB290" s="84"/>
      <c r="AC290" s="84"/>
    </row>
    <row r="291" spans="13:29" x14ac:dyDescent="0.25">
      <c r="M291" s="84"/>
      <c r="N291" s="84"/>
      <c r="O291" s="84"/>
      <c r="P291" s="84"/>
      <c r="Q291" s="84"/>
      <c r="R291" s="84"/>
      <c r="S291" s="84"/>
      <c r="T291" s="84"/>
      <c r="U291" s="84"/>
      <c r="V291" s="84"/>
      <c r="W291" s="84"/>
      <c r="X291" s="84"/>
      <c r="Y291" s="84"/>
      <c r="Z291" s="84"/>
      <c r="AA291" s="84"/>
      <c r="AB291" s="84"/>
      <c r="AC291" s="84"/>
    </row>
    <row r="292" spans="13:29" x14ac:dyDescent="0.25">
      <c r="M292" s="84"/>
      <c r="N292" s="84"/>
      <c r="O292" s="84"/>
      <c r="P292" s="84"/>
      <c r="Q292" s="84"/>
      <c r="R292" s="84"/>
      <c r="S292" s="84"/>
      <c r="T292" s="84"/>
      <c r="U292" s="84"/>
      <c r="V292" s="84"/>
      <c r="W292" s="84"/>
      <c r="X292" s="84"/>
      <c r="Y292" s="84"/>
      <c r="Z292" s="84"/>
      <c r="AA292" s="84"/>
      <c r="AB292" s="84"/>
      <c r="AC292" s="84"/>
    </row>
    <row r="293" spans="13:29" x14ac:dyDescent="0.25">
      <c r="M293" s="84"/>
      <c r="N293" s="84"/>
      <c r="O293" s="84"/>
      <c r="P293" s="84"/>
      <c r="Q293" s="84"/>
      <c r="R293" s="84"/>
      <c r="S293" s="84"/>
      <c r="T293" s="84"/>
      <c r="U293" s="84"/>
      <c r="V293" s="84"/>
      <c r="W293" s="84"/>
      <c r="X293" s="84"/>
      <c r="Y293" s="84"/>
      <c r="Z293" s="84"/>
      <c r="AA293" s="84"/>
      <c r="AB293" s="84"/>
      <c r="AC293" s="84"/>
    </row>
    <row r="294" spans="13:29" x14ac:dyDescent="0.25">
      <c r="M294" s="84"/>
      <c r="N294" s="84"/>
      <c r="O294" s="84"/>
      <c r="P294" s="84"/>
      <c r="Q294" s="84"/>
      <c r="R294" s="84"/>
      <c r="S294" s="84"/>
      <c r="T294" s="84"/>
      <c r="U294" s="84"/>
      <c r="V294" s="84"/>
      <c r="W294" s="84"/>
      <c r="X294" s="84"/>
      <c r="Y294" s="84"/>
      <c r="Z294" s="84"/>
      <c r="AA294" s="84"/>
      <c r="AB294" s="84"/>
      <c r="AC294" s="84"/>
    </row>
    <row r="295" spans="13:29" x14ac:dyDescent="0.25">
      <c r="M295" s="84"/>
      <c r="N295" s="84"/>
      <c r="O295" s="84"/>
      <c r="P295" s="84"/>
      <c r="Q295" s="84"/>
      <c r="R295" s="84"/>
      <c r="S295" s="84"/>
      <c r="T295" s="84"/>
      <c r="U295" s="84"/>
      <c r="V295" s="84"/>
      <c r="W295" s="84"/>
      <c r="X295" s="84"/>
      <c r="Y295" s="84"/>
      <c r="Z295" s="84"/>
      <c r="AA295" s="84"/>
      <c r="AB295" s="84"/>
      <c r="AC295" s="84"/>
    </row>
    <row r="296" spans="13:29" x14ac:dyDescent="0.25">
      <c r="M296" s="84"/>
      <c r="N296" s="84"/>
      <c r="O296" s="84"/>
      <c r="P296" s="84"/>
      <c r="Q296" s="84"/>
      <c r="R296" s="84"/>
      <c r="S296" s="84"/>
      <c r="T296" s="84"/>
      <c r="U296" s="84"/>
      <c r="V296" s="84"/>
      <c r="W296" s="84"/>
      <c r="X296" s="84"/>
      <c r="Y296" s="84"/>
      <c r="Z296" s="84"/>
      <c r="AA296" s="84"/>
      <c r="AB296" s="84"/>
      <c r="AC296" s="84"/>
    </row>
    <row r="297" spans="13:29" x14ac:dyDescent="0.25">
      <c r="M297" s="84"/>
      <c r="N297" s="84"/>
      <c r="O297" s="84"/>
      <c r="P297" s="84"/>
      <c r="Q297" s="84"/>
      <c r="R297" s="84"/>
      <c r="S297" s="84"/>
      <c r="T297" s="84"/>
      <c r="U297" s="84"/>
      <c r="V297" s="84"/>
      <c r="W297" s="84"/>
      <c r="X297" s="84"/>
      <c r="Y297" s="84"/>
      <c r="Z297" s="84"/>
      <c r="AA297" s="84"/>
      <c r="AB297" s="84"/>
      <c r="AC297" s="84"/>
    </row>
    <row r="298" spans="13:29" x14ac:dyDescent="0.25">
      <c r="M298" s="84"/>
      <c r="N298" s="84"/>
      <c r="O298" s="84"/>
      <c r="P298" s="84"/>
      <c r="Q298" s="84"/>
      <c r="R298" s="84"/>
      <c r="S298" s="84"/>
      <c r="T298" s="84"/>
      <c r="U298" s="84"/>
      <c r="V298" s="84"/>
      <c r="W298" s="84"/>
      <c r="X298" s="84"/>
      <c r="Y298" s="84"/>
      <c r="Z298" s="84"/>
      <c r="AA298" s="84"/>
      <c r="AB298" s="84"/>
      <c r="AC298" s="84"/>
    </row>
    <row r="299" spans="13:29" x14ac:dyDescent="0.25">
      <c r="M299" s="84"/>
      <c r="N299" s="84"/>
      <c r="O299" s="84"/>
      <c r="P299" s="84"/>
      <c r="Q299" s="84"/>
      <c r="R299" s="84"/>
      <c r="S299" s="84"/>
      <c r="T299" s="84"/>
      <c r="U299" s="84"/>
      <c r="V299" s="84"/>
      <c r="W299" s="84"/>
      <c r="X299" s="84"/>
      <c r="Y299" s="84"/>
      <c r="Z299" s="84"/>
      <c r="AA299" s="84"/>
      <c r="AB299" s="84"/>
      <c r="AC299" s="84"/>
    </row>
    <row r="300" spans="13:29" x14ac:dyDescent="0.25">
      <c r="M300" s="84"/>
      <c r="N300" s="84"/>
      <c r="O300" s="84"/>
      <c r="P300" s="84"/>
      <c r="Q300" s="84"/>
      <c r="R300" s="84"/>
      <c r="S300" s="84"/>
      <c r="T300" s="84"/>
      <c r="U300" s="84"/>
      <c r="V300" s="84"/>
      <c r="W300" s="84"/>
      <c r="X300" s="84"/>
      <c r="Y300" s="84"/>
      <c r="Z300" s="84"/>
      <c r="AA300" s="84"/>
      <c r="AB300" s="84"/>
      <c r="AC300" s="84"/>
    </row>
    <row r="301" spans="13:29" x14ac:dyDescent="0.25">
      <c r="M301" s="84"/>
      <c r="N301" s="84"/>
      <c r="O301" s="84"/>
      <c r="P301" s="84"/>
      <c r="Q301" s="84"/>
      <c r="R301" s="84"/>
      <c r="S301" s="84"/>
      <c r="T301" s="84"/>
      <c r="U301" s="84"/>
      <c r="V301" s="84"/>
      <c r="W301" s="84"/>
      <c r="X301" s="84"/>
      <c r="Y301" s="84"/>
      <c r="Z301" s="84"/>
      <c r="AA301" s="84"/>
      <c r="AB301" s="84"/>
      <c r="AC301" s="84"/>
    </row>
    <row r="302" spans="13:29" x14ac:dyDescent="0.25">
      <c r="M302" s="84"/>
      <c r="N302" s="84"/>
      <c r="O302" s="84"/>
      <c r="P302" s="84"/>
      <c r="Q302" s="84"/>
      <c r="R302" s="84"/>
      <c r="S302" s="84"/>
      <c r="T302" s="84"/>
      <c r="U302" s="84"/>
      <c r="V302" s="84"/>
      <c r="W302" s="84"/>
      <c r="X302" s="84"/>
      <c r="Y302" s="84"/>
      <c r="Z302" s="84"/>
      <c r="AA302" s="84"/>
      <c r="AB302" s="84"/>
      <c r="AC302" s="84"/>
    </row>
  </sheetData>
  <sheetProtection algorithmName="SHA-512" hashValue="IpmfG5ow4uC1gSmHvlLrEQJyPa4oH/sxo0wS9gyxfp9ktYZ3MfiJkN17uXnTNav8xzXCmYuluSJR3wMy0xmhFw==" saltValue="S9C0uccdu9mBwzfW1EbuyQ==" spinCount="100000" sheet="1" objects="1" scenarios="1" formatCells="0" formatColumns="0" formatRows="0"/>
  <phoneticPr fontId="1" type="noConversion"/>
  <conditionalFormatting sqref="L1:AD1048576">
    <cfRule type="expression" dxfId="14" priority="4">
      <formula>ROW()&gt;lastRow</formula>
    </cfRule>
    <cfRule type="expression" dxfId="13" priority="5">
      <formula>AND(ROW()&lt;=lastRow,ROW()&gt;ROW(startPoint))</formula>
    </cfRule>
    <cfRule type="expression" dxfId="12" priority="6">
      <formula>ROW()=lastRow</formula>
    </cfRule>
  </conditionalFormatting>
  <conditionalFormatting sqref="C7:C26">
    <cfRule type="expression" dxfId="11" priority="3">
      <formula>AND(LEN(C7)&gt;0,ISNUMBER(MATCH(C7,categories,0))=FALSE)</formula>
    </cfRule>
  </conditionalFormatting>
  <conditionalFormatting sqref="M6:AC6">
    <cfRule type="expression" dxfId="10" priority="2">
      <formula>COUNTIF($M$6:$AC$6,M6)&gt;1</formula>
    </cfRule>
  </conditionalFormatting>
  <conditionalFormatting sqref="E7:E26">
    <cfRule type="expression" dxfId="9" priority="1">
      <formula>AND(ISNUMBER(MATCH(E7,dropdown,0))=FALSE,LEN(E7)&gt;0)</formula>
    </cfRule>
  </conditionalFormatting>
  <dataValidations count="10">
    <dataValidation type="list" allowBlank="1" showInputMessage="1" showErrorMessage="1" sqref="E8:E26" xr:uid="{1FE8D372-CF73-4550-8672-3495546DC6C1}">
      <formula1>dropdown</formula1>
    </dataValidation>
    <dataValidation type="list" allowBlank="1" showInputMessage="1" showErrorMessage="1" sqref="I13" xr:uid="{A8382586-D4E1-4457-9E8F-9C8BF8F93374}">
      <formula1>"Yes,No"</formula1>
    </dataValidation>
    <dataValidation type="decimal" allowBlank="1" showInputMessage="1" showErrorMessage="1" errorTitle="Font size" error="Has to be a number, minimum 5!" sqref="I10" xr:uid="{0FFFD22A-14C1-4F4E-9D5F-B230877E04D3}">
      <formula1>5</formula1>
      <formula2>50</formula2>
    </dataValidation>
    <dataValidation type="list" allowBlank="1" showInputMessage="1" showErrorMessage="1" sqref="I7" xr:uid="{80931092-1F07-4776-B856-54199B80A6F9}">
      <formula1>colorsTable</formula1>
    </dataValidation>
    <dataValidation type="list" allowBlank="1" showInputMessage="1" showErrorMessage="1" sqref="I9" xr:uid="{1675467B-B962-4A45-B060-FFA1B58B90F7}">
      <formula1>shapesList</formula1>
    </dataValidation>
    <dataValidation type="list" allowBlank="1" showInputMessage="1" showErrorMessage="1" sqref="I8" xr:uid="{42009795-6624-4383-9419-F161FBC80193}">
      <formula1>fontColorList</formula1>
    </dataValidation>
    <dataValidation type="whole" operator="greaterThan" allowBlank="1" showInputMessage="1" showErrorMessage="1" errorTitle="Box size" error="It has to be a whole number grater than 0." sqref="I11:I12" xr:uid="{8B9560B1-7FD2-4CA5-85DE-15B2C85CE168}">
      <formula1>0</formula1>
    </dataValidation>
    <dataValidation type="list" allowBlank="1" showInputMessage="1" showErrorMessage="1" sqref="I14" xr:uid="{36E12F35-63E3-4DC1-9C2D-EC1EB8EC7DF7}">
      <formula1>connectorList</formula1>
    </dataValidation>
    <dataValidation type="list" allowBlank="1" showInputMessage="1" showErrorMessage="1" sqref="I15" xr:uid="{28F5F65A-2EE1-410E-8FAA-13AB1CC248AD}">
      <formula1>connColors</formula1>
    </dataValidation>
    <dataValidation type="list" allowBlank="1" showInputMessage="1" showErrorMessage="1" sqref="C8:C26" xr:uid="{F68E4AFF-B231-4963-A0FD-00791DF79461}">
      <formula1>CatList</formula1>
    </dataValidation>
  </dataValidations>
  <pageMargins left="0.31496062992125984" right="0.31496062992125984" top="0.31496062992125984" bottom="0.31496062992125984" header="0.31496062992125984" footer="0.31496062992125984"/>
  <pageSetup scale="58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8162D-9D12-4494-8CAD-C819F9DB39E0}">
  <sheetPr codeName="Sheet2"/>
  <dimension ref="A1:AX203"/>
  <sheetViews>
    <sheetView showGridLines="0" showRowColHeaders="0" workbookViewId="0"/>
  </sheetViews>
  <sheetFormatPr defaultRowHeight="15" x14ac:dyDescent="0.25"/>
  <cols>
    <col min="1" max="1" width="3.7109375" customWidth="1"/>
    <col min="2" max="2" width="21.140625" bestFit="1" customWidth="1"/>
    <col min="3" max="3" width="3.7109375" customWidth="1"/>
    <col min="4" max="6" width="8.5703125" customWidth="1"/>
    <col min="7" max="7" width="3.7109375" customWidth="1"/>
    <col min="8" max="8" width="17.5703125" customWidth="1"/>
    <col min="9" max="9" width="12.140625" bestFit="1" customWidth="1"/>
    <col min="10" max="10" width="14.85546875" customWidth="1"/>
    <col min="11" max="11" width="21.42578125" bestFit="1" customWidth="1"/>
    <col min="12" max="12" width="19.140625" customWidth="1"/>
    <col min="13" max="13" width="21.42578125" bestFit="1" customWidth="1"/>
    <col min="14" max="14" width="7.5703125" customWidth="1"/>
    <col min="15" max="15" width="3.7109375" customWidth="1"/>
    <col min="16" max="19" width="8.28515625" customWidth="1"/>
    <col min="20" max="20" width="8.7109375" customWidth="1"/>
    <col min="21" max="21" width="8.28515625" customWidth="1"/>
    <col min="22" max="24" width="10.85546875" customWidth="1"/>
    <col min="25" max="26" width="8.28515625" customWidth="1"/>
    <col min="27" max="27" width="3" customWidth="1"/>
    <col min="28" max="28" width="10.5703125" customWidth="1"/>
    <col min="29" max="29" width="2.7109375" customWidth="1"/>
    <col min="30" max="30" width="11.7109375" customWidth="1"/>
    <col min="31" max="31" width="3.7109375" customWidth="1"/>
    <col min="32" max="32" width="18.5703125" customWidth="1"/>
    <col min="33" max="33" width="17.42578125" customWidth="1"/>
    <col min="34" max="34" width="3.7109375" customWidth="1"/>
    <col min="35" max="35" width="6.7109375" bestFit="1" customWidth="1"/>
    <col min="36" max="41" width="21.42578125" bestFit="1" customWidth="1"/>
    <col min="42" max="42" width="7" bestFit="1" customWidth="1"/>
    <col min="43" max="48" width="3.7109375" customWidth="1"/>
  </cols>
  <sheetData>
    <row r="1" spans="1:50" s="1" customFormat="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20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8"/>
      <c r="AK1" s="18"/>
      <c r="AL1" s="18"/>
      <c r="AM1" s="17"/>
      <c r="AN1" s="18"/>
      <c r="AO1" s="18"/>
      <c r="AP1" s="18"/>
      <c r="AQ1" s="18"/>
      <c r="AR1" s="18"/>
      <c r="AS1" s="18"/>
      <c r="AT1" s="18"/>
      <c r="AU1" s="18"/>
      <c r="AV1" s="18"/>
    </row>
    <row r="2" spans="1:50" s="1" customFormat="1" x14ac:dyDescent="0.25">
      <c r="D2" s="30" t="s">
        <v>52</v>
      </c>
      <c r="E2" s="31"/>
      <c r="F2" s="31"/>
      <c r="H2" s="30" t="s">
        <v>18</v>
      </c>
      <c r="I2" s="31"/>
      <c r="J2" s="31"/>
      <c r="K2" s="31"/>
      <c r="L2" s="31"/>
      <c r="M2" s="31"/>
      <c r="N2" s="31"/>
      <c r="O2" s="122"/>
      <c r="P2" s="30" t="s">
        <v>54</v>
      </c>
      <c r="Q2" s="30"/>
      <c r="R2" s="30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F2" s="30" t="s">
        <v>69</v>
      </c>
      <c r="AG2" s="31"/>
      <c r="AI2" s="30" t="s">
        <v>27</v>
      </c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</row>
    <row r="3" spans="1:50" s="23" customFormat="1" ht="30" x14ac:dyDescent="0.25">
      <c r="B3" s="25" t="s">
        <v>4</v>
      </c>
      <c r="C3" s="24"/>
      <c r="D3" s="25" t="s">
        <v>9</v>
      </c>
      <c r="E3" s="25" t="s">
        <v>12</v>
      </c>
      <c r="F3" s="25" t="s">
        <v>13</v>
      </c>
      <c r="H3" s="26" t="s">
        <v>21</v>
      </c>
      <c r="I3" s="27" t="s">
        <v>14</v>
      </c>
      <c r="J3" s="26" t="s">
        <v>8</v>
      </c>
      <c r="K3" s="26" t="s">
        <v>7</v>
      </c>
      <c r="L3" s="26" t="s">
        <v>1</v>
      </c>
      <c r="M3" s="26" t="s">
        <v>53</v>
      </c>
      <c r="N3" s="26" t="s">
        <v>109</v>
      </c>
      <c r="O3" s="123"/>
      <c r="P3" s="27" t="s">
        <v>91</v>
      </c>
      <c r="Q3" s="27" t="s">
        <v>92</v>
      </c>
      <c r="R3" s="27" t="s">
        <v>90</v>
      </c>
      <c r="S3" s="27" t="s">
        <v>24</v>
      </c>
      <c r="T3" s="27" t="s">
        <v>25</v>
      </c>
      <c r="U3" s="27" t="s">
        <v>5</v>
      </c>
      <c r="V3" s="27" t="s">
        <v>106</v>
      </c>
      <c r="W3" s="27" t="s">
        <v>107</v>
      </c>
      <c r="X3" s="27" t="s">
        <v>108</v>
      </c>
      <c r="Y3" s="27" t="s">
        <v>2</v>
      </c>
      <c r="Z3" s="27" t="s">
        <v>3</v>
      </c>
      <c r="AB3" s="27" t="s">
        <v>105</v>
      </c>
      <c r="AC3" s="111"/>
      <c r="AD3" s="27" t="s">
        <v>68</v>
      </c>
      <c r="AF3" s="27" t="s">
        <v>17</v>
      </c>
      <c r="AG3" s="28" t="s">
        <v>20</v>
      </c>
      <c r="AI3" s="79" t="str">
        <f>BowChart!M6</f>
        <v>Threat</v>
      </c>
      <c r="AJ3" s="79" t="str">
        <f>BowChart!O6</f>
        <v>Barrier</v>
      </c>
      <c r="AK3" s="79" t="str">
        <f>BowChart!Q6</f>
        <v>Escalation</v>
      </c>
      <c r="AL3" s="79" t="str">
        <f>BowChart!S6</f>
        <v>Prevent</v>
      </c>
      <c r="AM3" s="79" t="str">
        <f>BowChart!W6</f>
        <v>Mitigation</v>
      </c>
      <c r="AN3" s="79" t="str">
        <f>BowChart!Y6</f>
        <v>Recovery</v>
      </c>
      <c r="AO3" s="79" t="str">
        <f>BowChart!AA6</f>
        <v>Damage Controll</v>
      </c>
      <c r="AP3" s="29" t="s">
        <v>22</v>
      </c>
      <c r="AQ3" s="29">
        <v>1</v>
      </c>
      <c r="AR3" s="29">
        <v>1</v>
      </c>
      <c r="AS3" s="29">
        <v>1</v>
      </c>
      <c r="AT3" s="79">
        <f ca="1">AS4+1</f>
        <v>8</v>
      </c>
      <c r="AU3" s="79">
        <f ca="1">AT3</f>
        <v>8</v>
      </c>
      <c r="AV3" s="79">
        <f ca="1">AU3</f>
        <v>8</v>
      </c>
      <c r="AX3" s="24"/>
    </row>
    <row r="4" spans="1:50" s="1" customFormat="1" x14ac:dyDescent="0.25">
      <c r="A4" s="17"/>
      <c r="B4" s="81" t="str">
        <f t="array" ref="B4">INDEX($B$15:$B$23,SMALL(IF($B$15:$B$23&lt;&gt;"",ROW($A$1:$A$9),30),ROW(A1)),1)</f>
        <v>Threat</v>
      </c>
      <c r="C4" s="20"/>
      <c r="D4" s="81">
        <f ca="1">IFERROR(MATCH(INDEX(BowChart!$C$7:$C$26,ROW(D1),1),categories,0)+ROW()/500,"")</f>
        <v>9.0079999999999991</v>
      </c>
      <c r="E4" s="83">
        <f t="shared" ref="E4:E23" ca="1" si="0">IF(D4="","",RANK(D4,$D$4:$D$23,1))</f>
        <v>18</v>
      </c>
      <c r="F4" s="83">
        <f t="shared" ref="F4:F23" ca="1" si="1">IFERROR(MATCH(ROW(F1),$E$4:$E$23,0),"")</f>
        <v>2</v>
      </c>
      <c r="G4" s="17"/>
      <c r="H4" s="81" t="str">
        <f ca="1">IF(I4="","",ROW(H1)&amp;"."&amp;J4)</f>
        <v>1.Threat</v>
      </c>
      <c r="I4" s="81">
        <f ca="1">IF(LEN(J4)=0,"",IF(J4&lt;&gt;J3,1,I3+1))</f>
        <v>1</v>
      </c>
      <c r="J4" s="81" t="str">
        <f ca="1">IF($F4="","",INDEX(BowChart!C$7:C$26,$F4,1)&amp;"")</f>
        <v>Threat</v>
      </c>
      <c r="K4" s="81" t="str">
        <f ca="1">IF($F4="","",INDEX(BowChart!D$7:D$26,$F4,1)&amp;"")</f>
        <v>Old electric instalation</v>
      </c>
      <c r="L4" s="81" t="str">
        <f ca="1">IF($F4="","",INDEX(BowChart!E$7:E$26,$F4,1)&amp;"")</f>
        <v/>
      </c>
      <c r="M4" s="81" t="str">
        <f ca="1">IF($F4="","", K4&amp;IF(addNotes="Yes", IF(LEN( INDEX(BowChart!F$7:F$26,$F4,1))&gt;0, CHAR(10)&amp; INDEX(BowChart!F$7:F$26,$F4,1),""),"")&amp;"")</f>
        <v>Old electric instalation</v>
      </c>
      <c r="N4" s="81" t="str">
        <f t="array" aca="1" ref="N4" ca="1">IF(L4="","",IF(ISNUMBER(MATCH(J4&amp;L4,J5:$J$23&amp;L5:$L$23,0)),0,1))</f>
        <v/>
      </c>
      <c r="O4" s="120"/>
      <c r="P4" s="81" t="str">
        <f ca="1">IF(L4="","",COUNTIFS($J$4:J4,J4,$L$4:$L4,L4))</f>
        <v/>
      </c>
      <c r="Q4" s="81" t="str">
        <f t="array" aca="1" ref="Q4" ca="1">IF(P4="","",MAX(P4,SUM(IF(($L$4:$L$23=K4)*($N$4:$N$23=1),$P$4:$P$23))))</f>
        <v/>
      </c>
      <c r="R4" s="81">
        <f t="array" aca="1" ref="R4" ca="1">IF(LEN(I4)=0,"",MAX(IF($L$4:$L$23=K4,$Q$4:$Q$23,0)))</f>
        <v>2</v>
      </c>
      <c r="S4" s="81">
        <f t="shared" ref="S4:S23" ca="1" si="2">IF(J4="","",IFERROR(IF(ISNUMBER(Q4),Q4,0),0))</f>
        <v>0</v>
      </c>
      <c r="T4" s="81">
        <f ca="1">IF(J4="","",IFERROR(IF(ISNUMBER(Q4),Q4,0),0))</f>
        <v>0</v>
      </c>
      <c r="U4" s="81">
        <f t="array" aca="1" ref="U4" ca="1">IF(I4="","",IF(P4="",
IF(I4=1,1+S4*2,MAX(IF($J3:J$4=J4,$U3:U$4))+2*MAX(1,T4)),
INDEX($U3:U$4, MATCH(L4,$K3:K$4,0),1)+(P4-1)*2 ))</f>
        <v>1</v>
      </c>
      <c r="V4" s="81">
        <f ca="1">IF(H4="","",COUNTIFS($U$4:$U4,U4,$Z$4:$Z4,Z4))</f>
        <v>1</v>
      </c>
      <c r="W4" s="81">
        <f ca="1">IF(H4="","",COUNTIFS($Y$4:$Y4,Y4,$Z$4:$Z4,Z4))</f>
        <v>1</v>
      </c>
      <c r="X4" s="81">
        <f t="array" aca="1" ref="X4" ca="1">IF(ISNUMBER(V4),IF(V4&gt;1,SMALL(IF(ISNA(MATCH(exclude,IF(($Z3:Z$4=Z4)*($U3:U$4&gt;=U4),$U3:U$4,""),0)),exclude,300),V4-1),U4),"")</f>
        <v>1</v>
      </c>
      <c r="Y4" s="81">
        <f ca="1">IF(J4=RiskEvent,ROUNDDOWN(MAX($X$3:X3)/2,0)+2*I4-2, X4)</f>
        <v>1</v>
      </c>
      <c r="Z4" s="81">
        <f ca="1">IF($F4="","",IFERROR(MATCH(J4,BowChart!$M$6:$AC$6,0),""))</f>
        <v>1</v>
      </c>
      <c r="AA4" s="17"/>
      <c r="AB4" s="19">
        <v>1</v>
      </c>
      <c r="AC4" s="17"/>
      <c r="AD4" s="81">
        <f t="array" aca="1" ref="AD4" ca="1">SUM(IF(J4:J203=B15,R4:R203,""))</f>
        <v>3</v>
      </c>
      <c r="AE4" s="17"/>
      <c r="AF4" s="81" t="str">
        <f ca="1">IF(L4="","",INDEX($H3:H$4,MATCH(L4,$K3:K$4,0)))</f>
        <v/>
      </c>
      <c r="AG4" s="81" t="str">
        <f t="shared" ref="AG4:AG23" ca="1" si="3">IF(OR(H4="",J4=$B$23),"",IF(ISNUMBER(MATCH(H4,$AF$4:$AF$23,0)),"", INDEX($H$4:$H$23,maxEvents,1)))</f>
        <v/>
      </c>
      <c r="AH4" s="17"/>
      <c r="AI4" s="17"/>
      <c r="AJ4" s="81" t="str">
        <f ca="1">IF(AJ3="","",IF(OR($J4=AJ$3, $J4=AL$3,$J4=AK$3,$J4=AM$3,$J4=$B$19),"",$K4))</f>
        <v>Old electric instalation</v>
      </c>
      <c r="AK4" s="81" t="str">
        <f ca="1">IF(AK3="","",IF(OR($J4=AK$3, $J4=AM$3,$J4=AL$3,$J4=AN$3,$J4=$B$19),"",$K4))</f>
        <v>Old electric instalation</v>
      </c>
      <c r="AL4" s="81" t="str">
        <f ca="1">IF(AL3="","",IF(OR($J4=AL$3, $J4=AN$3,$J4=AM$3,$J4=AO$3,$J4=$B$19),"",$K4))</f>
        <v>Old electric instalation</v>
      </c>
      <c r="AM4" s="81" t="str">
        <f ca="1">IF(AM3="","",IF(OR($J4=AM$3, $J4=AO$3,$J4=AN$3,$J4=AP$3),"",$K4))</f>
        <v>Old electric instalation</v>
      </c>
      <c r="AN4" s="81" t="str">
        <f t="shared" ref="AN4:AO4" ca="1" si="4">IF(AN3="","",IF($J4=AN$3,"",$K4))</f>
        <v>Old electric instalation</v>
      </c>
      <c r="AO4" s="81" t="str">
        <f t="shared" ca="1" si="4"/>
        <v>Old electric instalation</v>
      </c>
      <c r="AP4" s="21" t="s">
        <v>23</v>
      </c>
      <c r="AQ4" s="80">
        <f ca="1">20-COUNTBLANK(AJ4:AJ23)</f>
        <v>2</v>
      </c>
      <c r="AR4" s="80">
        <f ca="1">20-COUNTBLANK(AK4:AK23)</f>
        <v>4</v>
      </c>
      <c r="AS4" s="80">
        <f ca="1">20-COUNTBLANK(AL4:AL23)</f>
        <v>7</v>
      </c>
      <c r="AT4" s="80">
        <f ca="1">20-COUNTBLANK(AM4:AM23)-AS4</f>
        <v>9</v>
      </c>
      <c r="AU4" s="80">
        <f ca="1">20-COUNTBLANK(AN4:AN23)-AS4</f>
        <v>7</v>
      </c>
      <c r="AV4" s="80">
        <f ca="1">20-COUNTBLANK(AO4:AO23)-AS4</f>
        <v>4</v>
      </c>
    </row>
    <row r="5" spans="1:50" s="1" customFormat="1" x14ac:dyDescent="0.25">
      <c r="A5" s="17"/>
      <c r="B5" s="81" t="str">
        <f t="array" ref="B5">INDEX($B$15:$B$23,SMALL(IF($B$15:$B$23&lt;&gt;"",ROW($A$1:$A$9),30),ROW(A2)),1)</f>
        <v>Barrier</v>
      </c>
      <c r="C5" s="20"/>
      <c r="D5" s="81">
        <f ca="1">IFERROR(MATCH(INDEX(BowChart!$C$7:$C$26,ROW(D2),1),categories,0)+ROW()/500,"")</f>
        <v>1.01</v>
      </c>
      <c r="E5" s="83">
        <f t="shared" ca="1" si="0"/>
        <v>1</v>
      </c>
      <c r="F5" s="83">
        <f t="shared" ca="1" si="1"/>
        <v>4</v>
      </c>
      <c r="G5" s="17"/>
      <c r="H5" s="81" t="str">
        <f t="shared" ref="H5:H23" ca="1" si="5">IF(I5="","",ROW(H2)&amp;"."&amp;J5)</f>
        <v>2.Threat</v>
      </c>
      <c r="I5" s="81">
        <f t="shared" ref="I5:I23" ca="1" si="6">IF(LEN(J5)=0,"",IF(J5&lt;&gt;J4,1,I4+1))</f>
        <v>2</v>
      </c>
      <c r="J5" s="81" t="str">
        <f ca="1">IF($F5="","",INDEX(BowChart!C$7:C$26,$F5,1)&amp;"")</f>
        <v>Threat</v>
      </c>
      <c r="K5" s="81" t="str">
        <f ca="1">IF($F5="","",INDEX(BowChart!D$7:D$26,$F5,1)&amp;"")</f>
        <v>Broken fire detector</v>
      </c>
      <c r="L5" s="81" t="str">
        <f ca="1">IF($F5="","",INDEX(BowChart!E$7:E$26,$F5,1)&amp;"")</f>
        <v/>
      </c>
      <c r="M5" s="81" t="str">
        <f ca="1">IF($F5="","", K5&amp;IF(addNotes="Yes", IF(LEN( INDEX(BowChart!F$7:F$26,$F5,1))&gt;0, CHAR(10)&amp; INDEX(BowChart!F$7:F$26,$F5,1),""),"")&amp;"")</f>
        <v>Broken fire detector</v>
      </c>
      <c r="N5" s="81" t="str">
        <f t="array" aca="1" ref="N5" ca="1">IF(L5="","",IF(ISNUMBER(MATCH(J5&amp;L5,J6:$J$23&amp;L6:$L$23,0)),0,1))</f>
        <v/>
      </c>
      <c r="O5" s="120"/>
      <c r="P5" s="81" t="str">
        <f ca="1">IF(L5="","",COUNTIFS($J$4:J5,J5,$L$4:$L5,L5))</f>
        <v/>
      </c>
      <c r="Q5" s="81" t="str">
        <f t="array" aca="1" ref="Q5" ca="1">IF(P5="","",MAX(P5,SUM(IF(($L$4:$L$23=K5)*($N$4:$N$23=1),$P$4:$P$23))))</f>
        <v/>
      </c>
      <c r="R5" s="81">
        <f t="array" aca="1" ref="R5" ca="1">IF(LEN(I5)=0,"",MAX(IF($L$4:$L$23=K5,$Q$4:$Q$23,0)))</f>
        <v>1</v>
      </c>
      <c r="S5" s="81">
        <f t="shared" ca="1" si="2"/>
        <v>0</v>
      </c>
      <c r="T5" s="81">
        <f t="shared" ref="T5:T23" ca="1" si="7">IF(J5="","",IFERROR(IF(ISNUMBER(Q5),Q5,R4),0))</f>
        <v>2</v>
      </c>
      <c r="U5" s="81">
        <f t="array" aca="1" ref="U5" ca="1">IF(I5="","",IF(P5="",
IF(I5=1,1+S5*2,MAX(IF($J4:J$4=J5,$U4:U$4))+2*MAX(1,T5)),
INDEX($U4:U$4, MATCH(L5,$K4:K$4,0),1)+(P5-1)*2 ))</f>
        <v>5</v>
      </c>
      <c r="V5" s="81">
        <f ca="1">IF(H5="","",COUNTIFS($U$4:$U5,U5,$Z$4:$Z5,Z5))</f>
        <v>1</v>
      </c>
      <c r="W5" s="81">
        <f ca="1">IF(H5="","",COUNTIFS($Y$4:$Y5,Y5,$Z$4:$Z5,Z5))</f>
        <v>1</v>
      </c>
      <c r="X5" s="81">
        <f t="array" aca="1" ref="X5" ca="1">IF(ISNUMBER(V5),IF(V5&gt;1,SMALL(IF(ISNA(MATCH(exclude,IF(($Z4:Z$4=Z5)*($U4:U$4&gt;=U5),$U4:U$4,""),0)),exclude,300),V5-1),U5),"")</f>
        <v>5</v>
      </c>
      <c r="Y5" s="81">
        <f ca="1">IF(J5=RiskEvent,ROUNDDOWN(MAX($X$3:X4)/2,0)+2*I5-2, X5)</f>
        <v>5</v>
      </c>
      <c r="Z5" s="81">
        <f ca="1">IF($F5="","",IFERROR(MATCH(J5,BowChart!$M$6:$AC$6,0),""))</f>
        <v>1</v>
      </c>
      <c r="AA5" s="17"/>
      <c r="AB5" s="19">
        <v>3</v>
      </c>
      <c r="AC5" s="17"/>
      <c r="AD5" s="81">
        <f t="array" aca="1" ref="AD5" ca="1">SUM(IF(J4:J203=B19,R4:R203,""))</f>
        <v>2</v>
      </c>
      <c r="AE5" s="17"/>
      <c r="AF5" s="81" t="str">
        <f ca="1">IF(L5="","",INDEX($H$4:H4,MATCH(L5,$K$4:K4,0)))</f>
        <v/>
      </c>
      <c r="AG5" s="81" t="str">
        <f t="shared" ca="1" si="3"/>
        <v/>
      </c>
      <c r="AH5" s="120"/>
      <c r="AI5" s="120"/>
      <c r="AJ5" s="81" t="str">
        <f t="shared" ref="AJ5:AJ23" ca="1" si="8">IF(AJ4="","",IF(OR($J5=AJ$3, $J5=AL$3,$J5=AK$3,$J5=AM$3,$J5=$B$19),"",$K5))</f>
        <v>Broken fire detector</v>
      </c>
      <c r="AK5" s="81" t="str">
        <f t="shared" ref="AK5:AK23" ca="1" si="9">IF(AK4="","",IF(OR($J5=AK$3, $J5=AM$3,$J5=AL$3,$J5=AN$3,$J5=$B$19),"",$K5))</f>
        <v>Broken fire detector</v>
      </c>
      <c r="AL5" s="81" t="str">
        <f t="shared" ref="AL5:AL23" ca="1" si="10">IF(AL4="","",IF(OR($J5=AL$3, $J5=AN$3,$J5=AM$3,$J5=AO$3,$J5=$B$19),"",$K5))</f>
        <v>Broken fire detector</v>
      </c>
      <c r="AM5" s="81" t="str">
        <f t="shared" ref="AM5:AM23" ca="1" si="11">IF(AM4="","",IF($J5=AM$3,"",$K5))</f>
        <v>Broken fire detector</v>
      </c>
      <c r="AN5" s="81" t="str">
        <f t="shared" ref="AN5:AN23" ca="1" si="12">IF(AN4="","",IF($J5=AN$3,"",$K5))</f>
        <v>Broken fire detector</v>
      </c>
      <c r="AO5" s="81" t="str">
        <f t="shared" ref="AO5:AO23" ca="1" si="13">IF(AO4="","",IF($J5=AO$3,"",$K5))</f>
        <v>Broken fire detector</v>
      </c>
      <c r="AP5" s="17"/>
      <c r="AQ5" s="17"/>
      <c r="AR5" s="17"/>
      <c r="AS5" s="17"/>
      <c r="AT5" s="17"/>
      <c r="AU5" s="17"/>
      <c r="AV5" s="17"/>
    </row>
    <row r="6" spans="1:50" s="1" customFormat="1" x14ac:dyDescent="0.25">
      <c r="A6" s="17"/>
      <c r="B6" s="81" t="str">
        <f t="array" ref="B6">INDEX($B$15:$B$23,SMALL(IF($B$15:$B$23&lt;&gt;"",ROW($A$1:$A$9),30),ROW(A3)),1)</f>
        <v>Escalation</v>
      </c>
      <c r="C6" s="20"/>
      <c r="D6" s="81">
        <f ca="1">IFERROR(MATCH(INDEX(BowChart!$C$7:$C$26,ROW(D3),1),categories,0)+ROW()/500,"")</f>
        <v>2.012</v>
      </c>
      <c r="E6" s="83">
        <f t="shared" ca="1" si="0"/>
        <v>3</v>
      </c>
      <c r="F6" s="83">
        <f t="shared" ca="1" si="1"/>
        <v>3</v>
      </c>
      <c r="G6" s="17"/>
      <c r="H6" s="81" t="str">
        <f t="shared" ca="1" si="5"/>
        <v>3.Barrier</v>
      </c>
      <c r="I6" s="81">
        <f t="shared" ca="1" si="6"/>
        <v>1</v>
      </c>
      <c r="J6" s="81" t="str">
        <f ca="1">IF($F6="","",INDEX(BowChart!C$7:C$26,$F6,1)&amp;"")</f>
        <v>Barrier</v>
      </c>
      <c r="K6" s="81" t="str">
        <f ca="1">IF($F6="","",INDEX(BowChart!D$7:D$26,$F6,1)&amp;"")</f>
        <v>Call maintanance</v>
      </c>
      <c r="L6" s="81" t="str">
        <f ca="1">IF($F6="","",INDEX(BowChart!E$7:E$26,$F6,1)&amp;"")</f>
        <v>Old electric instalation</v>
      </c>
      <c r="M6" s="81" t="str">
        <f ca="1">IF($F6="","", K6&amp;IF(addNotes="Yes", IF(LEN( INDEX(BowChart!F$7:F$26,$F6,1))&gt;0, CHAR(10)&amp; INDEX(BowChart!F$7:F$26,$F6,1),""),"")&amp;"")</f>
        <v>Call maintanance</v>
      </c>
      <c r="N6" s="81">
        <f t="array" aca="1" ref="N6" ca="1">IF(L6="","",IF(ISNUMBER(MATCH(J6&amp;L6,J7:$J$23&amp;L7:$L$23,0)),0,1))</f>
        <v>1</v>
      </c>
      <c r="O6" s="120"/>
      <c r="P6" s="81">
        <f ca="1">IF(L6="","",COUNTIFS($J$4:J6,J6,$L$4:$L6,L6))</f>
        <v>1</v>
      </c>
      <c r="Q6" s="81">
        <f t="array" aca="1" ref="Q6" ca="1">IF(P6="","",MAX(P6,SUM(IF(($L$4:$L$23=K6)*($N$4:$N$23=1),$P$4:$P$23))))</f>
        <v>2</v>
      </c>
      <c r="R6" s="81">
        <f t="array" aca="1" ref="R6" ca="1">IF(LEN(I6)=0,"",MAX(IF($L$4:$L$23=K6,$Q$4:$Q$23,0)))</f>
        <v>2</v>
      </c>
      <c r="S6" s="81">
        <f t="shared" ca="1" si="2"/>
        <v>2</v>
      </c>
      <c r="T6" s="81">
        <f t="shared" ca="1" si="7"/>
        <v>2</v>
      </c>
      <c r="U6" s="81">
        <f t="array" aca="1" ref="U6" ca="1">IF(I6="","",IF(P6="",
IF(I6=1,1+S6*2,MAX(IF($J$4:J5=J6,$U$4:U5))+2*MAX(1,T6)),
INDEX($U$4:U5, MATCH(L6,$K$4:K5,0),1)+(P6-1)*2 ))</f>
        <v>1</v>
      </c>
      <c r="V6" s="81">
        <f ca="1">IF(H6="","",COUNTIFS($U$4:$U6,U6,$Z$4:$Z6,Z6))</f>
        <v>1</v>
      </c>
      <c r="W6" s="81">
        <f ca="1">IF(H6="","",COUNTIFS($Y$4:$Y6,Y6,$Z$4:$Z6,Z6))</f>
        <v>1</v>
      </c>
      <c r="X6" s="81">
        <f t="array" aca="1" ref="X6" ca="1">IF(ISNUMBER(V6),IF(V6&gt;1,SMALL(IF(ISNA(MATCH(exclude,IF(($Z$4:Z5=Z6)*($U$4:U5&gt;=U6),$U$4:U5,""),0)),exclude,300),V6-1),U6),"")</f>
        <v>1</v>
      </c>
      <c r="Y6" s="81">
        <f ca="1">IF(J6=RiskEvent,ROUNDDOWN(MAX($X$3:X5)/2,0)+2*I6-2, X6)</f>
        <v>1</v>
      </c>
      <c r="Z6" s="81">
        <f ca="1">IF($F6="","",IFERROR(MATCH(J6,BowChart!$M$6:$AC$6,0),""))</f>
        <v>3</v>
      </c>
      <c r="AA6" s="20"/>
      <c r="AB6" s="19">
        <v>5</v>
      </c>
      <c r="AC6" s="20"/>
      <c r="AD6" s="20"/>
      <c r="AE6" s="17"/>
      <c r="AF6" s="81" t="str">
        <f ca="1">IF(L6="","",INDEX($H$4:H5,MATCH(L6,$K$4:K5,0)))</f>
        <v>1.Threat</v>
      </c>
      <c r="AG6" s="81" t="str">
        <f t="shared" ca="1" si="3"/>
        <v/>
      </c>
      <c r="AH6" s="120"/>
      <c r="AI6" s="120"/>
      <c r="AJ6" s="81" t="str">
        <f t="shared" ca="1" si="8"/>
        <v/>
      </c>
      <c r="AK6" s="81" t="str">
        <f t="shared" ca="1" si="9"/>
        <v>Call maintanance</v>
      </c>
      <c r="AL6" s="81" t="str">
        <f t="shared" ca="1" si="10"/>
        <v>Call maintanance</v>
      </c>
      <c r="AM6" s="81" t="str">
        <f t="shared" ca="1" si="11"/>
        <v>Call maintanance</v>
      </c>
      <c r="AN6" s="81" t="str">
        <f t="shared" ca="1" si="12"/>
        <v>Call maintanance</v>
      </c>
      <c r="AO6" s="81" t="str">
        <f t="shared" ca="1" si="13"/>
        <v>Call maintanance</v>
      </c>
      <c r="AP6" s="17"/>
      <c r="AQ6" s="17"/>
      <c r="AR6" s="17"/>
      <c r="AS6" s="17"/>
      <c r="AT6" s="17"/>
      <c r="AU6" s="17"/>
      <c r="AV6" s="17"/>
    </row>
    <row r="7" spans="1:50" s="1" customFormat="1" x14ac:dyDescent="0.25">
      <c r="A7" s="17"/>
      <c r="B7" s="81" t="str">
        <f t="array" ref="B7">INDEX($B$15:$B$23,SMALL(IF($B$15:$B$23&lt;&gt;"",ROW($A$1:$A$9),30),ROW(A4)),1)</f>
        <v>Prevent</v>
      </c>
      <c r="C7" s="20"/>
      <c r="D7" s="81">
        <f ca="1">IFERROR(MATCH(INDEX(BowChart!$C$7:$C$26,ROW(D4),1),categories,0)+ROW()/500,"")</f>
        <v>1.014</v>
      </c>
      <c r="E7" s="83">
        <f t="shared" ca="1" si="0"/>
        <v>2</v>
      </c>
      <c r="F7" s="83">
        <f t="shared" ca="1" si="1"/>
        <v>5</v>
      </c>
      <c r="G7" s="17"/>
      <c r="H7" s="81" t="str">
        <f t="shared" ca="1" si="5"/>
        <v>4.Barrier</v>
      </c>
      <c r="I7" s="81">
        <f t="shared" ca="1" si="6"/>
        <v>2</v>
      </c>
      <c r="J7" s="81" t="str">
        <f ca="1">IF($F7="","",INDEX(BowChart!C$7:C$26,$F7,1)&amp;"")</f>
        <v>Barrier</v>
      </c>
      <c r="K7" s="81" t="str">
        <f ca="1">IF($F7="","",INDEX(BowChart!D$7:D$26,$F7,1)&amp;"")</f>
        <v>Change battery</v>
      </c>
      <c r="L7" s="81" t="str">
        <f ca="1">IF($F7="","",INDEX(BowChart!E$7:E$26,$F7,1)&amp;"")</f>
        <v>Broken fire detector</v>
      </c>
      <c r="M7" s="81" t="str">
        <f ca="1">IF($F7="","", K7&amp;IF(addNotes="Yes", IF(LEN( INDEX(BowChart!F$7:F$26,$F7,1))&gt;0, CHAR(10)&amp; INDEX(BowChart!F$7:F$26,$F7,1),""),"")&amp;"")</f>
        <v>Change battery</v>
      </c>
      <c r="N7" s="81">
        <f t="array" aca="1" ref="N7" ca="1">IF(L7="","",IF(ISNUMBER(MATCH(J7&amp;L7,J8:$J$23&amp;L8:$L$23,0)),0,1))</f>
        <v>1</v>
      </c>
      <c r="O7" s="120"/>
      <c r="P7" s="81">
        <f ca="1">IF(L7="","",COUNTIFS($J$4:J7,J7,$L$4:$L7,L7))</f>
        <v>1</v>
      </c>
      <c r="Q7" s="81">
        <f t="array" aca="1" ref="Q7" ca="1">IF(P7="","",MAX(P7,SUM(IF(($L$4:$L$23=K7)*($N$4:$N$23=1),$P$4:$P$23))))</f>
        <v>1</v>
      </c>
      <c r="R7" s="81">
        <f t="array" aca="1" ref="R7" ca="1">IF(LEN(I7)=0,"",MAX(IF($L$4:$L$23=K7,$Q$4:$Q$23,0)))</f>
        <v>1</v>
      </c>
      <c r="S7" s="81">
        <f t="shared" ca="1" si="2"/>
        <v>1</v>
      </c>
      <c r="T7" s="81">
        <f t="shared" ca="1" si="7"/>
        <v>1</v>
      </c>
      <c r="U7" s="81">
        <f t="array" aca="1" ref="U7" ca="1">IF(I7="","",IF(P7="",
IF(I7=1,1+S7*2,MAX(IF($J$4:J6=J7,$U$4:U6))+2*MAX(1,T7)),
INDEX($U$4:U6, MATCH(L7,$K$4:K6,0),1)+(P7-1)*2 ))</f>
        <v>5</v>
      </c>
      <c r="V7" s="81">
        <f ca="1">IF(H7="","",COUNTIFS($U$4:$U7,U7,$Z$4:$Z7,Z7))</f>
        <v>1</v>
      </c>
      <c r="W7" s="81">
        <f ca="1">IF(H7="","",COUNTIFS($Y$4:$Y7,Y7,$Z$4:$Z7,Z7))</f>
        <v>1</v>
      </c>
      <c r="X7" s="81">
        <f t="array" aca="1" ref="X7" ca="1">IF(ISNUMBER(V7),IF(V7&gt;1,SMALL(IF(ISNA(MATCH(exclude,IF(($Z$4:Z6=Z7)*($U$4:U6&gt;=U7),$U$4:U6,""),0)),exclude,300),V7-1),U7),"")</f>
        <v>5</v>
      </c>
      <c r="Y7" s="81">
        <f ca="1">IF(J7=RiskEvent,ROUNDDOWN(MAX($X$3:X6)/2,0)+2*I7-2, X7)</f>
        <v>5</v>
      </c>
      <c r="Z7" s="81">
        <f ca="1">IF($F7="","",IFERROR(MATCH(J7,BowChart!$M$6:$AC$6,0),""))</f>
        <v>3</v>
      </c>
      <c r="AA7" s="20"/>
      <c r="AB7" s="19">
        <v>7</v>
      </c>
      <c r="AC7" s="20"/>
      <c r="AD7" s="82" t="str">
        <f ca="1">IF(AD8&gt;1,"Duplicates Found","No duplicates")</f>
        <v>No duplicates</v>
      </c>
      <c r="AE7" s="17"/>
      <c r="AF7" s="81" t="str">
        <f ca="1">IF(L7="","",INDEX($H$4:H6,MATCH(L7,$K$4:K6,0)))</f>
        <v>2.Threat</v>
      </c>
      <c r="AG7" s="81" t="str">
        <f t="shared" ca="1" si="3"/>
        <v/>
      </c>
      <c r="AH7" s="120"/>
      <c r="AI7" s="120"/>
      <c r="AJ7" s="81" t="str">
        <f t="shared" ca="1" si="8"/>
        <v/>
      </c>
      <c r="AK7" s="81" t="str">
        <f t="shared" ca="1" si="9"/>
        <v>Change battery</v>
      </c>
      <c r="AL7" s="81" t="str">
        <f t="shared" ca="1" si="10"/>
        <v>Change battery</v>
      </c>
      <c r="AM7" s="81" t="str">
        <f t="shared" ca="1" si="11"/>
        <v>Change battery</v>
      </c>
      <c r="AN7" s="81" t="str">
        <f t="shared" ca="1" si="12"/>
        <v>Change battery</v>
      </c>
      <c r="AO7" s="81" t="str">
        <f t="shared" ca="1" si="13"/>
        <v>Change battery</v>
      </c>
      <c r="AP7" s="17"/>
      <c r="AQ7" s="17"/>
      <c r="AR7" s="17"/>
      <c r="AS7" s="17"/>
      <c r="AT7" s="17"/>
      <c r="AU7" s="17"/>
      <c r="AV7" s="17"/>
    </row>
    <row r="8" spans="1:50" s="1" customFormat="1" x14ac:dyDescent="0.25">
      <c r="A8" s="17"/>
      <c r="B8" s="81" t="str">
        <f t="array" ref="B8">INDEX($B$15:$B$23,SMALL(IF($B$15:$B$23&lt;&gt;"",ROW($A$1:$A$9),30),ROW(A5)),1)</f>
        <v>Consequence</v>
      </c>
      <c r="C8" s="20"/>
      <c r="D8" s="81">
        <f ca="1">IFERROR(MATCH(INDEX(BowChart!$C$7:$C$26,ROW(D5),1),categories,0)+ROW()/500,"")</f>
        <v>2.016</v>
      </c>
      <c r="E8" s="83">
        <f t="shared" ca="1" si="0"/>
        <v>4</v>
      </c>
      <c r="F8" s="83">
        <f t="shared" ca="1" si="1"/>
        <v>6</v>
      </c>
      <c r="G8" s="17"/>
      <c r="H8" s="81" t="str">
        <f t="shared" ca="1" si="5"/>
        <v>5.Escalation</v>
      </c>
      <c r="I8" s="81">
        <f t="shared" ca="1" si="6"/>
        <v>1</v>
      </c>
      <c r="J8" s="81" t="str">
        <f ca="1">IF($F8="","",INDEX(BowChart!C$7:C$26,$F8,1)&amp;"")</f>
        <v>Escalation</v>
      </c>
      <c r="K8" s="81" t="str">
        <f ca="1">IF($F8="","",INDEX(BowChart!D$7:D$26,$F8,1)&amp;"")</f>
        <v>Test detector</v>
      </c>
      <c r="L8" s="81" t="str">
        <f ca="1">IF($F8="","",INDEX(BowChart!E$7:E$26,$F8,1)&amp;"")</f>
        <v>Change battery</v>
      </c>
      <c r="M8" s="81" t="str">
        <f ca="1">IF($F8="","", K8&amp;IF(addNotes="Yes", IF(LEN( INDEX(BowChart!F$7:F$26,$F8,1))&gt;0, CHAR(10)&amp; INDEX(BowChart!F$7:F$26,$F8,1),""),"")&amp;"")</f>
        <v>Test detector</v>
      </c>
      <c r="N8" s="81">
        <f t="array" aca="1" ref="N8" ca="1">IF(L8="","",IF(ISNUMBER(MATCH(J8&amp;L8,J9:$J$23&amp;L9:$L$23,0)),0,1))</f>
        <v>1</v>
      </c>
      <c r="O8" s="120"/>
      <c r="P8" s="81">
        <f ca="1">IF(L8="","",COUNTIFS($J$4:J8,J8,$L$4:$L8,L8))</f>
        <v>1</v>
      </c>
      <c r="Q8" s="81">
        <f t="array" aca="1" ref="Q8" ca="1">IF(P8="","",MAX(P8,SUM(IF(($L$4:$L$23=K8)*($N$4:$N$23=1),$P$4:$P$23))))</f>
        <v>1</v>
      </c>
      <c r="R8" s="81">
        <f t="array" aca="1" ref="R8" ca="1">IF(LEN(I8)=0,"",MAX(IF($L$4:$L$23=K8,$Q$4:$Q$23,0)))</f>
        <v>0</v>
      </c>
      <c r="S8" s="81">
        <f t="shared" ca="1" si="2"/>
        <v>1</v>
      </c>
      <c r="T8" s="81">
        <f t="shared" ca="1" si="7"/>
        <v>1</v>
      </c>
      <c r="U8" s="81">
        <f t="array" aca="1" ref="U8" ca="1">IF(I8="","",IF(P8="",
IF(I8=1,1+S8*2,MAX(IF($J$4:J7=J8,$U$4:U7))+2*MAX(1,T8)),
INDEX($U$4:U7, MATCH(L8,$K$4:K7,0),1)+(P8-1)*2 ))</f>
        <v>5</v>
      </c>
      <c r="V8" s="81">
        <f ca="1">IF(H8="","",COUNTIFS($U$4:$U8,U8,$Z$4:$Z8,Z8))</f>
        <v>1</v>
      </c>
      <c r="W8" s="81">
        <f ca="1">IF(H8="","",COUNTIFS($Y$4:$Y8,Y8,$Z$4:$Z8,Z8))</f>
        <v>1</v>
      </c>
      <c r="X8" s="81">
        <f t="array" aca="1" ref="X8" ca="1">IF(ISNUMBER(V8),IF(V8&gt;1,SMALL(IF(ISNA(MATCH(exclude,IF(($Z$4:Z7=Z8)*($U$4:U7&gt;=U8),$U$4:U7,""),0)),exclude,300),V8-1),U8),"")</f>
        <v>5</v>
      </c>
      <c r="Y8" s="81">
        <f ca="1">IF(J8=RiskEvent,ROUNDDOWN(MAX($X$3:X7)/2,0)+2*I8-2, X8)</f>
        <v>5</v>
      </c>
      <c r="Z8" s="81">
        <f ca="1">IF($F8="","",IFERROR(MATCH(J8,BowChart!$M$6:$AC$6,0),""))</f>
        <v>5</v>
      </c>
      <c r="AA8" s="20"/>
      <c r="AB8" s="19">
        <v>9</v>
      </c>
      <c r="AC8" s="20"/>
      <c r="AD8" s="81">
        <f ca="1">MAX(W4:W203)</f>
        <v>1</v>
      </c>
      <c r="AE8" s="17"/>
      <c r="AF8" s="81" t="str">
        <f ca="1">IF(L8="","",INDEX($H$4:H7,MATCH(L8,$K$4:K7,0)))</f>
        <v>4.Barrier</v>
      </c>
      <c r="AG8" s="81" t="str">
        <f t="shared" ca="1" si="3"/>
        <v>18.Risk Event</v>
      </c>
      <c r="AH8" s="120"/>
      <c r="AI8" s="120"/>
      <c r="AJ8" s="81" t="str">
        <f t="shared" ca="1" si="8"/>
        <v/>
      </c>
      <c r="AK8" s="81" t="str">
        <f t="shared" ca="1" si="9"/>
        <v/>
      </c>
      <c r="AL8" s="81" t="str">
        <f t="shared" ca="1" si="10"/>
        <v>Test detector</v>
      </c>
      <c r="AM8" s="81" t="str">
        <f t="shared" ca="1" si="11"/>
        <v>Test detector</v>
      </c>
      <c r="AN8" s="81" t="str">
        <f t="shared" ca="1" si="12"/>
        <v>Test detector</v>
      </c>
      <c r="AO8" s="81" t="str">
        <f t="shared" ca="1" si="13"/>
        <v>Test detector</v>
      </c>
      <c r="AP8" s="17"/>
      <c r="AQ8" s="17"/>
      <c r="AR8" s="17"/>
      <c r="AS8" s="17"/>
      <c r="AT8" s="17"/>
      <c r="AU8" s="17"/>
      <c r="AV8" s="17"/>
    </row>
    <row r="9" spans="1:50" s="1" customFormat="1" x14ac:dyDescent="0.25">
      <c r="A9" s="17"/>
      <c r="B9" s="81" t="str">
        <f t="array" ref="B9">INDEX($B$15:$B$23,SMALL(IF($B$15:$B$23&lt;&gt;"",ROW($A$1:$A$9),30),ROW(A6)),1)</f>
        <v>Damage Controll</v>
      </c>
      <c r="C9" s="20"/>
      <c r="D9" s="81">
        <f ca="1">IFERROR(MATCH(INDEX(BowChart!$C$7:$C$26,ROW(D6),1),categories,0)+ROW()/500,"")</f>
        <v>3.0179999999999998</v>
      </c>
      <c r="E9" s="83">
        <f t="shared" ca="1" si="0"/>
        <v>5</v>
      </c>
      <c r="F9" s="83">
        <f t="shared" ca="1" si="1"/>
        <v>7</v>
      </c>
      <c r="G9" s="17"/>
      <c r="H9" s="81" t="str">
        <f t="shared" ca="1" si="5"/>
        <v>6.Escalation</v>
      </c>
      <c r="I9" s="81">
        <f t="shared" ca="1" si="6"/>
        <v>2</v>
      </c>
      <c r="J9" s="81" t="str">
        <f ca="1">IF($F9="","",INDEX(BowChart!C$7:C$26,$F9,1)&amp;"")</f>
        <v>Escalation</v>
      </c>
      <c r="K9" s="81" t="str">
        <f ca="1">IF($F9="","",INDEX(BowChart!D$7:D$26,$F9,1)&amp;"")</f>
        <v>Buy new one</v>
      </c>
      <c r="L9" s="81" t="str">
        <f ca="1">IF($F9="","",INDEX(BowChart!E$7:E$26,$F9,1)&amp;"")</f>
        <v>Call maintanance</v>
      </c>
      <c r="M9" s="81" t="str">
        <f ca="1">IF($F9="","", K9&amp;IF(addNotes="Yes", IF(LEN( INDEX(BowChart!F$7:F$26,$F9,1))&gt;0, CHAR(10)&amp; INDEX(BowChart!F$7:F$26,$F9,1),""),"")&amp;"")</f>
        <v>Buy new one</v>
      </c>
      <c r="N9" s="81">
        <f t="array" aca="1" ref="N9" ca="1">IF(L9="","",IF(ISNUMBER(MATCH(J9&amp;L9,J10:$J$23&amp;L10:$L$23,0)),0,1))</f>
        <v>0</v>
      </c>
      <c r="O9" s="120"/>
      <c r="P9" s="81">
        <f ca="1">IF(L9="","",COUNTIFS($J$4:J9,J9,$L$4:$L9,L9))</f>
        <v>1</v>
      </c>
      <c r="Q9" s="81">
        <f t="array" aca="1" ref="Q9" ca="1">IF(P9="","",MAX(P9,SUM(IF(($L$4:$L$23=K9)*($N$4:$N$23=1),$P$4:$P$23))))</f>
        <v>1</v>
      </c>
      <c r="R9" s="81">
        <f t="array" aca="1" ref="R9" ca="1">IF(LEN(I9)=0,"",MAX(IF($L$4:$L$23=K9,$Q$4:$Q$23,0)))</f>
        <v>1</v>
      </c>
      <c r="S9" s="81">
        <f t="shared" ca="1" si="2"/>
        <v>1</v>
      </c>
      <c r="T9" s="81">
        <f t="shared" ca="1" si="7"/>
        <v>1</v>
      </c>
      <c r="U9" s="81">
        <f t="array" aca="1" ref="U9" ca="1">IF(I9="","",IF(P9="",
IF(I9=1,1+S9*2,MAX(IF($J$4:J8=J9,$U$4:U8))+2*MAX(1,T9)),
INDEX($U$4:U8, MATCH(L9,$K$4:K8,0),1)+(P9-1)*2 ))</f>
        <v>1</v>
      </c>
      <c r="V9" s="81">
        <f ca="1">IF(H9="","",COUNTIFS($U$4:$U9,U9,$Z$4:$Z9,Z9))</f>
        <v>1</v>
      </c>
      <c r="W9" s="81">
        <f ca="1">IF(H9="","",COUNTIFS($Y$4:$Y9,Y9,$Z$4:$Z9,Z9))</f>
        <v>1</v>
      </c>
      <c r="X9" s="81">
        <f t="array" aca="1" ref="X9" ca="1">IF(ISNUMBER(V9),IF(V9&gt;1,SMALL(IF(ISNA(MATCH(exclude,IF(($Z$4:Z8=Z9)*($U$4:U8&gt;=U9),$U$4:U8,""),0)),exclude,300),V9-1),U9),"")</f>
        <v>1</v>
      </c>
      <c r="Y9" s="81">
        <f ca="1">IF(J9=RiskEvent,ROUNDDOWN(MAX($X$3:X8)/2,0)+2*I9-2, X9)</f>
        <v>1</v>
      </c>
      <c r="Z9" s="81">
        <f ca="1">IF($F9="","",IFERROR(MATCH(J9,BowChart!$M$6:$AC$6,0),""))</f>
        <v>5</v>
      </c>
      <c r="AA9" s="20"/>
      <c r="AB9" s="19">
        <v>11</v>
      </c>
      <c r="AC9" s="20"/>
      <c r="AD9" s="82" t="str">
        <f ca="1">IF(AD10=0,"Continue","Make sure all relations are correct")</f>
        <v>Continue</v>
      </c>
      <c r="AE9" s="17"/>
      <c r="AF9" s="81" t="str">
        <f ca="1">IF(L9="","",INDEX($H$4:H8,MATCH(L9,$K$4:K8,0)))</f>
        <v>3.Barrier</v>
      </c>
      <c r="AG9" s="81" t="str">
        <f t="shared" ca="1" si="3"/>
        <v/>
      </c>
      <c r="AH9" s="120"/>
      <c r="AI9" s="120"/>
      <c r="AJ9" s="81" t="str">
        <f t="shared" ca="1" si="8"/>
        <v/>
      </c>
      <c r="AK9" s="81" t="str">
        <f t="shared" ca="1" si="9"/>
        <v/>
      </c>
      <c r="AL9" s="81" t="str">
        <f t="shared" ca="1" si="10"/>
        <v>Buy new one</v>
      </c>
      <c r="AM9" s="81" t="str">
        <f t="shared" ca="1" si="11"/>
        <v>Buy new one</v>
      </c>
      <c r="AN9" s="81" t="str">
        <f t="shared" ca="1" si="12"/>
        <v>Buy new one</v>
      </c>
      <c r="AO9" s="81" t="str">
        <f t="shared" ca="1" si="13"/>
        <v>Buy new one</v>
      </c>
      <c r="AP9" s="17"/>
      <c r="AQ9" s="17"/>
      <c r="AR9" s="17"/>
      <c r="AS9" s="17"/>
      <c r="AT9" s="17"/>
      <c r="AU9" s="17"/>
      <c r="AV9" s="17"/>
    </row>
    <row r="10" spans="1:50" s="1" customFormat="1" x14ac:dyDescent="0.25">
      <c r="A10" s="17"/>
      <c r="B10" s="81" t="str">
        <f t="array" ref="B10">INDEX($B$15:$B$23,SMALL(IF($B$15:$B$23&lt;&gt;"",ROW($A$1:$A$9),30),ROW(A7)),1)</f>
        <v>Recovery</v>
      </c>
      <c r="C10" s="20"/>
      <c r="D10" s="81">
        <f ca="1">IFERROR(MATCH(INDEX(BowChart!$C$7:$C$26,ROW(D7),1),categories,0)+ROW()/500,"")</f>
        <v>3.02</v>
      </c>
      <c r="E10" s="83">
        <f t="shared" ca="1" si="0"/>
        <v>6</v>
      </c>
      <c r="F10" s="83">
        <f t="shared" ca="1" si="1"/>
        <v>8</v>
      </c>
      <c r="G10" s="17"/>
      <c r="H10" s="81" t="str">
        <f t="shared" ca="1" si="5"/>
        <v>7.Escalation</v>
      </c>
      <c r="I10" s="81">
        <f t="shared" ca="1" si="6"/>
        <v>3</v>
      </c>
      <c r="J10" s="81" t="str">
        <f ca="1">IF($F10="","",INDEX(BowChart!C$7:C$26,$F10,1)&amp;"")</f>
        <v>Escalation</v>
      </c>
      <c r="K10" s="81" t="str">
        <f ca="1">IF($F10="","",INDEX(BowChart!D$7:D$26,$F10,1)&amp;"")</f>
        <v>Change instalation</v>
      </c>
      <c r="L10" s="81" t="str">
        <f ca="1">IF($F10="","",INDEX(BowChart!E$7:E$26,$F10,1)&amp;"")</f>
        <v>Call maintanance</v>
      </c>
      <c r="M10" s="81" t="str">
        <f ca="1">IF($F10="","", K10&amp;IF(addNotes="Yes", IF(LEN( INDEX(BowChart!F$7:F$26,$F10,1))&gt;0, CHAR(10)&amp; INDEX(BowChart!F$7:F$26,$F10,1),""),"")&amp;"")</f>
        <v>Change instalation</v>
      </c>
      <c r="N10" s="81">
        <f t="array" aca="1" ref="N10" ca="1">IF(L10="","",IF(ISNUMBER(MATCH(J10&amp;L10,J11:$J$23&amp;L11:$L$23,0)),0,1))</f>
        <v>1</v>
      </c>
      <c r="O10" s="120"/>
      <c r="P10" s="81">
        <f ca="1">IF(L10="","",COUNTIFS($J$4:J10,J10,$L$4:$L10,L10))</f>
        <v>2</v>
      </c>
      <c r="Q10" s="81">
        <f t="array" aca="1" ref="Q10" ca="1">IF(P10="","",MAX(P10,SUM(IF(($L$4:$L$23=K10)*($N$4:$N$23=1),$P$4:$P$23))))</f>
        <v>2</v>
      </c>
      <c r="R10" s="81">
        <f t="array" aca="1" ref="R10" ca="1">IF(LEN(I10)=0,"",MAX(IF($L$4:$L$23=K10,$Q$4:$Q$23,0)))</f>
        <v>0</v>
      </c>
      <c r="S10" s="81">
        <f t="shared" ca="1" si="2"/>
        <v>2</v>
      </c>
      <c r="T10" s="81">
        <f t="shared" ca="1" si="7"/>
        <v>2</v>
      </c>
      <c r="U10" s="81">
        <f t="array" aca="1" ref="U10" ca="1">IF(I10="","",IF(P10="",
IF(I10=1,1+S10*2,MAX(IF($J$4:J9=J10,$U$4:U9))+2*MAX(1,T10)),
INDEX($U$4:U9, MATCH(L10,$K$4:K9,0),1)+(P10-1)*2 ))</f>
        <v>3</v>
      </c>
      <c r="V10" s="81">
        <f ca="1">IF(H10="","",COUNTIFS($U$4:$U10,U10,$Z$4:$Z10,Z10))</f>
        <v>1</v>
      </c>
      <c r="W10" s="81">
        <f ca="1">IF(H10="","",COUNTIFS($Y$4:$Y10,Y10,$Z$4:$Z10,Z10))</f>
        <v>1</v>
      </c>
      <c r="X10" s="81">
        <f t="array" aca="1" ref="X10" ca="1">IF(ISNUMBER(V10),IF(V10&gt;1,SMALL(IF(ISNA(MATCH(exclude,IF(($Z$4:Z9=Z10)*($U$4:U9&gt;=U10),$U$4:U9,""),0)),exclude,300),V10-1),U10),"")</f>
        <v>3</v>
      </c>
      <c r="Y10" s="81">
        <f ca="1">IF(J10=RiskEvent,ROUNDDOWN(MAX($X$3:X9)/2,0)+2*I10-2, X10)</f>
        <v>3</v>
      </c>
      <c r="Z10" s="81">
        <f ca="1">IF($F10="","",IFERROR(MATCH(J10,BowChart!$M$6:$AC$6,0),""))</f>
        <v>5</v>
      </c>
      <c r="AA10" s="20"/>
      <c r="AB10" s="19">
        <v>13</v>
      </c>
      <c r="AC10" s="20"/>
      <c r="AD10" s="81">
        <f t="array" aca="1" ref="AD10" ca="1">IFERROR(SUM(IF(ISNUMBER(Y4:Y203)+((Y4:Y203)=""),0,1)),1)</f>
        <v>0</v>
      </c>
      <c r="AE10" s="17"/>
      <c r="AF10" s="81" t="str">
        <f ca="1">IF(L10="","",INDEX($H$4:H9,MATCH(L10,$K$4:K9,0)))</f>
        <v>3.Barrier</v>
      </c>
      <c r="AG10" s="81" t="str">
        <f t="shared" ca="1" si="3"/>
        <v>18.Risk Event</v>
      </c>
      <c r="AH10" s="120"/>
      <c r="AI10" s="120"/>
      <c r="AJ10" s="81" t="str">
        <f t="shared" ca="1" si="8"/>
        <v/>
      </c>
      <c r="AK10" s="81" t="str">
        <f t="shared" ca="1" si="9"/>
        <v/>
      </c>
      <c r="AL10" s="81" t="str">
        <f t="shared" ca="1" si="10"/>
        <v>Change instalation</v>
      </c>
      <c r="AM10" s="81" t="str">
        <f t="shared" ca="1" si="11"/>
        <v>Change instalation</v>
      </c>
      <c r="AN10" s="81" t="str">
        <f t="shared" ca="1" si="12"/>
        <v>Change instalation</v>
      </c>
      <c r="AO10" s="81" t="str">
        <f t="shared" ca="1" si="13"/>
        <v>Change instalation</v>
      </c>
      <c r="AP10" s="17"/>
      <c r="AQ10" s="17"/>
      <c r="AR10" s="17"/>
      <c r="AS10" s="17"/>
      <c r="AT10" s="17"/>
      <c r="AU10" s="17"/>
      <c r="AV10" s="17"/>
    </row>
    <row r="11" spans="1:50" s="1" customFormat="1" x14ac:dyDescent="0.25">
      <c r="A11" s="17"/>
      <c r="B11" s="81" t="str">
        <f t="array" ref="B11">INDEX($B$15:$B$23,SMALL(IF($B$15:$B$23&lt;&gt;"",ROW($A$1:$A$9),30),ROW(A8)),1)</f>
        <v>Mitigation</v>
      </c>
      <c r="C11" s="20"/>
      <c r="D11" s="81">
        <f ca="1">IFERROR(MATCH(INDEX(BowChart!$C$7:$C$26,ROW(D8),1),categories,0)+ROW()/500,"")</f>
        <v>3.0219999999999998</v>
      </c>
      <c r="E11" s="83">
        <f t="shared" ca="1" si="0"/>
        <v>7</v>
      </c>
      <c r="F11" s="83">
        <f t="shared" ca="1" si="1"/>
        <v>9</v>
      </c>
      <c r="G11" s="17"/>
      <c r="H11" s="81" t="str">
        <f t="shared" ca="1" si="5"/>
        <v>8.Prevent</v>
      </c>
      <c r="I11" s="81">
        <f t="shared" ca="1" si="6"/>
        <v>1</v>
      </c>
      <c r="J11" s="81" t="str">
        <f ca="1">IF($F11="","",INDEX(BowChart!C$7:C$26,$F11,1)&amp;"")</f>
        <v>Prevent</v>
      </c>
      <c r="K11" s="81" t="str">
        <f ca="1">IF($F11="","",INDEX(BowChart!D$7:D$26,$F11,1)&amp;"")</f>
        <v>Change fuses</v>
      </c>
      <c r="L11" s="81" t="str">
        <f ca="1">IF($F11="","",INDEX(BowChart!E$7:E$26,$F11,1)&amp;"")</f>
        <v>Buy new one</v>
      </c>
      <c r="M11" s="81" t="str">
        <f ca="1">IF($F11="","", K11&amp;IF(addNotes="Yes", IF(LEN( INDEX(BowChart!F$7:F$26,$F11,1))&gt;0, CHAR(10)&amp; INDEX(BowChart!F$7:F$26,$F11,1),""),"")&amp;"")</f>
        <v>Change fuses</v>
      </c>
      <c r="N11" s="81">
        <f t="array" aca="1" ref="N11" ca="1">IF(L11="","",IF(ISNUMBER(MATCH(J11&amp;L11,J12:$J$23&amp;L12:$L$23,0)),0,1))</f>
        <v>1</v>
      </c>
      <c r="O11" s="120"/>
      <c r="P11" s="81">
        <f ca="1">IF(L11="","",COUNTIFS($J$4:J11,J11,$L$4:$L11,L11))</f>
        <v>1</v>
      </c>
      <c r="Q11" s="81">
        <f t="array" aca="1" ref="Q11" ca="1">IF(P11="","",MAX(P11,SUM(IF(($L$4:$L$23=K11)*($N$4:$N$23=1),$P$4:$P$23))))</f>
        <v>1</v>
      </c>
      <c r="R11" s="81">
        <f t="array" aca="1" ref="R11" ca="1">IF(LEN(I11)=0,"",MAX(IF($L$4:$L$23=K11,$Q$4:$Q$23,0)))</f>
        <v>0</v>
      </c>
      <c r="S11" s="81">
        <f t="shared" ca="1" si="2"/>
        <v>1</v>
      </c>
      <c r="T11" s="81">
        <f t="shared" ca="1" si="7"/>
        <v>1</v>
      </c>
      <c r="U11" s="81">
        <f t="array" aca="1" ref="U11" ca="1">IF(I11="","",IF(P11="",
IF(I11=1,1+S11*2,MAX(IF($J$4:J10=J11,$U$4:U10))+2*MAX(1,T11)),
INDEX($U$4:U10, MATCH(L11,$K$4:K10,0),1)+(P11-1)*2 ))</f>
        <v>1</v>
      </c>
      <c r="V11" s="81">
        <f ca="1">IF(H11="","",COUNTIFS($U$4:$U11,U11,$Z$4:$Z11,Z11))</f>
        <v>1</v>
      </c>
      <c r="W11" s="81">
        <f ca="1">IF(H11="","",COUNTIFS($Y$4:$Y11,Y11,$Z$4:$Z11,Z11))</f>
        <v>1</v>
      </c>
      <c r="X11" s="81">
        <f t="array" aca="1" ref="X11" ca="1">IF(ISNUMBER(V11),IF(V11&gt;1,SMALL(IF(ISNA(MATCH(exclude,IF(($Z$4:Z10=Z11)*($U$4:U10&gt;=U11),$U$4:U10,""),0)),exclude,300),V11-1),U11),"")</f>
        <v>1</v>
      </c>
      <c r="Y11" s="81">
        <f ca="1">IF(J11=RiskEvent,ROUNDDOWN(MAX($X$3:X10)/2,0)+2*I11-2, X11)</f>
        <v>1</v>
      </c>
      <c r="Z11" s="81">
        <f ca="1">IF($F11="","",IFERROR(MATCH(J11,BowChart!$M$6:$AC$6,0),""))</f>
        <v>7</v>
      </c>
      <c r="AA11" s="20"/>
      <c r="AB11" s="19">
        <v>15</v>
      </c>
      <c r="AC11" s="20"/>
      <c r="AD11" s="17"/>
      <c r="AE11" s="17"/>
      <c r="AF11" s="81" t="str">
        <f ca="1">IF(L11="","",INDEX($H$4:H10,MATCH(L11,$K$4:K10,0)))</f>
        <v>6.Escalation</v>
      </c>
      <c r="AG11" s="81" t="str">
        <f t="shared" ca="1" si="3"/>
        <v>18.Risk Event</v>
      </c>
      <c r="AH11" s="120"/>
      <c r="AI11" s="120"/>
      <c r="AJ11" s="81" t="str">
        <f t="shared" ca="1" si="8"/>
        <v/>
      </c>
      <c r="AK11" s="81" t="str">
        <f t="shared" ca="1" si="9"/>
        <v/>
      </c>
      <c r="AL11" s="81" t="str">
        <f t="shared" ca="1" si="10"/>
        <v/>
      </c>
      <c r="AM11" s="81" t="str">
        <f t="shared" ca="1" si="11"/>
        <v>Change fuses</v>
      </c>
      <c r="AN11" s="81" t="str">
        <f t="shared" ca="1" si="12"/>
        <v>Change fuses</v>
      </c>
      <c r="AO11" s="81" t="str">
        <f t="shared" ca="1" si="13"/>
        <v>Change fuses</v>
      </c>
      <c r="AP11" s="17"/>
      <c r="AQ11" s="17"/>
      <c r="AR11" s="17"/>
      <c r="AS11" s="17"/>
      <c r="AT11" s="17"/>
      <c r="AU11" s="17"/>
      <c r="AV11" s="17"/>
    </row>
    <row r="12" spans="1:50" s="1" customFormat="1" x14ac:dyDescent="0.25">
      <c r="A12" s="17"/>
      <c r="B12" s="81" t="str">
        <f t="array" ref="B12">INDEX($B$15:$B$23,SMALL(IF($B$15:$B$23&lt;&gt;"",ROW($A$1:$A$9),30),ROW(A9)),1)</f>
        <v>Risk Event</v>
      </c>
      <c r="C12" s="20"/>
      <c r="D12" s="81">
        <f ca="1">IFERROR(MATCH(INDEX(BowChart!$C$7:$C$26,ROW(D9),1),categories,0)+ROW()/500,"")</f>
        <v>4.024</v>
      </c>
      <c r="E12" s="83">
        <f t="shared" ca="1" si="0"/>
        <v>8</v>
      </c>
      <c r="F12" s="83">
        <f t="shared" ca="1" si="1"/>
        <v>16</v>
      </c>
      <c r="G12" s="17"/>
      <c r="H12" s="81" t="str">
        <f t="shared" ca="1" si="5"/>
        <v>9.Consequence</v>
      </c>
      <c r="I12" s="81">
        <f t="shared" ca="1" si="6"/>
        <v>1</v>
      </c>
      <c r="J12" s="81" t="str">
        <f ca="1">IF($F12="","",INDEX(BowChart!C$7:C$26,$F12,1)&amp;"")</f>
        <v>Consequence</v>
      </c>
      <c r="K12" s="81" t="str">
        <f ca="1">IF($F12="","",INDEX(BowChart!D$7:D$26,$F12,1)&amp;"")</f>
        <v>Less heat</v>
      </c>
      <c r="L12" s="81" t="str">
        <f ca="1">IF($F12="","",INDEX(BowChart!E$7:E$26,$F12,1)&amp;"")</f>
        <v/>
      </c>
      <c r="M12" s="81" t="str">
        <f ca="1">IF($F12="","", K12&amp;IF(addNotes="Yes", IF(LEN( INDEX(BowChart!F$7:F$26,$F12,1))&gt;0, CHAR(10)&amp; INDEX(BowChart!F$7:F$26,$F12,1),""),"")&amp;"")</f>
        <v>Less heat</v>
      </c>
      <c r="N12" s="81" t="str">
        <f t="array" aca="1" ref="N12" ca="1">IF(L12="","",IF(ISNUMBER(MATCH(J12&amp;L12,J13:$J$23&amp;L13:$L$23,0)),0,1))</f>
        <v/>
      </c>
      <c r="O12" s="120"/>
      <c r="P12" s="81" t="str">
        <f ca="1">IF(L12="","",COUNTIFS($J$4:J12,J12,$L$4:$L12,L12))</f>
        <v/>
      </c>
      <c r="Q12" s="81" t="str">
        <f t="array" aca="1" ref="Q12" ca="1">IF(P12="","",MAX(P12,SUM(IF(($L$4:$L$23=K12)*($N$4:$N$23=1),$P$4:$P$23))))</f>
        <v/>
      </c>
      <c r="R12" s="81">
        <f t="array" aca="1" ref="R12" ca="1">IF(LEN(I12)=0,"",MAX(IF($L$4:$L$23=K12,$Q$4:$Q$23,0)))</f>
        <v>0</v>
      </c>
      <c r="S12" s="81">
        <f t="shared" ca="1" si="2"/>
        <v>0</v>
      </c>
      <c r="T12" s="81">
        <f t="shared" ca="1" si="7"/>
        <v>0</v>
      </c>
      <c r="U12" s="81">
        <f t="array" aca="1" ref="U12" ca="1">IF(I12="","",IF(P12="",
IF(I12=1,1+S12*2,MAX(IF($J$4:J11=J12,$U$4:U11))+2*MAX(1,T12)),
INDEX($U$4:U11, MATCH(L12,$K$4:K11,0),1)+(P12-1)*2 ))</f>
        <v>1</v>
      </c>
      <c r="V12" s="81">
        <f ca="1">IF(H12="","",COUNTIFS($U$4:$U12,U12,$Z$4:$Z12,Z12))</f>
        <v>1</v>
      </c>
      <c r="W12" s="81">
        <f ca="1">IF(H12="","",COUNTIFS($Y$4:$Y12,Y12,$Z$4:$Z12,Z12))</f>
        <v>1</v>
      </c>
      <c r="X12" s="81">
        <f t="array" aca="1" ref="X12" ca="1">IF(ISNUMBER(V12),IF(V12&gt;1,SMALL(IF(ISNA(MATCH(exclude,IF(($Z$4:Z11=Z12)*($U$4:U11&gt;=U12),$U$4:U11,""),0)),exclude,300),V12-1),U12),"")</f>
        <v>1</v>
      </c>
      <c r="Y12" s="81">
        <f ca="1">IF(J12=RiskEvent,ROUNDDOWN(MAX($X$3:X11)/2,0)+2*I12-2, X12)</f>
        <v>1</v>
      </c>
      <c r="Z12" s="81">
        <f ca="1">IF($F12="","",IFERROR(MATCH(J12,BowChart!$M$6:$AC$6,0),""))</f>
        <v>17</v>
      </c>
      <c r="AA12" s="20"/>
      <c r="AB12" s="19">
        <v>17</v>
      </c>
      <c r="AC12" s="20"/>
      <c r="AD12" s="20"/>
      <c r="AE12" s="17"/>
      <c r="AF12" s="81" t="str">
        <f ca="1">IF(L12="","",INDEX($H$4:H11,MATCH(L12,$K$4:K11,0)))</f>
        <v/>
      </c>
      <c r="AG12" s="81" t="str">
        <f t="shared" ca="1" si="3"/>
        <v>18.Risk Event</v>
      </c>
      <c r="AH12" s="120"/>
      <c r="AI12" s="120"/>
      <c r="AJ12" s="81" t="str">
        <f t="shared" ca="1" si="8"/>
        <v/>
      </c>
      <c r="AK12" s="81" t="str">
        <f t="shared" ca="1" si="9"/>
        <v/>
      </c>
      <c r="AL12" s="81" t="str">
        <f t="shared" ca="1" si="10"/>
        <v/>
      </c>
      <c r="AM12" s="81" t="str">
        <f t="shared" ca="1" si="11"/>
        <v>Less heat</v>
      </c>
      <c r="AN12" s="81" t="str">
        <f t="shared" ca="1" si="12"/>
        <v>Less heat</v>
      </c>
      <c r="AO12" s="81" t="str">
        <f t="shared" ca="1" si="13"/>
        <v>Less heat</v>
      </c>
      <c r="AP12" s="17"/>
      <c r="AQ12" s="17"/>
      <c r="AR12" s="17"/>
      <c r="AS12" s="17"/>
      <c r="AT12" s="17"/>
      <c r="AU12" s="17"/>
      <c r="AV12" s="17"/>
    </row>
    <row r="13" spans="1:50" s="1" customFormat="1" x14ac:dyDescent="0.25">
      <c r="A13" s="17"/>
      <c r="B13" s="17"/>
      <c r="C13" s="17"/>
      <c r="D13" s="81">
        <f ca="1">IFERROR(MATCH(INDEX(BowChart!$C$7:$C$26,ROW(D10),1),categories,0)+ROW()/500,"")</f>
        <v>8.0259999999999998</v>
      </c>
      <c r="E13" s="83">
        <f t="shared" ca="1" si="0"/>
        <v>17</v>
      </c>
      <c r="F13" s="83">
        <f t="shared" ca="1" si="1"/>
        <v>17</v>
      </c>
      <c r="G13" s="17"/>
      <c r="H13" s="81" t="str">
        <f t="shared" ca="1" si="5"/>
        <v>10.Consequence</v>
      </c>
      <c r="I13" s="81">
        <f t="shared" ca="1" si="6"/>
        <v>2</v>
      </c>
      <c r="J13" s="81" t="str">
        <f ca="1">IF($F13="","",INDEX(BowChart!C$7:C$26,$F13,1)&amp;"")</f>
        <v>Consequence</v>
      </c>
      <c r="K13" s="81" t="str">
        <f ca="1">IF($F13="","",INDEX(BowChart!D$7:D$26,$F13,1)&amp;"")</f>
        <v>Easy to inform 911</v>
      </c>
      <c r="L13" s="81" t="str">
        <f ca="1">IF($F13="","",INDEX(BowChart!E$7:E$26,$F13,1)&amp;"")</f>
        <v/>
      </c>
      <c r="M13" s="81" t="str">
        <f ca="1">IF($F13="","", K13&amp;IF(addNotes="Yes", IF(LEN( INDEX(BowChart!F$7:F$26,$F13,1))&gt;0, CHAR(10)&amp; INDEX(BowChart!F$7:F$26,$F13,1),""),"")&amp;"")</f>
        <v>Easy to inform 911</v>
      </c>
      <c r="N13" s="81" t="str">
        <f t="array" aca="1" ref="N13" ca="1">IF(L13="","",IF(ISNUMBER(MATCH(J13&amp;L13,J14:$J$23&amp;L14:$L$23,0)),0,1))</f>
        <v/>
      </c>
      <c r="O13" s="120"/>
      <c r="P13" s="81" t="str">
        <f ca="1">IF(L13="","",COUNTIFS($J$4:J13,J13,$L$4:$L13,L13))</f>
        <v/>
      </c>
      <c r="Q13" s="81" t="str">
        <f t="array" aca="1" ref="Q13" ca="1">IF(P13="","",MAX(P13,SUM(IF(($L$4:$L$23=K13)*($N$4:$N$23=1),$P$4:$P$23))))</f>
        <v/>
      </c>
      <c r="R13" s="81">
        <f t="array" aca="1" ref="R13" ca="1">IF(LEN(I13)=0,"",MAX(IF($L$4:$L$23=K13,$Q$4:$Q$23,0)))</f>
        <v>1</v>
      </c>
      <c r="S13" s="81">
        <f t="shared" ca="1" si="2"/>
        <v>0</v>
      </c>
      <c r="T13" s="81">
        <f t="shared" ca="1" si="7"/>
        <v>0</v>
      </c>
      <c r="U13" s="81">
        <f t="array" aca="1" ref="U13" ca="1">IF(I13="","",IF(P13="",
IF(I13=1,1+S13*2,MAX(IF($J$4:J12=J13,$U$4:U12))+2*MAX(1,T13)),
INDEX($U$4:U12, MATCH(L13,$K$4:K12,0),1)+(P13-1)*2 ))</f>
        <v>3</v>
      </c>
      <c r="V13" s="81">
        <f ca="1">IF(H13="","",COUNTIFS($U$4:$U13,U13,$Z$4:$Z13,Z13))</f>
        <v>1</v>
      </c>
      <c r="W13" s="81">
        <f ca="1">IF(H13="","",COUNTIFS($Y$4:$Y13,Y13,$Z$4:$Z13,Z13))</f>
        <v>1</v>
      </c>
      <c r="X13" s="81">
        <f t="array" aca="1" ref="X13" ca="1">IF(ISNUMBER(V13),IF(V13&gt;1,SMALL(IF(ISNA(MATCH(exclude,IF(($Z$4:Z12=Z13)*($U$4:U12&gt;=U13),$U$4:U12,""),0)),exclude,300),V13-1),U13),"")</f>
        <v>3</v>
      </c>
      <c r="Y13" s="81">
        <f ca="1">IF(J13=RiskEvent,ROUNDDOWN(MAX($X$3:X12)/2,0)+2*I13-2, X13)</f>
        <v>3</v>
      </c>
      <c r="Z13" s="81">
        <f ca="1">IF($F13="","",IFERROR(MATCH(J13,BowChart!$M$6:$AC$6,0),""))</f>
        <v>17</v>
      </c>
      <c r="AA13" s="20"/>
      <c r="AB13" s="19">
        <v>19</v>
      </c>
      <c r="AC13" s="20"/>
      <c r="AD13" s="20"/>
      <c r="AE13" s="17"/>
      <c r="AF13" s="81" t="str">
        <f ca="1">IF(L13="","",INDEX($H$4:H12,MATCH(L13,$K$4:K12,0)))</f>
        <v/>
      </c>
      <c r="AG13" s="81" t="str">
        <f t="shared" ca="1" si="3"/>
        <v/>
      </c>
      <c r="AH13" s="120"/>
      <c r="AI13" s="120"/>
      <c r="AJ13" s="81" t="str">
        <f t="shared" ca="1" si="8"/>
        <v/>
      </c>
      <c r="AK13" s="81" t="str">
        <f t="shared" ca="1" si="9"/>
        <v/>
      </c>
      <c r="AL13" s="81" t="str">
        <f t="shared" ca="1" si="10"/>
        <v/>
      </c>
      <c r="AM13" s="81" t="str">
        <f t="shared" ca="1" si="11"/>
        <v>Easy to inform 911</v>
      </c>
      <c r="AN13" s="81" t="str">
        <f t="shared" ca="1" si="12"/>
        <v>Easy to inform 911</v>
      </c>
      <c r="AO13" s="81" t="str">
        <f t="shared" ca="1" si="13"/>
        <v>Easy to inform 911</v>
      </c>
      <c r="AP13" s="17"/>
      <c r="AQ13" s="17"/>
      <c r="AR13" s="17"/>
      <c r="AS13" s="17"/>
      <c r="AT13" s="17"/>
      <c r="AU13" s="17"/>
      <c r="AV13" s="17"/>
    </row>
    <row r="14" spans="1:50" s="1" customFormat="1" x14ac:dyDescent="0.25">
      <c r="A14" s="17"/>
      <c r="B14" s="25" t="s">
        <v>11</v>
      </c>
      <c r="C14" s="17"/>
      <c r="D14" s="81">
        <f ca="1">IFERROR(MATCH(INDEX(BowChart!$C$7:$C$26,ROW(D11),1),categories,0)+ROW()/500,"")</f>
        <v>7.0279999999999996</v>
      </c>
      <c r="E14" s="83">
        <f t="shared" ca="1" si="0"/>
        <v>15</v>
      </c>
      <c r="F14" s="83">
        <f t="shared" ca="1" si="1"/>
        <v>18</v>
      </c>
      <c r="G14" s="17"/>
      <c r="H14" s="81" t="str">
        <f t="shared" ca="1" si="5"/>
        <v>11.Consequence</v>
      </c>
      <c r="I14" s="81">
        <f t="shared" ca="1" si="6"/>
        <v>3</v>
      </c>
      <c r="J14" s="81" t="str">
        <f ca="1">IF($F14="","",INDEX(BowChart!C$7:C$26,$F14,1)&amp;"")</f>
        <v>Consequence</v>
      </c>
      <c r="K14" s="81" t="str">
        <f ca="1">IF($F14="","",INDEX(BowChart!D$7:D$26,$F14,1)&amp;"")</f>
        <v>Feel more safe</v>
      </c>
      <c r="L14" s="81" t="str">
        <f ca="1">IF($F14="","",INDEX(BowChart!E$7:E$26,$F14,1)&amp;"")</f>
        <v/>
      </c>
      <c r="M14" s="81" t="str">
        <f ca="1">IF($F14="","", K14&amp;IF(addNotes="Yes", IF(LEN( INDEX(BowChart!F$7:F$26,$F14,1))&gt;0, CHAR(10)&amp; INDEX(BowChart!F$7:F$26,$F14,1),""),"")&amp;"")</f>
        <v>Feel more safe</v>
      </c>
      <c r="N14" s="81" t="str">
        <f t="array" aca="1" ref="N14" ca="1">IF(L14="","",IF(ISNUMBER(MATCH(J14&amp;L14,J15:$J$23&amp;L15:$L$23,0)),0,1))</f>
        <v/>
      </c>
      <c r="O14" s="120"/>
      <c r="P14" s="81" t="str">
        <f ca="1">IF(L14="","",COUNTIFS($J$4:J14,J14,$L$4:$L14,L14))</f>
        <v/>
      </c>
      <c r="Q14" s="81" t="str">
        <f t="array" aca="1" ref="Q14" ca="1">IF(P14="","",MAX(P14,SUM(IF(($L$4:$L$23=K14)*($N$4:$N$23=1),$P$4:$P$23))))</f>
        <v/>
      </c>
      <c r="R14" s="81">
        <f t="array" aca="1" ref="R14" ca="1">IF(LEN(I14)=0,"",MAX(IF($L$4:$L$23=K14,$Q$4:$Q$23,0)))</f>
        <v>1</v>
      </c>
      <c r="S14" s="81">
        <f t="shared" ca="1" si="2"/>
        <v>0</v>
      </c>
      <c r="T14" s="81">
        <f t="shared" ca="1" si="7"/>
        <v>1</v>
      </c>
      <c r="U14" s="81">
        <f t="array" aca="1" ref="U14" ca="1">IF(I14="","",IF(P14="",
IF(I14=1,1+S14*2,MAX(IF($J$4:J13=J14,$U$4:U13))+2*MAX(1,T14)),
INDEX($U$4:U13, MATCH(L14,$K$4:K13,0),1)+(P14-1)*2 ))</f>
        <v>5</v>
      </c>
      <c r="V14" s="81">
        <f ca="1">IF(H14="","",COUNTIFS($U$4:$U14,U14,$Z$4:$Z14,Z14))</f>
        <v>1</v>
      </c>
      <c r="W14" s="81">
        <f ca="1">IF(H14="","",COUNTIFS($Y$4:$Y14,Y14,$Z$4:$Z14,Z14))</f>
        <v>1</v>
      </c>
      <c r="X14" s="81">
        <f t="array" aca="1" ref="X14" ca="1">IF(ISNUMBER(V14),IF(V14&gt;1,SMALL(IF(ISNA(MATCH(exclude,IF(($Z$4:Z13=Z14)*($U$4:U13&gt;=U14),$U$4:U13,""),0)),exclude,300),V14-1),U14),"")</f>
        <v>5</v>
      </c>
      <c r="Y14" s="81">
        <f ca="1">IF(J14=RiskEvent,ROUNDDOWN(MAX($X$3:X13)/2,0)+2*I14-2, X14)</f>
        <v>5</v>
      </c>
      <c r="Z14" s="81">
        <f ca="1">IF($F14="","",IFERROR(MATCH(J14,BowChart!$M$6:$AC$6,0),""))</f>
        <v>17</v>
      </c>
      <c r="AA14" s="20"/>
      <c r="AB14" s="19">
        <v>21</v>
      </c>
      <c r="AC14" s="20"/>
      <c r="AD14" s="20"/>
      <c r="AE14" s="17"/>
      <c r="AF14" s="81" t="str">
        <f ca="1">IF(L14="","",INDEX($H$4:H13,MATCH(L14,$K$4:K13,0)))</f>
        <v/>
      </c>
      <c r="AG14" s="81" t="str">
        <f t="shared" ca="1" si="3"/>
        <v/>
      </c>
      <c r="AH14" s="120"/>
      <c r="AI14" s="120"/>
      <c r="AJ14" s="81" t="str">
        <f t="shared" ca="1" si="8"/>
        <v/>
      </c>
      <c r="AK14" s="81" t="str">
        <f t="shared" ca="1" si="9"/>
        <v/>
      </c>
      <c r="AL14" s="81" t="str">
        <f t="shared" ca="1" si="10"/>
        <v/>
      </c>
      <c r="AM14" s="81" t="str">
        <f t="shared" ca="1" si="11"/>
        <v>Feel more safe</v>
      </c>
      <c r="AN14" s="81" t="str">
        <f t="shared" ca="1" si="12"/>
        <v>Feel more safe</v>
      </c>
      <c r="AO14" s="81" t="str">
        <f t="shared" ca="1" si="13"/>
        <v>Feel more safe</v>
      </c>
      <c r="AP14" s="17"/>
      <c r="AQ14" s="17"/>
      <c r="AR14" s="17"/>
      <c r="AS14" s="17"/>
      <c r="AT14" s="17"/>
      <c r="AU14" s="17"/>
      <c r="AV14" s="17"/>
    </row>
    <row r="15" spans="1:50" s="1" customFormat="1" x14ac:dyDescent="0.25">
      <c r="A15" s="17"/>
      <c r="B15" s="81" t="str">
        <f>BowChart!M6&amp;""</f>
        <v>Threat</v>
      </c>
      <c r="C15" s="17"/>
      <c r="D15" s="81">
        <f ca="1">IFERROR(MATCH(INDEX(BowChart!$C$7:$C$26,ROW(D12),1),categories,0)+ROW()/500,"")</f>
        <v>7.03</v>
      </c>
      <c r="E15" s="83">
        <f t="shared" ca="1" si="0"/>
        <v>16</v>
      </c>
      <c r="F15" s="83">
        <f t="shared" ca="1" si="1"/>
        <v>13</v>
      </c>
      <c r="G15" s="17"/>
      <c r="H15" s="81" t="str">
        <f t="shared" ca="1" si="5"/>
        <v>12.Damage Controll</v>
      </c>
      <c r="I15" s="81">
        <f t="shared" ca="1" si="6"/>
        <v>1</v>
      </c>
      <c r="J15" s="81" t="str">
        <f ca="1">IF($F15="","",INDEX(BowChart!C$7:C$26,$F15,1)&amp;"")</f>
        <v>Damage Controll</v>
      </c>
      <c r="K15" s="81" t="str">
        <f ca="1">IF($F15="","",INDEX(BowChart!D$7:D$26,$F15,1)&amp;"")</f>
        <v>Instal new sensors</v>
      </c>
      <c r="L15" s="81" t="str">
        <f ca="1">IF($F15="","",INDEX(BowChart!E$7:E$26,$F15,1)&amp;"")</f>
        <v/>
      </c>
      <c r="M15" s="81" t="str">
        <f ca="1">IF($F15="","", K15&amp;IF(addNotes="Yes", IF(LEN( INDEX(BowChart!F$7:F$26,$F15,1))&gt;0, CHAR(10)&amp; INDEX(BowChart!F$7:F$26,$F15,1),""),"")&amp;"")</f>
        <v>Instal new sensors</v>
      </c>
      <c r="N15" s="81" t="str">
        <f t="array" aca="1" ref="N15" ca="1">IF(L15="","",IF(ISNUMBER(MATCH(J15&amp;L15,J16:$J$23&amp;L16:$L$23,0)),0,1))</f>
        <v/>
      </c>
      <c r="O15" s="120"/>
      <c r="P15" s="81" t="str">
        <f ca="1">IF(L15="","",COUNTIFS($J$4:J15,J15,$L$4:$L15,L15))</f>
        <v/>
      </c>
      <c r="Q15" s="81" t="str">
        <f t="array" aca="1" ref="Q15" ca="1">IF(P15="","",MAX(P15,SUM(IF(($L$4:$L$23=K15)*($N$4:$N$23=1),$P$4:$P$23))))</f>
        <v/>
      </c>
      <c r="R15" s="81">
        <f t="array" aca="1" ref="R15" ca="1">IF(LEN(I15)=0,"",MAX(IF($L$4:$L$23=K15,$Q$4:$Q$23,0)))</f>
        <v>1</v>
      </c>
      <c r="S15" s="81">
        <f t="shared" ca="1" si="2"/>
        <v>0</v>
      </c>
      <c r="T15" s="81">
        <f t="shared" ca="1" si="7"/>
        <v>1</v>
      </c>
      <c r="U15" s="81">
        <f t="array" aca="1" ref="U15" ca="1">IF(I15="","",IF(P15="",
IF(I15=1,1+S15*2,MAX(IF($J$4:J14=J15,$U$4:U14))+2*MAX(1,T15)),
INDEX($U$4:U14, MATCH(L15,$K$4:K14,0),1)+(P15-1)*2 ))</f>
        <v>1</v>
      </c>
      <c r="V15" s="81">
        <f ca="1">IF(H15="","",COUNTIFS($U$4:$U15,U15,$Z$4:$Z15,Z15))</f>
        <v>1</v>
      </c>
      <c r="W15" s="81">
        <f ca="1">IF(H15="","",COUNTIFS($Y$4:$Y15,Y15,$Z$4:$Z15,Z15))</f>
        <v>1</v>
      </c>
      <c r="X15" s="81">
        <f t="array" aca="1" ref="X15" ca="1">IF(ISNUMBER(V15),IF(V15&gt;1,SMALL(IF(ISNA(MATCH(exclude,IF(($Z$4:Z14=Z15)*($U$4:U14&gt;=U15),$U$4:U14,""),0)),exclude,300),V15-1),U15),"")</f>
        <v>1</v>
      </c>
      <c r="Y15" s="81">
        <f ca="1">IF(J15=RiskEvent,ROUNDDOWN(MAX($X$3:X14)/2,0)+2*I15-2, X15)</f>
        <v>1</v>
      </c>
      <c r="Z15" s="81">
        <f ca="1">IF($F15="","",IFERROR(MATCH(J15,BowChart!$M$6:$AC$6,0),""))</f>
        <v>15</v>
      </c>
      <c r="AA15" s="20"/>
      <c r="AB15" s="19">
        <v>23</v>
      </c>
      <c r="AC15" s="20"/>
      <c r="AD15" s="20"/>
      <c r="AE15" s="17"/>
      <c r="AF15" s="81" t="str">
        <f ca="1">IF(L15="","",INDEX($H$4:H14,MATCH(L15,$K$4:K14,0)))</f>
        <v/>
      </c>
      <c r="AG15" s="81" t="str">
        <f t="shared" ca="1" si="3"/>
        <v/>
      </c>
      <c r="AH15" s="120"/>
      <c r="AI15" s="120"/>
      <c r="AJ15" s="81" t="str">
        <f t="shared" ca="1" si="8"/>
        <v/>
      </c>
      <c r="AK15" s="81" t="str">
        <f t="shared" ca="1" si="9"/>
        <v/>
      </c>
      <c r="AL15" s="81" t="str">
        <f t="shared" ca="1" si="10"/>
        <v/>
      </c>
      <c r="AM15" s="81" t="str">
        <f t="shared" ca="1" si="11"/>
        <v>Instal new sensors</v>
      </c>
      <c r="AN15" s="81" t="str">
        <f t="shared" ca="1" si="12"/>
        <v>Instal new sensors</v>
      </c>
      <c r="AO15" s="81" t="str">
        <f t="shared" ca="1" si="13"/>
        <v/>
      </c>
      <c r="AP15" s="17"/>
      <c r="AQ15" s="17"/>
      <c r="AR15" s="17"/>
      <c r="AS15" s="17"/>
      <c r="AT15" s="17"/>
      <c r="AU15" s="17"/>
      <c r="AV15" s="17"/>
    </row>
    <row r="16" spans="1:50" s="1" customFormat="1" x14ac:dyDescent="0.25">
      <c r="A16" s="17"/>
      <c r="B16" s="81" t="str">
        <f>BowChart!O6&amp;""</f>
        <v>Barrier</v>
      </c>
      <c r="C16" s="22"/>
      <c r="D16" s="81">
        <f ca="1">IFERROR(MATCH(INDEX(BowChart!$C$7:$C$26,ROW(D13),1),categories,0)+ROW()/500,"")</f>
        <v>6.032</v>
      </c>
      <c r="E16" s="83">
        <f t="shared" ca="1" si="0"/>
        <v>12</v>
      </c>
      <c r="F16" s="83">
        <f t="shared" ca="1" si="1"/>
        <v>14</v>
      </c>
      <c r="G16" s="17"/>
      <c r="H16" s="81" t="str">
        <f t="shared" ca="1" si="5"/>
        <v>13.Damage Controll</v>
      </c>
      <c r="I16" s="81">
        <f t="shared" ca="1" si="6"/>
        <v>2</v>
      </c>
      <c r="J16" s="81" t="str">
        <f ca="1">IF($F16="","",INDEX(BowChart!C$7:C$26,$F16,1)&amp;"")</f>
        <v>Damage Controll</v>
      </c>
      <c r="K16" s="81" t="str">
        <f ca="1">IF($F16="","",INDEX(BowChart!D$7:D$26,$F16,1)&amp;"")</f>
        <v>Emergency button</v>
      </c>
      <c r="L16" s="81" t="str">
        <f ca="1">IF($F16="","",INDEX(BowChart!E$7:E$26,$F16,1)&amp;"")</f>
        <v>Easy to inform 911</v>
      </c>
      <c r="M16" s="81" t="str">
        <f ca="1">IF($F16="","", K16&amp;IF(addNotes="Yes", IF(LEN( INDEX(BowChart!F$7:F$26,$F16,1))&gt;0, CHAR(10)&amp; INDEX(BowChart!F$7:F$26,$F16,1),""),"")&amp;"")</f>
        <v>Emergency button</v>
      </c>
      <c r="N16" s="81">
        <f t="array" aca="1" ref="N16" ca="1">IF(L16="","",IF(ISNUMBER(MATCH(J16&amp;L16,J17:$J$23&amp;L17:$L$23,0)),0,1))</f>
        <v>1</v>
      </c>
      <c r="O16" s="120"/>
      <c r="P16" s="81">
        <f ca="1">IF(L16="","",COUNTIFS($J$4:J16,J16,$L$4:$L16,L16))</f>
        <v>1</v>
      </c>
      <c r="Q16" s="81">
        <f t="array" aca="1" ref="Q16" ca="1">IF(P16="","",MAX(P16,SUM(IF(($L$4:$L$23=K16)*($N$4:$N$23=1),$P$4:$P$23))))</f>
        <v>1</v>
      </c>
      <c r="R16" s="81">
        <f t="array" aca="1" ref="R16" ca="1">IF(LEN(I16)=0,"",MAX(IF($L$4:$L$23=K16,$Q$4:$Q$23,0)))</f>
        <v>0</v>
      </c>
      <c r="S16" s="81">
        <f t="shared" ca="1" si="2"/>
        <v>1</v>
      </c>
      <c r="T16" s="81">
        <f t="shared" ca="1" si="7"/>
        <v>1</v>
      </c>
      <c r="U16" s="81">
        <f t="array" aca="1" ref="U16" ca="1">IF(I16="","",IF(P16="",
IF(I16=1,1+S16*2,MAX(IF($J$4:J15=J16,$U$4:U15))+2*MAX(1,T16)),
INDEX($U$4:U15, MATCH(L16,$K$4:K15,0),1)+(P16-1)*2 ))</f>
        <v>3</v>
      </c>
      <c r="V16" s="81">
        <f ca="1">IF(H16="","",COUNTIFS($U$4:$U16,U16,$Z$4:$Z16,Z16))</f>
        <v>1</v>
      </c>
      <c r="W16" s="81">
        <f ca="1">IF(H16="","",COUNTIFS($Y$4:$Y16,Y16,$Z$4:$Z16,Z16))</f>
        <v>1</v>
      </c>
      <c r="X16" s="81">
        <f t="array" aca="1" ref="X16" ca="1">IF(ISNUMBER(V16),IF(V16&gt;1,SMALL(IF(ISNA(MATCH(exclude,IF(($Z$4:Z15=Z16)*($U$4:U15&gt;=U16),$U$4:U15,""),0)),exclude,300),V16-1),U16),"")</f>
        <v>3</v>
      </c>
      <c r="Y16" s="81">
        <f ca="1">IF(J16=RiskEvent,ROUNDDOWN(MAX($X$3:X15)/2,0)+2*I16-2, X16)</f>
        <v>3</v>
      </c>
      <c r="Z16" s="81">
        <f ca="1">IF($F16="","",IFERROR(MATCH(J16,BowChart!$M$6:$AC$6,0),""))</f>
        <v>15</v>
      </c>
      <c r="AA16" s="20"/>
      <c r="AB16" s="19">
        <v>25</v>
      </c>
      <c r="AC16" s="20"/>
      <c r="AD16" s="20"/>
      <c r="AE16" s="17"/>
      <c r="AF16" s="81" t="str">
        <f ca="1">IF(L16="","",INDEX($H$4:H15,MATCH(L16,$K$4:K15,0)))</f>
        <v>10.Consequence</v>
      </c>
      <c r="AG16" s="81" t="str">
        <f t="shared" ca="1" si="3"/>
        <v>18.Risk Event</v>
      </c>
      <c r="AH16" s="120"/>
      <c r="AI16" s="120"/>
      <c r="AJ16" s="81" t="str">
        <f t="shared" ca="1" si="8"/>
        <v/>
      </c>
      <c r="AK16" s="81" t="str">
        <f t="shared" ca="1" si="9"/>
        <v/>
      </c>
      <c r="AL16" s="81" t="str">
        <f t="shared" ca="1" si="10"/>
        <v/>
      </c>
      <c r="AM16" s="81" t="str">
        <f t="shared" ca="1" si="11"/>
        <v>Emergency button</v>
      </c>
      <c r="AN16" s="81" t="str">
        <f t="shared" ca="1" si="12"/>
        <v>Emergency button</v>
      </c>
      <c r="AO16" s="81" t="str">
        <f t="shared" ca="1" si="13"/>
        <v/>
      </c>
      <c r="AP16" s="17"/>
      <c r="AQ16" s="17"/>
      <c r="AR16" s="17"/>
      <c r="AS16" s="17"/>
      <c r="AT16" s="17"/>
      <c r="AU16" s="17"/>
      <c r="AV16" s="17"/>
    </row>
    <row r="17" spans="1:48" s="1" customFormat="1" x14ac:dyDescent="0.25">
      <c r="A17" s="17"/>
      <c r="B17" s="81" t="str">
        <f>BowChart!Q6&amp;""</f>
        <v>Escalation</v>
      </c>
      <c r="C17" s="22"/>
      <c r="D17" s="81">
        <f ca="1">IFERROR(MATCH(INDEX(BowChart!$C$7:$C$26,ROW(D14),1),categories,0)+ROW()/500,"")</f>
        <v>6.0339999999999998</v>
      </c>
      <c r="E17" s="83">
        <f t="shared" ca="1" si="0"/>
        <v>13</v>
      </c>
      <c r="F17" s="83">
        <f t="shared" ca="1" si="1"/>
        <v>15</v>
      </c>
      <c r="G17" s="17"/>
      <c r="H17" s="81" t="str">
        <f t="shared" ca="1" si="5"/>
        <v>14.Damage Controll</v>
      </c>
      <c r="I17" s="81">
        <f t="shared" ca="1" si="6"/>
        <v>3</v>
      </c>
      <c r="J17" s="81" t="str">
        <f ca="1">IF($F17="","",INDEX(BowChart!C$7:C$26,$F17,1)&amp;"")</f>
        <v>Damage Controll</v>
      </c>
      <c r="K17" s="81" t="str">
        <f ca="1">IF($F17="","",INDEX(BowChart!D$7:D$26,$F17,1)&amp;"")</f>
        <v>Move equipment</v>
      </c>
      <c r="L17" s="81" t="str">
        <f ca="1">IF($F17="","",INDEX(BowChart!E$7:E$26,$F17,1)&amp;"")</f>
        <v/>
      </c>
      <c r="M17" s="81" t="str">
        <f ca="1">IF($F17="","", K17&amp;IF(addNotes="Yes", IF(LEN( INDEX(BowChart!F$7:F$26,$F17,1))&gt;0, CHAR(10)&amp; INDEX(BowChart!F$7:F$26,$F17,1),""),"")&amp;"")</f>
        <v>Move equipment</v>
      </c>
      <c r="N17" s="81" t="str">
        <f t="array" aca="1" ref="N17" ca="1">IF(L17="","",IF(ISNUMBER(MATCH(J17&amp;L17,J18:$J$23&amp;L18:$L$23,0)),0,1))</f>
        <v/>
      </c>
      <c r="O17" s="120"/>
      <c r="P17" s="81" t="str">
        <f ca="1">IF(L17="","",COUNTIFS($J$4:J17,J17,$L$4:$L17,L17))</f>
        <v/>
      </c>
      <c r="Q17" s="81" t="str">
        <f t="array" aca="1" ref="Q17" ca="1">IF(P17="","",MAX(P17,SUM(IF(($L$4:$L$23=K17)*($N$4:$N$23=1),$P$4:$P$23))))</f>
        <v/>
      </c>
      <c r="R17" s="81">
        <f t="array" aca="1" ref="R17" ca="1">IF(LEN(I17)=0,"",MAX(IF($L$4:$L$23=K17,$Q$4:$Q$23,0)))</f>
        <v>0</v>
      </c>
      <c r="S17" s="81">
        <f t="shared" ca="1" si="2"/>
        <v>0</v>
      </c>
      <c r="T17" s="81">
        <f t="shared" ca="1" si="7"/>
        <v>0</v>
      </c>
      <c r="U17" s="81">
        <f t="array" aca="1" ref="U17" ca="1">IF(I17="","",IF(P17="",
IF(I17=1,1+S17*2,MAX(IF($J$4:J16=J17,$U$4:U16))+2*MAX(1,T17)),
INDEX($U$4:U16, MATCH(L17,$K$4:K16,0),1)+(P17-1)*2 ))</f>
        <v>5</v>
      </c>
      <c r="V17" s="81">
        <f ca="1">IF(H17="","",COUNTIFS($U$4:$U17,U17,$Z$4:$Z17,Z17))</f>
        <v>1</v>
      </c>
      <c r="W17" s="81">
        <f ca="1">IF(H17="","",COUNTIFS($Y$4:$Y17,Y17,$Z$4:$Z17,Z17))</f>
        <v>1</v>
      </c>
      <c r="X17" s="81">
        <f t="array" aca="1" ref="X17" ca="1">IF(ISNUMBER(V17),IF(V17&gt;1,SMALL(IF(ISNA(MATCH(exclude,IF(($Z$4:Z16=Z17)*($U$4:U16&gt;=U17),$U$4:U16,""),0)),exclude,300),V17-1),U17),"")</f>
        <v>5</v>
      </c>
      <c r="Y17" s="81">
        <f ca="1">IF(J17=RiskEvent,ROUNDDOWN(MAX($X$3:X16)/2,0)+2*I17-2, X17)</f>
        <v>5</v>
      </c>
      <c r="Z17" s="81">
        <f ca="1">IF($F17="","",IFERROR(MATCH(J17,BowChart!$M$6:$AC$6,0),""))</f>
        <v>15</v>
      </c>
      <c r="AA17" s="20"/>
      <c r="AB17" s="19">
        <v>27</v>
      </c>
      <c r="AC17" s="20"/>
      <c r="AD17" s="20"/>
      <c r="AE17" s="17"/>
      <c r="AF17" s="81" t="str">
        <f ca="1">IF(L17="","",INDEX($H$4:H16,MATCH(L17,$K$4:K16,0)))</f>
        <v/>
      </c>
      <c r="AG17" s="81" t="str">
        <f t="shared" ca="1" si="3"/>
        <v>18.Risk Event</v>
      </c>
      <c r="AH17" s="120"/>
      <c r="AI17" s="120"/>
      <c r="AJ17" s="81" t="str">
        <f t="shared" ca="1" si="8"/>
        <v/>
      </c>
      <c r="AK17" s="81" t="str">
        <f t="shared" ca="1" si="9"/>
        <v/>
      </c>
      <c r="AL17" s="81" t="str">
        <f t="shared" ca="1" si="10"/>
        <v/>
      </c>
      <c r="AM17" s="81" t="str">
        <f t="shared" ca="1" si="11"/>
        <v>Move equipment</v>
      </c>
      <c r="AN17" s="81" t="str">
        <f t="shared" ca="1" si="12"/>
        <v>Move equipment</v>
      </c>
      <c r="AO17" s="81" t="str">
        <f t="shared" ca="1" si="13"/>
        <v/>
      </c>
      <c r="AP17" s="17"/>
      <c r="AQ17" s="17"/>
      <c r="AR17" s="17"/>
      <c r="AS17" s="17"/>
      <c r="AT17" s="17"/>
      <c r="AU17" s="17"/>
      <c r="AV17" s="17"/>
    </row>
    <row r="18" spans="1:48" s="1" customFormat="1" x14ac:dyDescent="0.25">
      <c r="A18" s="17"/>
      <c r="B18" s="81" t="str">
        <f>BowChart!S6&amp;""</f>
        <v>Prevent</v>
      </c>
      <c r="C18" s="22"/>
      <c r="D18" s="81">
        <f ca="1">IFERROR(MATCH(INDEX(BowChart!$C$7:$C$26,ROW(D15),1),categories,0)+ROW()/500,"")</f>
        <v>6.0359999999999996</v>
      </c>
      <c r="E18" s="83">
        <f t="shared" ca="1" si="0"/>
        <v>14</v>
      </c>
      <c r="F18" s="83">
        <f t="shared" ca="1" si="1"/>
        <v>11</v>
      </c>
      <c r="G18" s="17"/>
      <c r="H18" s="81" t="str">
        <f t="shared" ca="1" si="5"/>
        <v>15.Recovery</v>
      </c>
      <c r="I18" s="81">
        <f t="shared" ca="1" si="6"/>
        <v>1</v>
      </c>
      <c r="J18" s="81" t="str">
        <f ca="1">IF($F18="","",INDEX(BowChart!C$7:C$26,$F18,1)&amp;"")</f>
        <v>Recovery</v>
      </c>
      <c r="K18" s="81" t="str">
        <f ca="1">IF($F18="","",INDEX(BowChart!D$7:D$26,$F18,1)&amp;"")</f>
        <v>Heat resistant paint</v>
      </c>
      <c r="L18" s="81" t="str">
        <f ca="1">IF($F18="","",INDEX(BowChart!E$7:E$26,$F18,1)&amp;"")</f>
        <v>Feel more safe</v>
      </c>
      <c r="M18" s="81" t="str">
        <f ca="1">IF($F18="","", K18&amp;IF(addNotes="Yes", IF(LEN( INDEX(BowChart!F$7:F$26,$F18,1))&gt;0, CHAR(10)&amp; INDEX(BowChart!F$7:F$26,$F18,1),""),"")&amp;"")</f>
        <v>Heat resistant paint</v>
      </c>
      <c r="N18" s="81">
        <f t="array" aca="1" ref="N18" ca="1">IF(L18="","",IF(ISNUMBER(MATCH(J18&amp;L18,J19:$J$23&amp;L19:$L$23,0)),0,1))</f>
        <v>1</v>
      </c>
      <c r="O18" s="120"/>
      <c r="P18" s="81">
        <f ca="1">IF(L18="","",COUNTIFS($J$4:J18,J18,$L$4:$L18,L18))</f>
        <v>1</v>
      </c>
      <c r="Q18" s="81">
        <f t="array" aca="1" ref="Q18" ca="1">IF(P18="","",MAX(P18,SUM(IF(($L$4:$L$23=K18)*($N$4:$N$23=1),$P$4:$P$23))))</f>
        <v>1</v>
      </c>
      <c r="R18" s="81">
        <f t="array" aca="1" ref="R18" ca="1">IF(LEN(I18)=0,"",MAX(IF($L$4:$L$23=K18,$Q$4:$Q$23,0)))</f>
        <v>0</v>
      </c>
      <c r="S18" s="81">
        <f t="shared" ca="1" si="2"/>
        <v>1</v>
      </c>
      <c r="T18" s="81">
        <f t="shared" ca="1" si="7"/>
        <v>1</v>
      </c>
      <c r="U18" s="81">
        <f t="array" aca="1" ref="U18" ca="1">IF(I18="","",IF(P18="",
IF(I18=1,1+S18*2,MAX(IF($J$4:J17=J18,$U$4:U17))+2*MAX(1,T18)),
INDEX($U$4:U17, MATCH(L18,$K$4:K17,0),1)+(P18-1)*2 ))</f>
        <v>5</v>
      </c>
      <c r="V18" s="81">
        <f ca="1">IF(H18="","",COUNTIFS($U$4:$U18,U18,$Z$4:$Z18,Z18))</f>
        <v>1</v>
      </c>
      <c r="W18" s="81">
        <f ca="1">IF(H18="","",COUNTIFS($Y$4:$Y18,Y18,$Z$4:$Z18,Z18))</f>
        <v>1</v>
      </c>
      <c r="X18" s="81">
        <f t="array" aca="1" ref="X18" ca="1">IF(ISNUMBER(V18),IF(V18&gt;1,SMALL(IF(ISNA(MATCH(exclude,IF(($Z$4:Z17=Z18)*($U$4:U17&gt;=U18),$U$4:U17,""),0)),exclude,300),V18-1),U18),"")</f>
        <v>5</v>
      </c>
      <c r="Y18" s="81">
        <f ca="1">IF(J18=RiskEvent,ROUNDDOWN(MAX($X$3:X17)/2,0)+2*I18-2, X18)</f>
        <v>5</v>
      </c>
      <c r="Z18" s="81">
        <f ca="1">IF($F18="","",IFERROR(MATCH(J18,BowChart!$M$6:$AC$6,0),""))</f>
        <v>13</v>
      </c>
      <c r="AA18" s="20"/>
      <c r="AB18" s="19">
        <v>29</v>
      </c>
      <c r="AC18" s="20"/>
      <c r="AD18" s="20"/>
      <c r="AE18" s="17"/>
      <c r="AF18" s="81" t="str">
        <f ca="1">IF(L18="","",INDEX($H$4:H17,MATCH(L18,$K$4:K17,0)))</f>
        <v>11.Consequence</v>
      </c>
      <c r="AG18" s="81" t="str">
        <f t="shared" ca="1" si="3"/>
        <v>18.Risk Event</v>
      </c>
      <c r="AH18" s="120"/>
      <c r="AI18" s="120"/>
      <c r="AJ18" s="81" t="str">
        <f t="shared" ca="1" si="8"/>
        <v/>
      </c>
      <c r="AK18" s="81" t="str">
        <f t="shared" ca="1" si="9"/>
        <v/>
      </c>
      <c r="AL18" s="81" t="str">
        <f t="shared" ca="1" si="10"/>
        <v/>
      </c>
      <c r="AM18" s="81" t="str">
        <f t="shared" ca="1" si="11"/>
        <v>Heat resistant paint</v>
      </c>
      <c r="AN18" s="81" t="str">
        <f t="shared" ca="1" si="12"/>
        <v/>
      </c>
      <c r="AO18" s="81" t="str">
        <f t="shared" ca="1" si="13"/>
        <v/>
      </c>
      <c r="AP18" s="17"/>
      <c r="AQ18" s="17"/>
      <c r="AR18" s="17"/>
      <c r="AS18" s="17"/>
      <c r="AT18" s="17"/>
      <c r="AU18" s="17"/>
      <c r="AV18" s="17"/>
    </row>
    <row r="19" spans="1:48" s="1" customFormat="1" x14ac:dyDescent="0.25">
      <c r="A19" s="17"/>
      <c r="B19" s="81" t="str">
        <f>BowChart!AC6&amp;""</f>
        <v>Consequence</v>
      </c>
      <c r="C19" s="22"/>
      <c r="D19" s="81">
        <f ca="1">IFERROR(MATCH(INDEX(BowChart!$C$7:$C$26,ROW(D16),1),categories,0)+ROW()/500,"")</f>
        <v>5.0380000000000003</v>
      </c>
      <c r="E19" s="83">
        <f t="shared" ca="1" si="0"/>
        <v>9</v>
      </c>
      <c r="F19" s="83">
        <f t="shared" ca="1" si="1"/>
        <v>12</v>
      </c>
      <c r="G19" s="17"/>
      <c r="H19" s="81" t="str">
        <f t="shared" ca="1" si="5"/>
        <v>16.Recovery</v>
      </c>
      <c r="I19" s="81">
        <f t="shared" ca="1" si="6"/>
        <v>2</v>
      </c>
      <c r="J19" s="81" t="str">
        <f ca="1">IF($F19="","",INDEX(BowChart!C$7:C$26,$F19,1)&amp;"")</f>
        <v>Recovery</v>
      </c>
      <c r="K19" s="81" t="str">
        <f ca="1">IF($F19="","",INDEX(BowChart!D$7:D$26,$F19,1)&amp;"")</f>
        <v>Get fire extinguisher</v>
      </c>
      <c r="L19" s="81" t="str">
        <f ca="1">IF($F19="","",INDEX(BowChart!E$7:E$26,$F19,1)&amp;"")</f>
        <v>Instal new sensors</v>
      </c>
      <c r="M19" s="81" t="str">
        <f ca="1">IF($F19="","", K19&amp;IF(addNotes="Yes", IF(LEN( INDEX(BowChart!F$7:F$26,$F19,1))&gt;0, CHAR(10)&amp; INDEX(BowChart!F$7:F$26,$F19,1),""),"")&amp;"")</f>
        <v>Get fire extinguisher</v>
      </c>
      <c r="N19" s="81">
        <f t="array" aca="1" ref="N19" ca="1">IF(L19="","",IF(ISNUMBER(MATCH(J19&amp;L19,J20:$J$23&amp;L20:$L$23,0)),0,1))</f>
        <v>1</v>
      </c>
      <c r="O19" s="120"/>
      <c r="P19" s="81">
        <f ca="1">IF(L19="","",COUNTIFS($J$4:J19,J19,$L$4:$L19,L19))</f>
        <v>1</v>
      </c>
      <c r="Q19" s="81">
        <f t="array" aca="1" ref="Q19" ca="1">IF(P19="","",MAX(P19,SUM(IF(($L$4:$L$23=K19)*($N$4:$N$23=1),$P$4:$P$23))))</f>
        <v>1</v>
      </c>
      <c r="R19" s="81">
        <f t="array" aca="1" ref="R19" ca="1">IF(LEN(I19)=0,"",MAX(IF($L$4:$L$23=K19,$Q$4:$Q$23,0)))</f>
        <v>0</v>
      </c>
      <c r="S19" s="81">
        <f t="shared" ca="1" si="2"/>
        <v>1</v>
      </c>
      <c r="T19" s="81">
        <f t="shared" ca="1" si="7"/>
        <v>1</v>
      </c>
      <c r="U19" s="81">
        <f t="array" aca="1" ref="U19" ca="1">IF(I19="","",IF(P19="",
IF(I19=1,1+S19*2,MAX(IF($J$4:J18=J19,$U$4:U18))+2*MAX(1,T19)),
INDEX($U$4:U18, MATCH(L19,$K$4:K18,0),1)+(P19-1)*2 ))</f>
        <v>1</v>
      </c>
      <c r="V19" s="81">
        <f ca="1">IF(H19="","",COUNTIFS($U$4:$U19,U19,$Z$4:$Z19,Z19))</f>
        <v>1</v>
      </c>
      <c r="W19" s="81">
        <f ca="1">IF(H19="","",COUNTIFS($Y$4:$Y19,Y19,$Z$4:$Z19,Z19))</f>
        <v>1</v>
      </c>
      <c r="X19" s="81">
        <f t="array" aca="1" ref="X19" ca="1">IF(ISNUMBER(V19),IF(V19&gt;1,SMALL(IF(ISNA(MATCH(exclude,IF(($Z$4:Z18=Z19)*($U$4:U18&gt;=U19),$U$4:U18,""),0)),exclude,300),V19-1),U19),"")</f>
        <v>1</v>
      </c>
      <c r="Y19" s="81">
        <f ca="1">IF(J19=RiskEvent,ROUNDDOWN(MAX($X$3:X18)/2,0)+2*I19-2, X19)</f>
        <v>1</v>
      </c>
      <c r="Z19" s="81">
        <f ca="1">IF($F19="","",IFERROR(MATCH(J19,BowChart!$M$6:$AC$6,0),""))</f>
        <v>13</v>
      </c>
      <c r="AA19" s="20"/>
      <c r="AB19" s="19">
        <v>31</v>
      </c>
      <c r="AC19" s="20"/>
      <c r="AD19" s="20"/>
      <c r="AE19" s="17"/>
      <c r="AF19" s="81" t="str">
        <f ca="1">IF(L19="","",INDEX($H$4:H18,MATCH(L19,$K$4:K18,0)))</f>
        <v>12.Damage Controll</v>
      </c>
      <c r="AG19" s="81" t="str">
        <f t="shared" ca="1" si="3"/>
        <v>18.Risk Event</v>
      </c>
      <c r="AH19" s="120"/>
      <c r="AI19" s="120"/>
      <c r="AJ19" s="81" t="str">
        <f t="shared" ca="1" si="8"/>
        <v/>
      </c>
      <c r="AK19" s="81" t="str">
        <f t="shared" ca="1" si="9"/>
        <v/>
      </c>
      <c r="AL19" s="81" t="str">
        <f t="shared" ca="1" si="10"/>
        <v/>
      </c>
      <c r="AM19" s="81" t="str">
        <f t="shared" ca="1" si="11"/>
        <v>Get fire extinguisher</v>
      </c>
      <c r="AN19" s="81" t="str">
        <f t="shared" ca="1" si="12"/>
        <v/>
      </c>
      <c r="AO19" s="81" t="str">
        <f t="shared" ca="1" si="13"/>
        <v/>
      </c>
      <c r="AP19" s="17"/>
      <c r="AQ19" s="17"/>
      <c r="AR19" s="17"/>
      <c r="AS19" s="17"/>
      <c r="AT19" s="17"/>
      <c r="AU19" s="17"/>
      <c r="AV19" s="17"/>
    </row>
    <row r="20" spans="1:48" s="1" customFormat="1" x14ac:dyDescent="0.25">
      <c r="A20" s="17"/>
      <c r="B20" s="81" t="str">
        <f>BowChart!AA6&amp;""</f>
        <v>Damage Controll</v>
      </c>
      <c r="C20" s="22"/>
      <c r="D20" s="81">
        <f ca="1">IFERROR(MATCH(INDEX(BowChart!$C$7:$C$26,ROW(D17),1),categories,0)+ROW()/500,"")</f>
        <v>5.04</v>
      </c>
      <c r="E20" s="83">
        <f t="shared" ca="1" si="0"/>
        <v>10</v>
      </c>
      <c r="F20" s="83">
        <f t="shared" ca="1" si="1"/>
        <v>10</v>
      </c>
      <c r="G20" s="17"/>
      <c r="H20" s="81" t="str">
        <f t="shared" ca="1" si="5"/>
        <v>17.Mitigation</v>
      </c>
      <c r="I20" s="81">
        <f t="shared" ca="1" si="6"/>
        <v>1</v>
      </c>
      <c r="J20" s="81" t="str">
        <f ca="1">IF($F20="","",INDEX(BowChart!C$7:C$26,$F20,1)&amp;"")</f>
        <v>Mitigation</v>
      </c>
      <c r="K20" s="81" t="str">
        <f ca="1">IF($F20="","",INDEX(BowChart!D$7:D$26,$F20,1)&amp;"")</f>
        <v>Insurance</v>
      </c>
      <c r="L20" s="81" t="str">
        <f ca="1">IF($F20="","",INDEX(BowChart!E$7:E$26,$F20,1)&amp;"")</f>
        <v/>
      </c>
      <c r="M20" s="81" t="str">
        <f ca="1">IF($F20="","", K20&amp;IF(addNotes="Yes", IF(LEN( INDEX(BowChart!F$7:F$26,$F20,1))&gt;0, CHAR(10)&amp; INDEX(BowChart!F$7:F$26,$F20,1),""),"")&amp;"")</f>
        <v>Insurance</v>
      </c>
      <c r="N20" s="81" t="str">
        <f t="array" aca="1" ref="N20" ca="1">IF(L20="","",IF(ISNUMBER(MATCH(J20&amp;L20,J21:$J$23&amp;L21:$L$23,0)),0,1))</f>
        <v/>
      </c>
      <c r="O20" s="120"/>
      <c r="P20" s="81" t="str">
        <f ca="1">IF(L20="","",COUNTIFS($J$4:J20,J20,$L$4:$L20,L20))</f>
        <v/>
      </c>
      <c r="Q20" s="81" t="str">
        <f t="array" aca="1" ref="Q20" ca="1">IF(P20="","",MAX(P20,SUM(IF(($L$4:$L$23=K20)*($N$4:$N$23=1),$P$4:$P$23))))</f>
        <v/>
      </c>
      <c r="R20" s="81">
        <f t="array" aca="1" ref="R20" ca="1">IF(LEN(I20)=0,"",MAX(IF($L$4:$L$23=K20,$Q$4:$Q$23,0)))</f>
        <v>0</v>
      </c>
      <c r="S20" s="81">
        <f t="shared" ca="1" si="2"/>
        <v>0</v>
      </c>
      <c r="T20" s="81">
        <f t="shared" ca="1" si="7"/>
        <v>0</v>
      </c>
      <c r="U20" s="81">
        <f t="array" aca="1" ref="U20" ca="1">IF(I20="","",IF(P20="",
IF(I20=1,1+S20*2,MAX(IF($J$4:J19=J20,$U$4:U19))+2*MAX(1,T20)),
INDEX($U$4:U19, MATCH(L20,$K$4:K19,0),1)+(P20-1)*2 ))</f>
        <v>1</v>
      </c>
      <c r="V20" s="81">
        <f ca="1">IF(H20="","",COUNTIFS($U$4:$U20,U20,$Z$4:$Z20,Z20))</f>
        <v>1</v>
      </c>
      <c r="W20" s="81">
        <f ca="1">IF(H20="","",COUNTIFS($Y$4:$Y20,Y20,$Z$4:$Z20,Z20))</f>
        <v>1</v>
      </c>
      <c r="X20" s="81">
        <f t="array" aca="1" ref="X20" ca="1">IF(ISNUMBER(V20),IF(V20&gt;1,SMALL(IF(ISNA(MATCH(exclude,IF(($Z$4:Z19=Z20)*($U$4:U19&gt;=U20),$U$4:U19,""),0)),exclude,300),V20-1),U20),"")</f>
        <v>1</v>
      </c>
      <c r="Y20" s="81">
        <f ca="1">IF(J20=RiskEvent,ROUNDDOWN(MAX($X$3:X19)/2,0)+2*I20-2, X20)</f>
        <v>1</v>
      </c>
      <c r="Z20" s="81">
        <f ca="1">IF($F20="","",IFERROR(MATCH(J20,BowChart!$M$6:$AC$6,0),""))</f>
        <v>11</v>
      </c>
      <c r="AA20" s="20"/>
      <c r="AB20" s="19">
        <v>33</v>
      </c>
      <c r="AC20" s="20"/>
      <c r="AD20" s="20"/>
      <c r="AE20" s="17"/>
      <c r="AF20" s="81" t="str">
        <f ca="1">IF(L20="","",INDEX($H$4:H19,MATCH(L20,$K$4:K19,0)))</f>
        <v/>
      </c>
      <c r="AG20" s="81" t="str">
        <f t="shared" ca="1" si="3"/>
        <v>18.Risk Event</v>
      </c>
      <c r="AH20" s="120"/>
      <c r="AI20" s="120"/>
      <c r="AJ20" s="81" t="str">
        <f t="shared" ca="1" si="8"/>
        <v/>
      </c>
      <c r="AK20" s="81" t="str">
        <f t="shared" ca="1" si="9"/>
        <v/>
      </c>
      <c r="AL20" s="81" t="str">
        <f t="shared" ca="1" si="10"/>
        <v/>
      </c>
      <c r="AM20" s="81" t="str">
        <f t="shared" ca="1" si="11"/>
        <v/>
      </c>
      <c r="AN20" s="81" t="str">
        <f t="shared" ca="1" si="12"/>
        <v/>
      </c>
      <c r="AO20" s="81" t="str">
        <f t="shared" ca="1" si="13"/>
        <v/>
      </c>
      <c r="AP20" s="17"/>
      <c r="AQ20" s="17"/>
      <c r="AR20" s="17"/>
      <c r="AS20" s="17"/>
      <c r="AT20" s="17"/>
      <c r="AU20" s="17"/>
      <c r="AV20" s="17"/>
    </row>
    <row r="21" spans="1:48" s="1" customFormat="1" x14ac:dyDescent="0.25">
      <c r="A21" s="17"/>
      <c r="B21" s="81" t="str">
        <f>BowChart!Y6&amp;""</f>
        <v>Recovery</v>
      </c>
      <c r="C21" s="22"/>
      <c r="D21" s="81">
        <f ca="1">IFERROR(MATCH(INDEX(BowChart!$C$7:$C$26,ROW(D18),1),categories,0)+ROW()/500,"")</f>
        <v>5.0419999999999998</v>
      </c>
      <c r="E21" s="83">
        <f t="shared" ca="1" si="0"/>
        <v>11</v>
      </c>
      <c r="F21" s="83">
        <f t="shared" ca="1" si="1"/>
        <v>1</v>
      </c>
      <c r="G21" s="17"/>
      <c r="H21" s="81" t="str">
        <f t="shared" ca="1" si="5"/>
        <v>18.Risk Event</v>
      </c>
      <c r="I21" s="81">
        <f t="shared" ca="1" si="6"/>
        <v>1</v>
      </c>
      <c r="J21" s="81" t="str">
        <f ca="1">IF($F21="","",INDEX(BowChart!C$7:C$26,$F21,1)&amp;"")</f>
        <v>Risk Event</v>
      </c>
      <c r="K21" s="81" t="str">
        <f ca="1">IF($F21="","",INDEX(BowChart!D$7:D$26,$F21,1)&amp;"")</f>
        <v>Home fire</v>
      </c>
      <c r="L21" s="81" t="str">
        <f ca="1">IF($F21="","",INDEX(BowChart!E$7:E$26,$F21,1)&amp;"")</f>
        <v/>
      </c>
      <c r="M21" s="81" t="str">
        <f ca="1">IF($F21="","", K21&amp;IF(addNotes="Yes", IF(LEN( INDEX(BowChart!F$7:F$26,$F21,1))&gt;0, CHAR(10)&amp; INDEX(BowChart!F$7:F$26,$F21,1),""),"")&amp;"")</f>
        <v>Home fire</v>
      </c>
      <c r="N21" s="81" t="str">
        <f t="array" aca="1" ref="N21" ca="1">IF(L21="","",IF(ISNUMBER(MATCH(J21&amp;L21,J22:$J$23&amp;L22:$L$23,0)),0,1))</f>
        <v/>
      </c>
      <c r="O21" s="120"/>
      <c r="P21" s="81" t="str">
        <f ca="1">IF(L21="","",COUNTIFS($J$4:J21,J21,$L$4:$L21,L21))</f>
        <v/>
      </c>
      <c r="Q21" s="81" t="str">
        <f t="array" aca="1" ref="Q21" ca="1">IF(P21="","",MAX(P21,SUM(IF(($L$4:$L$23=K21)*($N$4:$N$23=1),$P$4:$P$23))))</f>
        <v/>
      </c>
      <c r="R21" s="81">
        <f t="array" aca="1" ref="R21" ca="1">IF(LEN(I21)=0,"",MAX(IF($L$4:$L$23=K21,$Q$4:$Q$23,0)))</f>
        <v>0</v>
      </c>
      <c r="S21" s="81">
        <f t="shared" ca="1" si="2"/>
        <v>0</v>
      </c>
      <c r="T21" s="81">
        <f t="shared" ca="1" si="7"/>
        <v>0</v>
      </c>
      <c r="U21" s="81">
        <f t="array" aca="1" ref="U21" ca="1">IF(I21="","",IF(P21="",
IF(I21=1,1+S21*2,MAX(IF($J$4:J20=J21,$U$4:U20))+2*MAX(1,T21)),
INDEX($U$4:U20, MATCH(L21,$K$4:K20,0),1)+(P21-1)*2 ))</f>
        <v>1</v>
      </c>
      <c r="V21" s="81">
        <f ca="1">IF(H21="","",COUNTIFS($U$4:$U21,U21,$Z$4:$Z21,Z21))</f>
        <v>1</v>
      </c>
      <c r="W21" s="81">
        <f ca="1">IF(H21="","",COUNTIFS($Y$4:$Y21,Y21,$Z$4:$Z21,Z21))</f>
        <v>1</v>
      </c>
      <c r="X21" s="81">
        <f t="array" aca="1" ref="X21" ca="1">IF(ISNUMBER(V21),IF(V21&gt;1,SMALL(IF(ISNA(MATCH(exclude,IF(($Z$4:Z20=Z21)*($U$4:U20&gt;=U21),$U$4:U20,""),0)),exclude,300),V21-1),U21),"")</f>
        <v>1</v>
      </c>
      <c r="Y21" s="81">
        <f ca="1">IF(J21=RiskEvent,ROUNDDOWN(MAX($X$3:X20)/2,0)+2*I21-2, X21)</f>
        <v>2</v>
      </c>
      <c r="Z21" s="81">
        <f ca="1">IF($F21="","",IFERROR(MATCH(J21,BowChart!$M$6:$AC$6,0),""))</f>
        <v>9</v>
      </c>
      <c r="AA21" s="20"/>
      <c r="AB21" s="19">
        <v>35</v>
      </c>
      <c r="AC21" s="20"/>
      <c r="AD21" s="20"/>
      <c r="AE21" s="17"/>
      <c r="AF21" s="81" t="str">
        <f ca="1">IF(L21="","",INDEX($H$4:H20,MATCH(L21,$K$4:K20,0)))</f>
        <v/>
      </c>
      <c r="AG21" s="81" t="str">
        <f t="shared" ca="1" si="3"/>
        <v/>
      </c>
      <c r="AH21" s="120"/>
      <c r="AI21" s="120"/>
      <c r="AJ21" s="81" t="str">
        <f t="shared" ca="1" si="8"/>
        <v/>
      </c>
      <c r="AK21" s="81" t="str">
        <f t="shared" ca="1" si="9"/>
        <v/>
      </c>
      <c r="AL21" s="81" t="str">
        <f t="shared" ca="1" si="10"/>
        <v/>
      </c>
      <c r="AM21" s="81" t="str">
        <f t="shared" ca="1" si="11"/>
        <v/>
      </c>
      <c r="AN21" s="81" t="str">
        <f t="shared" ca="1" si="12"/>
        <v/>
      </c>
      <c r="AO21" s="81" t="str">
        <f t="shared" ca="1" si="13"/>
        <v/>
      </c>
      <c r="AP21" s="17"/>
      <c r="AQ21" s="17"/>
      <c r="AR21" s="17"/>
      <c r="AS21" s="17"/>
      <c r="AT21" s="17"/>
      <c r="AU21" s="17"/>
      <c r="AV21" s="17"/>
    </row>
    <row r="22" spans="1:48" s="1" customFormat="1" x14ac:dyDescent="0.25">
      <c r="A22" s="17"/>
      <c r="B22" s="81" t="str">
        <f>BowChart!W6&amp;""</f>
        <v>Mitigation</v>
      </c>
      <c r="C22" s="22"/>
      <c r="D22" s="81" t="str">
        <f ca="1">IFERROR(MATCH(INDEX(BowChart!$C$7:$C$26,ROW(D19),1),categories,0)+ROW()/500,"")</f>
        <v/>
      </c>
      <c r="E22" s="83" t="str">
        <f t="shared" ca="1" si="0"/>
        <v/>
      </c>
      <c r="F22" s="83" t="str">
        <f t="shared" ca="1" si="1"/>
        <v/>
      </c>
      <c r="G22" s="17"/>
      <c r="H22" s="81" t="str">
        <f t="shared" ca="1" si="5"/>
        <v/>
      </c>
      <c r="I22" s="81" t="str">
        <f t="shared" ca="1" si="6"/>
        <v/>
      </c>
      <c r="J22" s="81" t="str">
        <f ca="1">IF($F22="","",INDEX(BowChart!C$7:C$26,$F22,1)&amp;"")</f>
        <v/>
      </c>
      <c r="K22" s="81" t="str">
        <f ca="1">IF($F22="","",INDEX(BowChart!D$7:D$26,$F22,1)&amp;"")</f>
        <v/>
      </c>
      <c r="L22" s="81" t="str">
        <f ca="1">IF($F22="","",INDEX(BowChart!E$7:E$26,$F22,1)&amp;"")</f>
        <v/>
      </c>
      <c r="M22" s="81" t="str">
        <f ca="1">IF($F22="","", K22&amp;IF(addNotes="Yes", IF(LEN( INDEX(BowChart!F$7:F$26,$F22,1))&gt;0, CHAR(10)&amp; INDEX(BowChart!F$7:F$26,$F22,1),""),"")&amp;"")</f>
        <v/>
      </c>
      <c r="N22" s="81" t="str">
        <f t="array" aca="1" ref="N22" ca="1">IF(L22="","",IF(ISNUMBER(MATCH(J22&amp;L22,J23:$J$23&amp;L23:$L$23,0)),0,1))</f>
        <v/>
      </c>
      <c r="O22" s="120"/>
      <c r="P22" s="81" t="str">
        <f ca="1">IF(L22="","",COUNTIFS($J$4:J22,J22,$L$4:$L22,L22))</f>
        <v/>
      </c>
      <c r="Q22" s="81" t="str">
        <f t="array" aca="1" ref="Q22" ca="1">IF(P22="","",MAX(P22,SUM(IF(($L$4:$L$23=K22)*($N$4:$N$23=1),$P$4:$P$23))))</f>
        <v/>
      </c>
      <c r="R22" s="81" t="str">
        <f t="array" aca="1" ref="R22" ca="1">IF(LEN(I22)=0,"",MAX(IF($L$4:$L$23=K22,$Q$4:$Q$23,0)))</f>
        <v/>
      </c>
      <c r="S22" s="81" t="str">
        <f t="shared" ca="1" si="2"/>
        <v/>
      </c>
      <c r="T22" s="81" t="str">
        <f t="shared" ca="1" si="7"/>
        <v/>
      </c>
      <c r="U22" s="81" t="str">
        <f t="array" aca="1" ref="U22" ca="1">IF(I22="","",IF(P22="",
IF(I22=1,1+S22*2,MAX(IF($J$4:J21=J22,$U$4:U21))+2*MAX(1,T22)),
INDEX($U$4:U21, MATCH(L22,$K$4:K21,0),1)+(P22-1)*2 ))</f>
        <v/>
      </c>
      <c r="V22" s="81" t="str">
        <f ca="1">IF(H22="","",COUNTIFS($U$4:$U22,U22,$Z$4:$Z22,Z22))</f>
        <v/>
      </c>
      <c r="W22" s="81" t="str">
        <f ca="1">IF(H22="","",COUNTIFS($Y$4:$Y22,Y22,$Z$4:$Z22,Z22))</f>
        <v/>
      </c>
      <c r="X22" s="81" t="str">
        <f t="array" aca="1" ref="X22" ca="1">IF(ISNUMBER(V22),IF(V22&gt;1,SMALL(IF(ISNA(MATCH(exclude,IF(($Z$4:Z21=Z22)*($U$4:U21&gt;=U22),$U$4:U21,""),0)),exclude,300),V22-1),U22),"")</f>
        <v/>
      </c>
      <c r="Y22" s="81" t="str">
        <f ca="1">IF(J22=RiskEvent,ROUNDDOWN(MAX($X$3:X21)/2,0)+2*I22-2, X22)</f>
        <v/>
      </c>
      <c r="Z22" s="81" t="str">
        <f ca="1">IF($F22="","",IFERROR(MATCH(J22,BowChart!$M$6:$AC$6,0),""))</f>
        <v/>
      </c>
      <c r="AA22" s="20"/>
      <c r="AB22" s="19">
        <v>37</v>
      </c>
      <c r="AC22" s="20"/>
      <c r="AD22" s="20"/>
      <c r="AE22" s="17"/>
      <c r="AF22" s="81" t="str">
        <f ca="1">IF(L22="","",INDEX($H$4:H21,MATCH(L22,$K$4:K21,0)))</f>
        <v/>
      </c>
      <c r="AG22" s="81" t="str">
        <f t="shared" ca="1" si="3"/>
        <v/>
      </c>
      <c r="AH22" s="120"/>
      <c r="AI22" s="120"/>
      <c r="AJ22" s="81" t="str">
        <f t="shared" ca="1" si="8"/>
        <v/>
      </c>
      <c r="AK22" s="81" t="str">
        <f t="shared" ca="1" si="9"/>
        <v/>
      </c>
      <c r="AL22" s="81" t="str">
        <f t="shared" ca="1" si="10"/>
        <v/>
      </c>
      <c r="AM22" s="81" t="str">
        <f t="shared" ca="1" si="11"/>
        <v/>
      </c>
      <c r="AN22" s="81" t="str">
        <f t="shared" ca="1" si="12"/>
        <v/>
      </c>
      <c r="AO22" s="81" t="str">
        <f t="shared" ca="1" si="13"/>
        <v/>
      </c>
      <c r="AP22" s="17"/>
      <c r="AQ22" s="17"/>
      <c r="AR22" s="17"/>
      <c r="AS22" s="17"/>
      <c r="AT22" s="17"/>
      <c r="AU22" s="17"/>
      <c r="AV22" s="17"/>
    </row>
    <row r="23" spans="1:48" s="1" customFormat="1" x14ac:dyDescent="0.25">
      <c r="A23" s="17"/>
      <c r="B23" s="81" t="str">
        <f>RiskEvent &amp;""</f>
        <v>Risk Event</v>
      </c>
      <c r="C23" s="17"/>
      <c r="D23" s="81" t="str">
        <f ca="1">IFERROR(MATCH(INDEX(BowChart!$C$7:$C$26,ROW(D20),1),categories,0)+ROW()/500,"")</f>
        <v/>
      </c>
      <c r="E23" s="83" t="str">
        <f t="shared" ca="1" si="0"/>
        <v/>
      </c>
      <c r="F23" s="83" t="str">
        <f t="shared" ca="1" si="1"/>
        <v/>
      </c>
      <c r="G23" s="17"/>
      <c r="H23" s="81" t="str">
        <f t="shared" ca="1" si="5"/>
        <v/>
      </c>
      <c r="I23" s="81" t="str">
        <f t="shared" ca="1" si="6"/>
        <v/>
      </c>
      <c r="J23" s="81" t="str">
        <f ca="1">IF($F23="","",INDEX(BowChart!C$7:C$26,$F23,1)&amp;"")</f>
        <v/>
      </c>
      <c r="K23" s="81" t="str">
        <f ca="1">IF($F23="","",INDEX(BowChart!D$7:D$26,$F23,1)&amp;"")</f>
        <v/>
      </c>
      <c r="L23" s="81" t="str">
        <f ca="1">IF($F23="","",INDEX(BowChart!E$7:E$26,$F23,1)&amp;"")</f>
        <v/>
      </c>
      <c r="M23" s="81" t="str">
        <f ca="1">IF($F23="","", K23&amp;IF(addNotes="Yes", IF(LEN( INDEX(BowChart!F$7:F$26,$F23,1))&gt;0, CHAR(10)&amp; INDEX(BowChart!F$7:F$26,$F23,1),""),"")&amp;"")</f>
        <v/>
      </c>
      <c r="N23" s="81"/>
      <c r="O23" s="120"/>
      <c r="P23" s="81" t="str">
        <f ca="1">IF(L23="","",COUNTIFS($J$4:J23,J23,$L$4:$L23,L23))</f>
        <v/>
      </c>
      <c r="Q23" s="81" t="str">
        <f t="array" aca="1" ref="Q23" ca="1">IF(P23="","",MAX(P23,SUM(IF(($L$4:$L$23=K23)*($N$4:$N$23=1),$P$4:$P$23))))</f>
        <v/>
      </c>
      <c r="R23" s="81" t="str">
        <f t="array" aca="1" ref="R23" ca="1">IF(LEN(I23)=0,"",MAX(IF($L$4:$L$23=K23,$Q$4:$Q$23,0)))</f>
        <v/>
      </c>
      <c r="S23" s="81" t="str">
        <f t="shared" ca="1" si="2"/>
        <v/>
      </c>
      <c r="T23" s="81" t="str">
        <f t="shared" ca="1" si="7"/>
        <v/>
      </c>
      <c r="U23" s="81" t="str">
        <f t="array" aca="1" ref="U23" ca="1">IF(I23="","",IF(P23="",
IF(I23=1,1+S23*2,MAX(IF($J$4:J22=J23,$U$4:U22))+2*MAX(1,T23)),
INDEX($U$4:U22, MATCH(L23,$K$4:K22,0),1)+(P23-1)*2 ))</f>
        <v/>
      </c>
      <c r="V23" s="81" t="str">
        <f ca="1">IF(H23="","",COUNTIFS($U$4:$U23,U23,$Z$4:$Z23,Z23))</f>
        <v/>
      </c>
      <c r="W23" s="81" t="str">
        <f ca="1">IF(H23="","",COUNTIFS($Y$4:$Y23,Y23,$Z$4:$Z23,Z23))</f>
        <v/>
      </c>
      <c r="X23" s="81" t="str">
        <f t="array" aca="1" ref="X23" ca="1">IF(ISNUMBER(V23),IF(V23&gt;1,SMALL(IF(ISNA(MATCH(exclude,IF(($Z$4:Z22=Z23)*($U$4:U22&gt;=U23),$U$4:U22,""),0)),exclude,300),V23-1),U23),"")</f>
        <v/>
      </c>
      <c r="Y23" s="81" t="str">
        <f ca="1">IF(J23=RiskEvent,ROUNDDOWN(MAX($X$3:X22)/2,0)+2*I23-2, X23)</f>
        <v/>
      </c>
      <c r="Z23" s="81" t="str">
        <f ca="1">IF($F23="","",IFERROR(MATCH(J23,BowChart!$M$6:$AC$6,0),""))</f>
        <v/>
      </c>
      <c r="AA23" s="20"/>
      <c r="AB23" s="19">
        <v>39</v>
      </c>
      <c r="AC23" s="20"/>
      <c r="AD23" s="20"/>
      <c r="AE23" s="17"/>
      <c r="AF23" s="81" t="str">
        <f ca="1">IF(L23="","",INDEX($H$4:H22,MATCH(L23,$K$4:K22,0)))</f>
        <v/>
      </c>
      <c r="AG23" s="81" t="str">
        <f t="shared" ca="1" si="3"/>
        <v/>
      </c>
      <c r="AH23" s="120"/>
      <c r="AI23" s="120"/>
      <c r="AJ23" s="81" t="str">
        <f t="shared" ca="1" si="8"/>
        <v/>
      </c>
      <c r="AK23" s="81" t="str">
        <f t="shared" ca="1" si="9"/>
        <v/>
      </c>
      <c r="AL23" s="81" t="str">
        <f t="shared" ca="1" si="10"/>
        <v/>
      </c>
      <c r="AM23" s="81" t="str">
        <f t="shared" ca="1" si="11"/>
        <v/>
      </c>
      <c r="AN23" s="81" t="str">
        <f t="shared" ca="1" si="12"/>
        <v/>
      </c>
      <c r="AO23" s="81" t="str">
        <f t="shared" ca="1" si="13"/>
        <v/>
      </c>
      <c r="AP23" s="17"/>
      <c r="AQ23" s="17"/>
      <c r="AR23" s="17"/>
      <c r="AS23" s="17"/>
      <c r="AT23" s="17"/>
      <c r="AU23" s="17"/>
      <c r="AV23" s="17"/>
    </row>
    <row r="24" spans="1:48" s="1" customFormat="1" x14ac:dyDescent="0.25">
      <c r="A24" s="17"/>
      <c r="B24" s="17"/>
      <c r="C24" s="17"/>
      <c r="D24" s="119"/>
      <c r="E24" s="121"/>
      <c r="F24" s="121"/>
      <c r="G24" s="17"/>
      <c r="H24" s="119"/>
      <c r="I24" s="119"/>
      <c r="J24" s="119"/>
      <c r="K24" s="119"/>
      <c r="L24" s="119"/>
      <c r="M24" s="119"/>
      <c r="N24" s="119"/>
      <c r="O24" s="120"/>
      <c r="P24" s="119"/>
      <c r="Q24" s="119"/>
      <c r="R24" s="119"/>
      <c r="S24" s="119"/>
      <c r="T24" s="119"/>
      <c r="U24" s="119"/>
      <c r="V24" s="119"/>
      <c r="W24" s="119"/>
      <c r="X24" s="119"/>
      <c r="Y24" s="119"/>
      <c r="Z24" s="119"/>
      <c r="AA24" s="20"/>
      <c r="AB24" s="19">
        <v>41</v>
      </c>
      <c r="AC24" s="20"/>
      <c r="AD24" s="20"/>
      <c r="AE24" s="17"/>
      <c r="AF24" s="119"/>
      <c r="AG24" s="119"/>
      <c r="AH24" s="120"/>
      <c r="AI24" s="120"/>
      <c r="AJ24" s="119"/>
      <c r="AK24" s="119"/>
      <c r="AL24" s="119"/>
      <c r="AM24" s="119"/>
      <c r="AN24" s="119"/>
      <c r="AO24" s="119"/>
      <c r="AP24" s="17"/>
      <c r="AQ24" s="17"/>
      <c r="AR24" s="17"/>
      <c r="AS24" s="17"/>
      <c r="AT24" s="17"/>
      <c r="AU24" s="17"/>
      <c r="AV24" s="17"/>
    </row>
    <row r="25" spans="1:48" s="1" customFormat="1" x14ac:dyDescent="0.25">
      <c r="A25" s="17"/>
      <c r="B25" s="17"/>
      <c r="C25" s="17"/>
      <c r="D25" s="119"/>
      <c r="E25" s="121"/>
      <c r="F25" s="121"/>
      <c r="G25" s="17"/>
      <c r="H25" s="119"/>
      <c r="I25" s="119"/>
      <c r="J25" s="119"/>
      <c r="K25" s="119"/>
      <c r="L25" s="119"/>
      <c r="M25" s="119"/>
      <c r="N25" s="119"/>
      <c r="O25" s="120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20"/>
      <c r="AB25" s="19">
        <v>43</v>
      </c>
      <c r="AC25" s="20"/>
      <c r="AD25" s="20"/>
      <c r="AE25" s="17"/>
      <c r="AF25" s="119"/>
      <c r="AG25" s="119"/>
      <c r="AH25" s="120"/>
      <c r="AI25" s="120"/>
      <c r="AJ25" s="119"/>
      <c r="AK25" s="119"/>
      <c r="AL25" s="119"/>
      <c r="AM25" s="119"/>
      <c r="AN25" s="119"/>
      <c r="AO25" s="119"/>
      <c r="AP25" s="17"/>
      <c r="AQ25" s="17"/>
      <c r="AR25" s="17"/>
      <c r="AS25" s="17"/>
      <c r="AT25" s="17"/>
      <c r="AU25" s="17"/>
      <c r="AV25" s="17"/>
    </row>
    <row r="26" spans="1:48" s="1" customFormat="1" x14ac:dyDescent="0.25">
      <c r="A26" s="17"/>
      <c r="B26" s="25" t="s">
        <v>10</v>
      </c>
      <c r="C26" s="17"/>
      <c r="D26" s="119"/>
      <c r="E26" s="121"/>
      <c r="F26" s="121"/>
      <c r="G26" s="17"/>
      <c r="H26" s="119"/>
      <c r="I26" s="119"/>
      <c r="J26" s="119"/>
      <c r="K26" s="119"/>
      <c r="L26" s="119"/>
      <c r="M26" s="119"/>
      <c r="N26" s="119"/>
      <c r="O26" s="120"/>
      <c r="P26" s="119"/>
      <c r="Q26" s="119"/>
      <c r="R26" s="119"/>
      <c r="S26" s="119"/>
      <c r="T26" s="119"/>
      <c r="U26" s="119"/>
      <c r="V26" s="119"/>
      <c r="W26" s="119"/>
      <c r="X26" s="119"/>
      <c r="Y26" s="119"/>
      <c r="Z26" s="119"/>
      <c r="AA26" s="20"/>
      <c r="AB26" s="19">
        <v>45</v>
      </c>
      <c r="AC26" s="20"/>
      <c r="AD26" s="20"/>
      <c r="AE26" s="17"/>
      <c r="AF26" s="119"/>
      <c r="AG26" s="119"/>
      <c r="AH26" s="120"/>
      <c r="AI26" s="120"/>
      <c r="AJ26" s="119"/>
      <c r="AK26" s="119"/>
      <c r="AL26" s="119"/>
      <c r="AM26" s="119"/>
      <c r="AN26" s="119"/>
      <c r="AO26" s="119"/>
      <c r="AP26" s="17"/>
      <c r="AQ26" s="17"/>
      <c r="AR26" s="17"/>
      <c r="AS26" s="17"/>
      <c r="AT26" s="17"/>
      <c r="AU26" s="17"/>
      <c r="AV26" s="17"/>
    </row>
    <row r="27" spans="1:48" s="1" customFormat="1" x14ac:dyDescent="0.25">
      <c r="A27" s="17"/>
      <c r="B27" s="81">
        <f>COUNTA(B15:B23)-COUNTBLANK(B15:B23)</f>
        <v>9</v>
      </c>
      <c r="C27" s="17"/>
      <c r="D27" s="119"/>
      <c r="E27" s="121"/>
      <c r="F27" s="121"/>
      <c r="G27" s="17"/>
      <c r="H27" s="119"/>
      <c r="I27" s="119"/>
      <c r="J27" s="119"/>
      <c r="K27" s="119"/>
      <c r="L27" s="119"/>
      <c r="M27" s="119"/>
      <c r="N27" s="119"/>
      <c r="O27" s="120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20"/>
      <c r="AB27" s="19">
        <v>47</v>
      </c>
      <c r="AC27" s="20"/>
      <c r="AD27" s="20"/>
      <c r="AE27" s="17"/>
      <c r="AF27" s="119"/>
      <c r="AG27" s="119"/>
      <c r="AH27" s="120"/>
      <c r="AI27" s="120"/>
      <c r="AJ27" s="119"/>
      <c r="AK27" s="119"/>
      <c r="AL27" s="119"/>
      <c r="AM27" s="119"/>
      <c r="AN27" s="119"/>
      <c r="AO27" s="119"/>
      <c r="AP27" s="17"/>
      <c r="AQ27" s="17"/>
      <c r="AR27" s="17"/>
      <c r="AS27" s="17"/>
      <c r="AT27" s="17"/>
      <c r="AU27" s="17"/>
      <c r="AV27" s="17"/>
    </row>
    <row r="28" spans="1:48" s="1" customFormat="1" x14ac:dyDescent="0.25">
      <c r="A28" s="17"/>
      <c r="B28" s="17"/>
      <c r="C28" s="17"/>
      <c r="D28" s="119"/>
      <c r="E28" s="121"/>
      <c r="F28" s="121"/>
      <c r="G28" s="17"/>
      <c r="H28" s="119"/>
      <c r="I28" s="119"/>
      <c r="J28" s="119"/>
      <c r="K28" s="119"/>
      <c r="L28" s="119"/>
      <c r="M28" s="119"/>
      <c r="N28" s="119"/>
      <c r="O28" s="120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20"/>
      <c r="AB28" s="19">
        <v>49</v>
      </c>
      <c r="AC28" s="20"/>
      <c r="AD28" s="20"/>
      <c r="AE28" s="17"/>
      <c r="AF28" s="119"/>
      <c r="AG28" s="119"/>
      <c r="AH28" s="120"/>
      <c r="AI28" s="120"/>
      <c r="AJ28" s="119"/>
      <c r="AK28" s="119"/>
      <c r="AL28" s="119"/>
      <c r="AM28" s="119"/>
      <c r="AN28" s="119"/>
      <c r="AO28" s="119"/>
      <c r="AP28" s="17"/>
      <c r="AQ28" s="17"/>
      <c r="AR28" s="17"/>
      <c r="AS28" s="17"/>
      <c r="AT28" s="17"/>
      <c r="AU28" s="17"/>
      <c r="AV28" s="17"/>
    </row>
    <row r="29" spans="1:48" s="1" customFormat="1" x14ac:dyDescent="0.25">
      <c r="A29" s="17"/>
      <c r="B29" s="25" t="s">
        <v>16</v>
      </c>
      <c r="C29" s="17"/>
      <c r="D29" s="119"/>
      <c r="E29" s="121"/>
      <c r="F29" s="121"/>
      <c r="G29" s="17"/>
      <c r="H29" s="119"/>
      <c r="I29" s="119"/>
      <c r="J29" s="119"/>
      <c r="K29" s="119"/>
      <c r="L29" s="119"/>
      <c r="M29" s="119"/>
      <c r="N29" s="119"/>
      <c r="O29" s="120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20"/>
      <c r="AB29" s="19">
        <v>51</v>
      </c>
      <c r="AC29" s="20"/>
      <c r="AD29" s="20"/>
      <c r="AE29" s="17"/>
      <c r="AF29" s="119"/>
      <c r="AG29" s="119"/>
      <c r="AH29" s="120"/>
      <c r="AI29" s="120"/>
      <c r="AJ29" s="119"/>
      <c r="AK29" s="119"/>
      <c r="AL29" s="119"/>
      <c r="AM29" s="119"/>
      <c r="AN29" s="119"/>
      <c r="AO29" s="119"/>
      <c r="AP29" s="17"/>
      <c r="AQ29" s="17"/>
      <c r="AR29" s="17"/>
      <c r="AS29" s="17"/>
      <c r="AT29" s="17"/>
      <c r="AU29" s="17"/>
      <c r="AV29" s="17"/>
    </row>
    <row r="30" spans="1:48" s="1" customFormat="1" x14ac:dyDescent="0.25">
      <c r="A30" s="17"/>
      <c r="B30" s="81">
        <f ca="1">COUNT(D4:D503)</f>
        <v>18</v>
      </c>
      <c r="C30" s="17"/>
      <c r="D30" s="119"/>
      <c r="E30" s="121"/>
      <c r="F30" s="121"/>
      <c r="G30" s="17"/>
      <c r="H30" s="119"/>
      <c r="I30" s="119"/>
      <c r="J30" s="119"/>
      <c r="K30" s="119"/>
      <c r="L30" s="119"/>
      <c r="M30" s="119"/>
      <c r="N30" s="119"/>
      <c r="O30" s="120"/>
      <c r="P30" s="119"/>
      <c r="Q30" s="119"/>
      <c r="R30" s="119"/>
      <c r="S30" s="119"/>
      <c r="T30" s="119"/>
      <c r="U30" s="119"/>
      <c r="V30" s="119"/>
      <c r="W30" s="119"/>
      <c r="X30" s="119"/>
      <c r="Y30" s="119"/>
      <c r="Z30" s="119"/>
      <c r="AA30" s="20"/>
      <c r="AB30" s="19">
        <v>53</v>
      </c>
      <c r="AC30" s="20"/>
      <c r="AD30" s="20"/>
      <c r="AE30" s="17"/>
      <c r="AF30" s="119"/>
      <c r="AG30" s="119"/>
      <c r="AH30" s="120"/>
      <c r="AI30" s="120"/>
      <c r="AJ30" s="119"/>
      <c r="AK30" s="119"/>
      <c r="AL30" s="119"/>
      <c r="AM30" s="119"/>
      <c r="AN30" s="119"/>
      <c r="AO30" s="119"/>
      <c r="AP30" s="17"/>
      <c r="AQ30" s="17"/>
      <c r="AR30" s="17"/>
      <c r="AS30" s="17"/>
      <c r="AT30" s="17"/>
      <c r="AU30" s="17"/>
      <c r="AV30" s="17"/>
    </row>
    <row r="31" spans="1:48" s="1" customFormat="1" x14ac:dyDescent="0.25">
      <c r="A31" s="17"/>
      <c r="B31" s="17"/>
      <c r="C31" s="17"/>
      <c r="D31" s="119"/>
      <c r="E31" s="121"/>
      <c r="F31" s="121"/>
      <c r="G31" s="17"/>
      <c r="H31" s="119"/>
      <c r="I31" s="119"/>
      <c r="J31" s="119"/>
      <c r="K31" s="119"/>
      <c r="L31" s="119"/>
      <c r="M31" s="119"/>
      <c r="N31" s="119"/>
      <c r="O31" s="120"/>
      <c r="P31" s="119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20"/>
      <c r="AB31" s="19">
        <v>55</v>
      </c>
      <c r="AC31" s="20"/>
      <c r="AD31" s="20"/>
      <c r="AE31" s="17"/>
      <c r="AF31" s="119"/>
      <c r="AG31" s="119"/>
      <c r="AH31" s="120"/>
      <c r="AI31" s="120"/>
      <c r="AJ31" s="119"/>
      <c r="AK31" s="119"/>
      <c r="AL31" s="119"/>
      <c r="AM31" s="119"/>
      <c r="AN31" s="119"/>
      <c r="AO31" s="119"/>
      <c r="AP31" s="17"/>
      <c r="AQ31" s="17"/>
      <c r="AR31" s="17"/>
      <c r="AS31" s="17"/>
      <c r="AT31" s="17"/>
      <c r="AU31" s="17"/>
      <c r="AV31" s="17"/>
    </row>
    <row r="32" spans="1:48" s="1" customFormat="1" x14ac:dyDescent="0.25">
      <c r="A32" s="17"/>
      <c r="B32" s="25" t="s">
        <v>26</v>
      </c>
      <c r="C32" s="17"/>
      <c r="D32" s="119"/>
      <c r="E32" s="121"/>
      <c r="F32" s="121"/>
      <c r="G32" s="17"/>
      <c r="H32" s="119"/>
      <c r="I32" s="119"/>
      <c r="J32" s="119"/>
      <c r="K32" s="119"/>
      <c r="L32" s="119"/>
      <c r="M32" s="119"/>
      <c r="N32" s="119"/>
      <c r="O32" s="120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20"/>
      <c r="AB32" s="19">
        <v>57</v>
      </c>
      <c r="AC32" s="20"/>
      <c r="AD32" s="20"/>
      <c r="AE32" s="17"/>
      <c r="AF32" s="119"/>
      <c r="AG32" s="119"/>
      <c r="AH32" s="120"/>
      <c r="AI32" s="120"/>
      <c r="AJ32" s="119"/>
      <c r="AK32" s="119"/>
      <c r="AL32" s="119"/>
      <c r="AM32" s="119"/>
      <c r="AN32" s="119"/>
      <c r="AO32" s="119"/>
      <c r="AP32" s="17"/>
      <c r="AQ32" s="17"/>
      <c r="AR32" s="17"/>
      <c r="AS32" s="17"/>
      <c r="AT32" s="17"/>
      <c r="AU32" s="17"/>
      <c r="AV32" s="17"/>
    </row>
    <row r="33" spans="1:48" s="1" customFormat="1" x14ac:dyDescent="0.25">
      <c r="A33" s="17"/>
      <c r="B33" s="19" t="s">
        <v>110</v>
      </c>
      <c r="C33" s="17"/>
      <c r="D33" s="119"/>
      <c r="E33" s="121"/>
      <c r="F33" s="121"/>
      <c r="G33" s="17"/>
      <c r="H33" s="119"/>
      <c r="I33" s="119"/>
      <c r="J33" s="119"/>
      <c r="K33" s="119"/>
      <c r="L33" s="119"/>
      <c r="M33" s="119"/>
      <c r="N33" s="119"/>
      <c r="O33" s="120"/>
      <c r="P33" s="119"/>
      <c r="Q33" s="119"/>
      <c r="R33" s="119"/>
      <c r="S33" s="119"/>
      <c r="T33" s="119"/>
      <c r="U33" s="119"/>
      <c r="V33" s="119"/>
      <c r="W33" s="119"/>
      <c r="X33" s="119"/>
      <c r="Y33" s="119"/>
      <c r="Z33" s="119"/>
      <c r="AA33" s="20"/>
      <c r="AB33" s="19">
        <v>59</v>
      </c>
      <c r="AC33" s="20"/>
      <c r="AD33" s="20"/>
      <c r="AE33" s="17"/>
      <c r="AF33" s="119"/>
      <c r="AG33" s="119"/>
      <c r="AH33" s="120"/>
      <c r="AI33" s="120"/>
      <c r="AJ33" s="119"/>
      <c r="AK33" s="119"/>
      <c r="AL33" s="119"/>
      <c r="AM33" s="119"/>
      <c r="AN33" s="119"/>
      <c r="AO33" s="119"/>
      <c r="AP33" s="17"/>
      <c r="AQ33" s="17"/>
      <c r="AR33" s="17"/>
      <c r="AS33" s="17"/>
      <c r="AT33" s="17"/>
      <c r="AU33" s="17"/>
      <c r="AV33" s="17"/>
    </row>
    <row r="34" spans="1:48" s="1" customFormat="1" x14ac:dyDescent="0.25">
      <c r="A34" s="17"/>
      <c r="B34" s="19" t="s">
        <v>82</v>
      </c>
      <c r="C34" s="17"/>
      <c r="D34" s="119"/>
      <c r="E34" s="121"/>
      <c r="F34" s="121"/>
      <c r="G34" s="17"/>
      <c r="H34" s="119"/>
      <c r="I34" s="119"/>
      <c r="J34" s="119"/>
      <c r="K34" s="119"/>
      <c r="L34" s="119"/>
      <c r="M34" s="119"/>
      <c r="N34" s="119"/>
      <c r="O34" s="120"/>
      <c r="P34" s="119"/>
      <c r="Q34" s="119"/>
      <c r="R34" s="119"/>
      <c r="S34" s="119"/>
      <c r="T34" s="119"/>
      <c r="U34" s="119"/>
      <c r="V34" s="119"/>
      <c r="W34" s="119"/>
      <c r="X34" s="119"/>
      <c r="Y34" s="119"/>
      <c r="Z34" s="119"/>
      <c r="AA34" s="20"/>
      <c r="AB34" s="19">
        <v>61</v>
      </c>
      <c r="AC34" s="20"/>
      <c r="AD34" s="20"/>
      <c r="AE34" s="17"/>
      <c r="AF34" s="119"/>
      <c r="AG34" s="119"/>
      <c r="AH34" s="120"/>
      <c r="AI34" s="120"/>
      <c r="AJ34" s="119"/>
      <c r="AK34" s="119"/>
      <c r="AL34" s="119"/>
      <c r="AM34" s="119"/>
      <c r="AN34" s="119"/>
      <c r="AO34" s="119"/>
      <c r="AP34" s="17"/>
      <c r="AQ34" s="17"/>
      <c r="AR34" s="17"/>
      <c r="AS34" s="17"/>
      <c r="AT34" s="17"/>
      <c r="AU34" s="17"/>
      <c r="AV34" s="17"/>
    </row>
    <row r="35" spans="1:48" s="1" customFormat="1" x14ac:dyDescent="0.25">
      <c r="A35" s="17"/>
      <c r="B35" s="19" t="s">
        <v>49</v>
      </c>
      <c r="C35" s="17"/>
      <c r="D35" s="119"/>
      <c r="E35" s="121"/>
      <c r="F35" s="121"/>
      <c r="G35" s="17"/>
      <c r="H35" s="119"/>
      <c r="I35" s="119"/>
      <c r="J35" s="119"/>
      <c r="K35" s="119"/>
      <c r="L35" s="119"/>
      <c r="M35" s="119"/>
      <c r="N35" s="119"/>
      <c r="O35" s="120"/>
      <c r="P35" s="119"/>
      <c r="Q35" s="119"/>
      <c r="R35" s="119"/>
      <c r="S35" s="119"/>
      <c r="T35" s="119"/>
      <c r="U35" s="119"/>
      <c r="V35" s="119"/>
      <c r="W35" s="119"/>
      <c r="X35" s="119"/>
      <c r="Y35" s="119"/>
      <c r="Z35" s="119"/>
      <c r="AA35" s="20"/>
      <c r="AB35" s="19">
        <v>63</v>
      </c>
      <c r="AC35" s="20"/>
      <c r="AD35" s="20"/>
      <c r="AE35" s="17"/>
      <c r="AF35" s="119"/>
      <c r="AG35" s="119"/>
      <c r="AH35" s="120"/>
      <c r="AI35" s="120"/>
      <c r="AJ35" s="119"/>
      <c r="AK35" s="119"/>
      <c r="AL35" s="119"/>
      <c r="AM35" s="119"/>
      <c r="AN35" s="119"/>
      <c r="AO35" s="119"/>
      <c r="AP35" s="17"/>
      <c r="AQ35" s="17"/>
      <c r="AR35" s="17"/>
      <c r="AS35" s="17"/>
      <c r="AT35" s="17"/>
      <c r="AU35" s="17"/>
      <c r="AV35" s="17"/>
    </row>
    <row r="36" spans="1:48" s="1" customFormat="1" x14ac:dyDescent="0.25">
      <c r="A36" s="17"/>
      <c r="B36" s="81" t="str">
        <f>IF(connectorT="","S",LEFT(connectorT,1))</f>
        <v>S</v>
      </c>
      <c r="C36" s="17"/>
      <c r="D36" s="119"/>
      <c r="E36" s="121"/>
      <c r="F36" s="121"/>
      <c r="G36" s="17"/>
      <c r="H36" s="119"/>
      <c r="I36" s="119"/>
      <c r="J36" s="119"/>
      <c r="K36" s="119"/>
      <c r="L36" s="119"/>
      <c r="M36" s="119"/>
      <c r="N36" s="119"/>
      <c r="O36" s="120"/>
      <c r="P36" s="119"/>
      <c r="Q36" s="119"/>
      <c r="R36" s="119"/>
      <c r="S36" s="119"/>
      <c r="T36" s="119"/>
      <c r="U36" s="119"/>
      <c r="V36" s="119"/>
      <c r="W36" s="119"/>
      <c r="X36" s="119"/>
      <c r="Y36" s="119"/>
      <c r="Z36" s="119"/>
      <c r="AA36" s="20"/>
      <c r="AB36" s="19">
        <v>65</v>
      </c>
      <c r="AC36" s="20"/>
      <c r="AD36" s="20"/>
      <c r="AE36" s="17"/>
      <c r="AF36" s="119"/>
      <c r="AG36" s="119"/>
      <c r="AH36" s="120"/>
      <c r="AI36" s="120"/>
      <c r="AJ36" s="119"/>
      <c r="AK36" s="119"/>
      <c r="AL36" s="119"/>
      <c r="AM36" s="119"/>
      <c r="AN36" s="119"/>
      <c r="AO36" s="119"/>
      <c r="AP36" s="17"/>
      <c r="AQ36" s="17"/>
      <c r="AR36" s="17"/>
      <c r="AS36" s="17"/>
      <c r="AT36" s="17"/>
      <c r="AU36" s="17"/>
      <c r="AV36" s="17"/>
    </row>
    <row r="37" spans="1:48" s="1" customFormat="1" x14ac:dyDescent="0.25">
      <c r="A37" s="17"/>
      <c r="B37" s="19" t="s">
        <v>55</v>
      </c>
      <c r="C37" s="17"/>
      <c r="D37" s="119"/>
      <c r="E37" s="121"/>
      <c r="F37" s="121"/>
      <c r="G37" s="17"/>
      <c r="H37" s="119"/>
      <c r="I37" s="119"/>
      <c r="J37" s="119"/>
      <c r="K37" s="119"/>
      <c r="L37" s="119"/>
      <c r="M37" s="119"/>
      <c r="N37" s="119"/>
      <c r="O37" s="120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20"/>
      <c r="AB37" s="19">
        <v>67</v>
      </c>
      <c r="AC37" s="20"/>
      <c r="AD37" s="20"/>
      <c r="AE37" s="17"/>
      <c r="AF37" s="119"/>
      <c r="AG37" s="119"/>
      <c r="AH37" s="120"/>
      <c r="AI37" s="120"/>
      <c r="AJ37" s="119"/>
      <c r="AK37" s="119"/>
      <c r="AL37" s="119"/>
      <c r="AM37" s="119"/>
      <c r="AN37" s="119"/>
      <c r="AO37" s="119"/>
      <c r="AP37" s="17"/>
      <c r="AQ37" s="17"/>
      <c r="AR37" s="17"/>
      <c r="AS37" s="17"/>
      <c r="AT37" s="17"/>
      <c r="AU37" s="17"/>
      <c r="AV37" s="17"/>
    </row>
    <row r="38" spans="1:48" s="1" customFormat="1" x14ac:dyDescent="0.25">
      <c r="A38" s="17"/>
      <c r="B38" s="19" t="s">
        <v>56</v>
      </c>
      <c r="C38" s="17"/>
      <c r="D38" s="119"/>
      <c r="E38" s="121"/>
      <c r="F38" s="121"/>
      <c r="G38" s="17"/>
      <c r="H38" s="119"/>
      <c r="I38" s="119"/>
      <c r="J38" s="119"/>
      <c r="K38" s="119"/>
      <c r="L38" s="119"/>
      <c r="M38" s="119"/>
      <c r="N38" s="119"/>
      <c r="O38" s="120"/>
      <c r="P38" s="119"/>
      <c r="Q38" s="119"/>
      <c r="R38" s="119"/>
      <c r="S38" s="119"/>
      <c r="T38" s="119"/>
      <c r="U38" s="119"/>
      <c r="V38" s="119"/>
      <c r="W38" s="119"/>
      <c r="X38" s="119"/>
      <c r="Y38" s="119"/>
      <c r="Z38" s="119"/>
      <c r="AA38" s="20"/>
      <c r="AB38" s="19">
        <v>69</v>
      </c>
      <c r="AC38" s="20"/>
      <c r="AD38" s="20"/>
      <c r="AE38" s="17"/>
      <c r="AF38" s="119"/>
      <c r="AG38" s="119"/>
      <c r="AH38" s="120"/>
      <c r="AI38" s="120"/>
      <c r="AJ38" s="119"/>
      <c r="AK38" s="119"/>
      <c r="AL38" s="119"/>
      <c r="AM38" s="119"/>
      <c r="AN38" s="119"/>
      <c r="AO38" s="119"/>
      <c r="AP38" s="17"/>
      <c r="AQ38" s="17"/>
      <c r="AR38" s="17"/>
      <c r="AS38" s="17"/>
      <c r="AT38" s="17"/>
      <c r="AU38" s="17"/>
      <c r="AV38" s="17"/>
    </row>
    <row r="39" spans="1:48" s="1" customFormat="1" x14ac:dyDescent="0.25">
      <c r="A39" s="17"/>
      <c r="B39" s="19" t="s">
        <v>57</v>
      </c>
      <c r="C39" s="17"/>
      <c r="D39" s="119"/>
      <c r="E39" s="121"/>
      <c r="F39" s="121"/>
      <c r="G39" s="17"/>
      <c r="H39" s="119"/>
      <c r="I39" s="119"/>
      <c r="J39" s="119"/>
      <c r="K39" s="119"/>
      <c r="L39" s="119"/>
      <c r="M39" s="119"/>
      <c r="N39" s="119"/>
      <c r="O39" s="120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19"/>
      <c r="AA39" s="20"/>
      <c r="AB39" s="19">
        <v>71</v>
      </c>
      <c r="AC39" s="20"/>
      <c r="AD39" s="20"/>
      <c r="AE39" s="17"/>
      <c r="AF39" s="119"/>
      <c r="AG39" s="119"/>
      <c r="AH39" s="120"/>
      <c r="AI39" s="120"/>
      <c r="AJ39" s="119"/>
      <c r="AK39" s="119"/>
      <c r="AL39" s="119"/>
      <c r="AM39" s="119"/>
      <c r="AN39" s="119"/>
      <c r="AO39" s="119"/>
      <c r="AP39" s="17"/>
      <c r="AQ39" s="17"/>
      <c r="AR39" s="17"/>
      <c r="AS39" s="17"/>
      <c r="AT39" s="17"/>
      <c r="AU39" s="17"/>
      <c r="AV39" s="17"/>
    </row>
    <row r="40" spans="1:48" s="1" customFormat="1" x14ac:dyDescent="0.25">
      <c r="A40" s="17"/>
      <c r="B40" s="17"/>
      <c r="C40" s="17"/>
      <c r="D40" s="119"/>
      <c r="E40" s="121"/>
      <c r="F40" s="121"/>
      <c r="G40" s="17"/>
      <c r="H40" s="119"/>
      <c r="I40" s="119"/>
      <c r="J40" s="119"/>
      <c r="K40" s="119"/>
      <c r="L40" s="119"/>
      <c r="M40" s="119"/>
      <c r="N40" s="119"/>
      <c r="O40" s="120"/>
      <c r="P40" s="119"/>
      <c r="Q40" s="119"/>
      <c r="R40" s="119"/>
      <c r="S40" s="119"/>
      <c r="T40" s="119"/>
      <c r="U40" s="119"/>
      <c r="V40" s="119"/>
      <c r="W40" s="119"/>
      <c r="X40" s="119"/>
      <c r="Y40" s="119"/>
      <c r="Z40" s="119"/>
      <c r="AA40" s="20"/>
      <c r="AB40" s="19">
        <v>73</v>
      </c>
      <c r="AC40" s="20"/>
      <c r="AD40" s="20"/>
      <c r="AE40" s="17"/>
      <c r="AF40" s="119"/>
      <c r="AG40" s="119"/>
      <c r="AH40" s="120"/>
      <c r="AI40" s="120"/>
      <c r="AJ40" s="119"/>
      <c r="AK40" s="119"/>
      <c r="AL40" s="119"/>
      <c r="AM40" s="119"/>
      <c r="AN40" s="119"/>
      <c r="AO40" s="119"/>
      <c r="AP40" s="17"/>
      <c r="AQ40" s="17"/>
      <c r="AR40" s="17"/>
      <c r="AS40" s="17"/>
      <c r="AT40" s="17"/>
      <c r="AU40" s="17"/>
      <c r="AV40" s="17"/>
    </row>
    <row r="41" spans="1:48" s="1" customFormat="1" x14ac:dyDescent="0.25">
      <c r="A41" s="17"/>
      <c r="B41" s="25" t="s">
        <v>32</v>
      </c>
      <c r="C41" s="17"/>
      <c r="D41" s="119"/>
      <c r="E41" s="121"/>
      <c r="F41" s="121"/>
      <c r="G41" s="17"/>
      <c r="H41" s="119"/>
      <c r="I41" s="119"/>
      <c r="J41" s="119"/>
      <c r="K41" s="119"/>
      <c r="L41" s="119"/>
      <c r="M41" s="119"/>
      <c r="N41" s="119"/>
      <c r="O41" s="120"/>
      <c r="P41" s="119"/>
      <c r="Q41" s="119"/>
      <c r="R41" s="119"/>
      <c r="S41" s="119"/>
      <c r="T41" s="119"/>
      <c r="U41" s="119"/>
      <c r="V41" s="119"/>
      <c r="W41" s="119"/>
      <c r="X41" s="119"/>
      <c r="Y41" s="119"/>
      <c r="Z41" s="119"/>
      <c r="AA41" s="20"/>
      <c r="AB41" s="19">
        <v>75</v>
      </c>
      <c r="AC41" s="20"/>
      <c r="AD41" s="20"/>
      <c r="AE41" s="17"/>
      <c r="AF41" s="119"/>
      <c r="AG41" s="119"/>
      <c r="AH41" s="120"/>
      <c r="AI41" s="120"/>
      <c r="AJ41" s="119"/>
      <c r="AK41" s="119"/>
      <c r="AL41" s="119"/>
      <c r="AM41" s="119"/>
      <c r="AN41" s="119"/>
      <c r="AO41" s="119"/>
      <c r="AP41" s="17"/>
      <c r="AQ41" s="17"/>
      <c r="AR41" s="17"/>
      <c r="AS41" s="17"/>
      <c r="AT41" s="17"/>
      <c r="AU41" s="17"/>
      <c r="AV41" s="17"/>
    </row>
    <row r="42" spans="1:48" s="1" customFormat="1" x14ac:dyDescent="0.25">
      <c r="A42" s="17"/>
      <c r="B42" s="81">
        <f>IFERROR(MATCH(boxColor,colorsTable,0),8)</f>
        <v>8</v>
      </c>
      <c r="C42" s="17"/>
      <c r="D42" s="119"/>
      <c r="E42" s="121"/>
      <c r="F42" s="121"/>
      <c r="G42" s="17"/>
      <c r="H42" s="119"/>
      <c r="I42" s="119"/>
      <c r="J42" s="119"/>
      <c r="K42" s="119"/>
      <c r="L42" s="119"/>
      <c r="M42" s="119"/>
      <c r="N42" s="119"/>
      <c r="O42" s="120"/>
      <c r="P42" s="119"/>
      <c r="Q42" s="119"/>
      <c r="R42" s="119"/>
      <c r="S42" s="119"/>
      <c r="T42" s="119"/>
      <c r="U42" s="119"/>
      <c r="V42" s="119"/>
      <c r="W42" s="119"/>
      <c r="X42" s="119"/>
      <c r="Y42" s="119"/>
      <c r="Z42" s="119"/>
      <c r="AA42" s="20"/>
      <c r="AB42" s="19">
        <v>77</v>
      </c>
      <c r="AC42" s="20"/>
      <c r="AD42" s="20"/>
      <c r="AE42" s="17"/>
      <c r="AF42" s="119"/>
      <c r="AG42" s="119"/>
      <c r="AH42" s="120"/>
      <c r="AI42" s="120"/>
      <c r="AJ42" s="119"/>
      <c r="AK42" s="119"/>
      <c r="AL42" s="119"/>
      <c r="AM42" s="119"/>
      <c r="AN42" s="119"/>
      <c r="AO42" s="119"/>
      <c r="AP42" s="17"/>
      <c r="AQ42" s="17"/>
      <c r="AR42" s="17"/>
      <c r="AS42" s="17"/>
      <c r="AT42" s="17"/>
      <c r="AU42" s="17"/>
      <c r="AV42" s="17"/>
    </row>
    <row r="43" spans="1:48" s="1" customFormat="1" x14ac:dyDescent="0.25">
      <c r="A43" s="17"/>
      <c r="B43" s="17"/>
      <c r="C43" s="17"/>
      <c r="D43" s="119"/>
      <c r="E43" s="121"/>
      <c r="F43" s="121"/>
      <c r="G43" s="17"/>
      <c r="H43" s="119"/>
      <c r="I43" s="119"/>
      <c r="J43" s="119"/>
      <c r="K43" s="119"/>
      <c r="L43" s="119"/>
      <c r="M43" s="119"/>
      <c r="N43" s="119"/>
      <c r="O43" s="120"/>
      <c r="P43" s="119"/>
      <c r="Q43" s="119"/>
      <c r="R43" s="119"/>
      <c r="S43" s="119"/>
      <c r="T43" s="119"/>
      <c r="U43" s="119"/>
      <c r="V43" s="119"/>
      <c r="W43" s="119"/>
      <c r="X43" s="119"/>
      <c r="Y43" s="119"/>
      <c r="Z43" s="119"/>
      <c r="AA43" s="20"/>
      <c r="AB43" s="19">
        <v>79</v>
      </c>
      <c r="AC43" s="20"/>
      <c r="AD43" s="20"/>
      <c r="AE43" s="17"/>
      <c r="AF43" s="119"/>
      <c r="AG43" s="119"/>
      <c r="AH43" s="120"/>
      <c r="AI43" s="120"/>
      <c r="AJ43" s="119"/>
      <c r="AK43" s="119"/>
      <c r="AL43" s="119"/>
      <c r="AM43" s="119"/>
      <c r="AN43" s="119"/>
      <c r="AO43" s="119"/>
      <c r="AP43" s="17"/>
      <c r="AQ43" s="17"/>
      <c r="AR43" s="17"/>
      <c r="AS43" s="17"/>
      <c r="AT43" s="17"/>
      <c r="AU43" s="17"/>
      <c r="AV43" s="17"/>
    </row>
    <row r="44" spans="1:48" s="1" customFormat="1" x14ac:dyDescent="0.25">
      <c r="A44" s="17"/>
      <c r="B44" s="25" t="s">
        <v>30</v>
      </c>
      <c r="C44" s="17"/>
      <c r="D44" s="119"/>
      <c r="E44" s="121"/>
      <c r="F44" s="121"/>
      <c r="G44" s="17"/>
      <c r="H44" s="119"/>
      <c r="I44" s="119"/>
      <c r="J44" s="119"/>
      <c r="K44" s="119"/>
      <c r="L44" s="119"/>
      <c r="M44" s="119"/>
      <c r="N44" s="119"/>
      <c r="O44" s="120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19"/>
      <c r="AA44" s="20"/>
      <c r="AB44" s="20"/>
      <c r="AC44" s="20"/>
      <c r="AD44" s="20"/>
      <c r="AE44" s="17"/>
      <c r="AF44" s="119"/>
      <c r="AG44" s="119"/>
      <c r="AH44" s="120"/>
      <c r="AI44" s="120"/>
      <c r="AJ44" s="119"/>
      <c r="AK44" s="119"/>
      <c r="AL44" s="119"/>
      <c r="AM44" s="119"/>
      <c r="AN44" s="119"/>
      <c r="AO44" s="119"/>
      <c r="AP44" s="17"/>
      <c r="AQ44" s="17"/>
      <c r="AR44" s="17"/>
      <c r="AS44" s="17"/>
      <c r="AT44" s="17"/>
      <c r="AU44" s="17"/>
      <c r="AV44" s="17"/>
    </row>
    <row r="45" spans="1:48" s="1" customFormat="1" x14ac:dyDescent="0.25">
      <c r="A45" s="17"/>
      <c r="B45" s="81">
        <f>IFERROR(MATCH(connCollor,connColors,0),1)</f>
        <v>1</v>
      </c>
      <c r="C45" s="17"/>
      <c r="D45" s="119"/>
      <c r="E45" s="121"/>
      <c r="F45" s="121"/>
      <c r="G45" s="17"/>
      <c r="H45" s="119"/>
      <c r="I45" s="119"/>
      <c r="J45" s="119"/>
      <c r="K45" s="119"/>
      <c r="L45" s="119"/>
      <c r="M45" s="119"/>
      <c r="N45" s="119"/>
      <c r="O45" s="120"/>
      <c r="P45" s="119"/>
      <c r="Q45" s="119"/>
      <c r="R45" s="119"/>
      <c r="S45" s="119"/>
      <c r="T45" s="119"/>
      <c r="U45" s="119"/>
      <c r="V45" s="119"/>
      <c r="W45" s="119"/>
      <c r="X45" s="119"/>
      <c r="Y45" s="119"/>
      <c r="Z45" s="119"/>
      <c r="AA45" s="20"/>
      <c r="AB45" s="20"/>
      <c r="AC45" s="20"/>
      <c r="AD45" s="20"/>
      <c r="AE45" s="17"/>
      <c r="AF45" s="119"/>
      <c r="AG45" s="119"/>
      <c r="AH45" s="120"/>
      <c r="AI45" s="120"/>
      <c r="AJ45" s="119"/>
      <c r="AK45" s="119"/>
      <c r="AL45" s="119"/>
      <c r="AM45" s="119"/>
      <c r="AN45" s="119"/>
      <c r="AO45" s="119"/>
      <c r="AP45" s="17"/>
      <c r="AQ45" s="17"/>
      <c r="AR45" s="17"/>
      <c r="AS45" s="17"/>
      <c r="AT45" s="17"/>
      <c r="AU45" s="17"/>
      <c r="AV45" s="17"/>
    </row>
    <row r="46" spans="1:48" s="1" customFormat="1" x14ac:dyDescent="0.25">
      <c r="A46" s="17"/>
      <c r="B46" s="17"/>
      <c r="C46" s="17"/>
      <c r="D46" s="119"/>
      <c r="E46" s="121"/>
      <c r="F46" s="121"/>
      <c r="G46" s="17"/>
      <c r="H46" s="119"/>
      <c r="I46" s="119"/>
      <c r="J46" s="119"/>
      <c r="K46" s="119"/>
      <c r="L46" s="119"/>
      <c r="M46" s="119"/>
      <c r="N46" s="119"/>
      <c r="O46" s="120"/>
      <c r="P46" s="119"/>
      <c r="Q46" s="119"/>
      <c r="R46" s="119"/>
      <c r="S46" s="119"/>
      <c r="T46" s="119"/>
      <c r="U46" s="119"/>
      <c r="V46" s="119"/>
      <c r="W46" s="119"/>
      <c r="X46" s="119"/>
      <c r="Y46" s="119"/>
      <c r="Z46" s="119"/>
      <c r="AA46" s="20"/>
      <c r="AB46" s="20"/>
      <c r="AC46" s="20"/>
      <c r="AD46" s="20"/>
      <c r="AE46" s="17"/>
      <c r="AF46" s="119"/>
      <c r="AG46" s="119"/>
      <c r="AH46" s="120"/>
      <c r="AI46" s="120"/>
      <c r="AJ46" s="119"/>
      <c r="AK46" s="119"/>
      <c r="AL46" s="119"/>
      <c r="AM46" s="119"/>
      <c r="AN46" s="119"/>
      <c r="AO46" s="119"/>
      <c r="AP46" s="17"/>
      <c r="AQ46" s="17"/>
      <c r="AR46" s="17"/>
      <c r="AS46" s="17"/>
      <c r="AT46" s="17"/>
      <c r="AU46" s="17"/>
      <c r="AV46" s="17"/>
    </row>
    <row r="47" spans="1:48" s="1" customFormat="1" x14ac:dyDescent="0.25">
      <c r="A47" s="17"/>
      <c r="B47" s="25" t="s">
        <v>48</v>
      </c>
      <c r="C47" s="17"/>
      <c r="D47" s="119"/>
      <c r="E47" s="121"/>
      <c r="F47" s="121"/>
      <c r="G47" s="17"/>
      <c r="H47" s="119"/>
      <c r="I47" s="119"/>
      <c r="J47" s="119"/>
      <c r="K47" s="119"/>
      <c r="L47" s="119"/>
      <c r="M47" s="119"/>
      <c r="N47" s="119"/>
      <c r="O47" s="120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20"/>
      <c r="AB47" s="20"/>
      <c r="AC47" s="20"/>
      <c r="AD47" s="20"/>
      <c r="AE47" s="17"/>
      <c r="AF47" s="119"/>
      <c r="AG47" s="119"/>
      <c r="AH47" s="120"/>
      <c r="AI47" s="120"/>
      <c r="AJ47" s="119"/>
      <c r="AK47" s="119"/>
      <c r="AL47" s="119"/>
      <c r="AM47" s="119"/>
      <c r="AN47" s="119"/>
      <c r="AO47" s="119"/>
      <c r="AP47" s="17"/>
      <c r="AQ47" s="17"/>
      <c r="AR47" s="17"/>
      <c r="AS47" s="17"/>
      <c r="AT47" s="17"/>
      <c r="AU47" s="17"/>
      <c r="AV47" s="17"/>
    </row>
    <row r="48" spans="1:48" s="1" customFormat="1" x14ac:dyDescent="0.25">
      <c r="A48" s="17"/>
      <c r="B48" s="19" t="s">
        <v>29</v>
      </c>
      <c r="C48" s="17"/>
      <c r="D48" s="119"/>
      <c r="E48" s="121"/>
      <c r="F48" s="121"/>
      <c r="G48" s="17"/>
      <c r="H48" s="119"/>
      <c r="I48" s="119"/>
      <c r="J48" s="119"/>
      <c r="K48" s="119"/>
      <c r="L48" s="119"/>
      <c r="M48" s="119"/>
      <c r="N48" s="119"/>
      <c r="O48" s="120"/>
      <c r="P48" s="119"/>
      <c r="Q48" s="119"/>
      <c r="R48" s="119"/>
      <c r="S48" s="119"/>
      <c r="T48" s="119"/>
      <c r="U48" s="119"/>
      <c r="V48" s="119"/>
      <c r="W48" s="119"/>
      <c r="X48" s="119"/>
      <c r="Y48" s="119"/>
      <c r="Z48" s="119"/>
      <c r="AA48" s="20"/>
      <c r="AB48" s="20"/>
      <c r="AC48" s="20"/>
      <c r="AD48" s="20"/>
      <c r="AE48" s="17"/>
      <c r="AF48" s="119"/>
      <c r="AG48" s="119"/>
      <c r="AH48" s="120"/>
      <c r="AI48" s="120"/>
      <c r="AJ48" s="119"/>
      <c r="AK48" s="119"/>
      <c r="AL48" s="119"/>
      <c r="AM48" s="119"/>
      <c r="AN48" s="119"/>
      <c r="AO48" s="119"/>
      <c r="AP48" s="17"/>
      <c r="AQ48" s="17"/>
      <c r="AR48" s="17"/>
      <c r="AS48" s="17"/>
      <c r="AT48" s="17"/>
      <c r="AU48" s="17"/>
      <c r="AV48" s="17"/>
    </row>
    <row r="49" spans="1:48" s="1" customFormat="1" x14ac:dyDescent="0.25">
      <c r="A49" s="17"/>
      <c r="B49" s="19" t="s">
        <v>46</v>
      </c>
      <c r="C49" s="17"/>
      <c r="D49" s="119"/>
      <c r="E49" s="121"/>
      <c r="F49" s="121"/>
      <c r="G49" s="17"/>
      <c r="H49" s="119"/>
      <c r="I49" s="119"/>
      <c r="J49" s="119"/>
      <c r="K49" s="119"/>
      <c r="L49" s="119"/>
      <c r="M49" s="119"/>
      <c r="N49" s="119"/>
      <c r="O49" s="120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20"/>
      <c r="AB49" s="20"/>
      <c r="AC49" s="20"/>
      <c r="AD49" s="20"/>
      <c r="AE49" s="17"/>
      <c r="AF49" s="119"/>
      <c r="AG49" s="119"/>
      <c r="AH49" s="120"/>
      <c r="AI49" s="120"/>
      <c r="AJ49" s="119"/>
      <c r="AK49" s="119"/>
      <c r="AL49" s="119"/>
      <c r="AM49" s="119"/>
      <c r="AN49" s="119"/>
      <c r="AO49" s="119"/>
      <c r="AP49" s="17"/>
      <c r="AQ49" s="17"/>
      <c r="AR49" s="17"/>
      <c r="AS49" s="17"/>
      <c r="AT49" s="17"/>
      <c r="AU49" s="17"/>
      <c r="AV49" s="17"/>
    </row>
    <row r="50" spans="1:48" s="1" customFormat="1" x14ac:dyDescent="0.25">
      <c r="A50" s="17"/>
      <c r="B50" s="19" t="s">
        <v>47</v>
      </c>
      <c r="C50" s="17"/>
      <c r="D50" s="119"/>
      <c r="E50" s="121"/>
      <c r="F50" s="121"/>
      <c r="G50" s="17"/>
      <c r="H50" s="119"/>
      <c r="I50" s="119"/>
      <c r="J50" s="119"/>
      <c r="K50" s="119"/>
      <c r="L50" s="119"/>
      <c r="M50" s="119"/>
      <c r="N50" s="119"/>
      <c r="O50" s="120"/>
      <c r="P50" s="119"/>
      <c r="Q50" s="119"/>
      <c r="R50" s="119"/>
      <c r="S50" s="119"/>
      <c r="T50" s="119"/>
      <c r="U50" s="119"/>
      <c r="V50" s="119"/>
      <c r="W50" s="119"/>
      <c r="X50" s="119"/>
      <c r="Y50" s="119"/>
      <c r="Z50" s="119"/>
      <c r="AA50" s="20"/>
      <c r="AB50" s="20"/>
      <c r="AC50" s="20"/>
      <c r="AD50" s="20"/>
      <c r="AE50" s="17"/>
      <c r="AF50" s="119"/>
      <c r="AG50" s="119"/>
      <c r="AH50" s="120"/>
      <c r="AI50" s="120"/>
      <c r="AJ50" s="119"/>
      <c r="AK50" s="119"/>
      <c r="AL50" s="119"/>
      <c r="AM50" s="119"/>
      <c r="AN50" s="119"/>
      <c r="AO50" s="119"/>
      <c r="AP50" s="17"/>
      <c r="AQ50" s="17"/>
      <c r="AR50" s="17"/>
      <c r="AS50" s="17"/>
      <c r="AT50" s="17"/>
      <c r="AU50" s="17"/>
      <c r="AV50" s="17"/>
    </row>
    <row r="51" spans="1:48" s="1" customFormat="1" x14ac:dyDescent="0.25">
      <c r="A51" s="17"/>
      <c r="B51" s="17"/>
      <c r="C51" s="17"/>
      <c r="D51" s="119"/>
      <c r="E51" s="121"/>
      <c r="F51" s="121"/>
      <c r="G51" s="17"/>
      <c r="H51" s="119"/>
      <c r="I51" s="119"/>
      <c r="J51" s="119"/>
      <c r="K51" s="119"/>
      <c r="L51" s="119"/>
      <c r="M51" s="119"/>
      <c r="N51" s="119"/>
      <c r="O51" s="120"/>
      <c r="P51" s="119"/>
      <c r="Q51" s="119"/>
      <c r="R51" s="119"/>
      <c r="S51" s="119"/>
      <c r="T51" s="119"/>
      <c r="U51" s="119"/>
      <c r="V51" s="119"/>
      <c r="W51" s="119"/>
      <c r="X51" s="119"/>
      <c r="Y51" s="119"/>
      <c r="Z51" s="119"/>
      <c r="AA51" s="20"/>
      <c r="AB51" s="20"/>
      <c r="AC51" s="20"/>
      <c r="AD51" s="20"/>
      <c r="AE51" s="17"/>
      <c r="AF51" s="119"/>
      <c r="AG51" s="119"/>
      <c r="AH51" s="120"/>
      <c r="AI51" s="120"/>
      <c r="AJ51" s="119"/>
      <c r="AK51" s="119"/>
      <c r="AL51" s="119"/>
      <c r="AM51" s="119"/>
      <c r="AN51" s="119"/>
      <c r="AO51" s="119"/>
      <c r="AP51" s="17"/>
      <c r="AQ51" s="17"/>
      <c r="AR51" s="17"/>
      <c r="AS51" s="17"/>
      <c r="AT51" s="17"/>
      <c r="AU51" s="17"/>
      <c r="AV51" s="17"/>
    </row>
    <row r="52" spans="1:48" s="1" customFormat="1" x14ac:dyDescent="0.25">
      <c r="A52" s="17"/>
      <c r="B52" s="25" t="s">
        <v>35</v>
      </c>
      <c r="C52" s="17"/>
      <c r="D52" s="119"/>
      <c r="E52" s="121"/>
      <c r="F52" s="121"/>
      <c r="G52" s="17"/>
      <c r="H52" s="119"/>
      <c r="I52" s="119"/>
      <c r="J52" s="119"/>
      <c r="K52" s="119"/>
      <c r="L52" s="119"/>
      <c r="M52" s="119"/>
      <c r="N52" s="119"/>
      <c r="O52" s="120"/>
      <c r="P52" s="119"/>
      <c r="Q52" s="119"/>
      <c r="R52" s="119"/>
      <c r="S52" s="119"/>
      <c r="T52" s="119"/>
      <c r="U52" s="119"/>
      <c r="V52" s="119"/>
      <c r="W52" s="119"/>
      <c r="X52" s="119"/>
      <c r="Y52" s="119"/>
      <c r="Z52" s="119"/>
      <c r="AA52" s="20"/>
      <c r="AB52" s="20"/>
      <c r="AC52" s="20"/>
      <c r="AD52" s="20"/>
      <c r="AE52" s="17"/>
      <c r="AF52" s="119"/>
      <c r="AG52" s="119"/>
      <c r="AH52" s="120"/>
      <c r="AI52" s="120"/>
      <c r="AJ52" s="119"/>
      <c r="AK52" s="119"/>
      <c r="AL52" s="119"/>
      <c r="AM52" s="119"/>
      <c r="AN52" s="119"/>
      <c r="AO52" s="119"/>
      <c r="AP52" s="17"/>
      <c r="AQ52" s="17"/>
      <c r="AR52" s="17"/>
      <c r="AS52" s="17"/>
      <c r="AT52" s="17"/>
      <c r="AU52" s="17"/>
      <c r="AV52" s="17"/>
    </row>
    <row r="53" spans="1:48" s="1" customFormat="1" x14ac:dyDescent="0.25">
      <c r="A53" s="17"/>
      <c r="B53" s="19" t="s">
        <v>36</v>
      </c>
      <c r="C53" s="17"/>
      <c r="D53" s="119"/>
      <c r="E53" s="121"/>
      <c r="F53" s="121"/>
      <c r="G53" s="17"/>
      <c r="H53" s="119"/>
      <c r="I53" s="119"/>
      <c r="J53" s="119"/>
      <c r="K53" s="119"/>
      <c r="L53" s="119"/>
      <c r="M53" s="119"/>
      <c r="N53" s="119"/>
      <c r="O53" s="120"/>
      <c r="P53" s="119"/>
      <c r="Q53" s="119"/>
      <c r="R53" s="119"/>
      <c r="S53" s="119"/>
      <c r="T53" s="119"/>
      <c r="U53" s="119"/>
      <c r="V53" s="119"/>
      <c r="W53" s="119"/>
      <c r="X53" s="119"/>
      <c r="Y53" s="119"/>
      <c r="Z53" s="119"/>
      <c r="AA53" s="20"/>
      <c r="AB53" s="20"/>
      <c r="AC53" s="20"/>
      <c r="AD53" s="20"/>
      <c r="AE53" s="17"/>
      <c r="AF53" s="119"/>
      <c r="AG53" s="119"/>
      <c r="AH53" s="120"/>
      <c r="AI53" s="120"/>
      <c r="AJ53" s="119"/>
      <c r="AK53" s="119"/>
      <c r="AL53" s="119"/>
      <c r="AM53" s="119"/>
      <c r="AN53" s="119"/>
      <c r="AO53" s="119"/>
      <c r="AP53" s="17"/>
      <c r="AQ53" s="17"/>
      <c r="AR53" s="17"/>
      <c r="AS53" s="17"/>
      <c r="AT53" s="17"/>
      <c r="AU53" s="17"/>
      <c r="AV53" s="17"/>
    </row>
    <row r="54" spans="1:48" s="1" customFormat="1" x14ac:dyDescent="0.25">
      <c r="A54" s="17"/>
      <c r="B54" s="19" t="s">
        <v>43</v>
      </c>
      <c r="C54" s="17"/>
      <c r="D54" s="119"/>
      <c r="E54" s="121"/>
      <c r="F54" s="121"/>
      <c r="G54" s="17"/>
      <c r="H54" s="119"/>
      <c r="I54" s="119"/>
      <c r="J54" s="119"/>
      <c r="K54" s="119"/>
      <c r="L54" s="119"/>
      <c r="M54" s="119"/>
      <c r="N54" s="119"/>
      <c r="O54" s="120"/>
      <c r="P54" s="119"/>
      <c r="Q54" s="119"/>
      <c r="R54" s="119"/>
      <c r="S54" s="119"/>
      <c r="T54" s="119"/>
      <c r="U54" s="119"/>
      <c r="V54" s="119"/>
      <c r="W54" s="119"/>
      <c r="X54" s="119"/>
      <c r="Y54" s="119"/>
      <c r="Z54" s="119"/>
      <c r="AA54" s="20"/>
      <c r="AB54" s="20"/>
      <c r="AC54" s="20"/>
      <c r="AD54" s="20"/>
      <c r="AE54" s="17"/>
      <c r="AF54" s="119"/>
      <c r="AG54" s="119"/>
      <c r="AH54" s="120"/>
      <c r="AI54" s="120"/>
      <c r="AJ54" s="119"/>
      <c r="AK54" s="119"/>
      <c r="AL54" s="119"/>
      <c r="AM54" s="119"/>
      <c r="AN54" s="119"/>
      <c r="AO54" s="119"/>
      <c r="AP54" s="17"/>
      <c r="AQ54" s="17"/>
      <c r="AR54" s="17"/>
      <c r="AS54" s="17"/>
      <c r="AT54" s="17"/>
      <c r="AU54" s="17"/>
      <c r="AV54" s="17"/>
    </row>
    <row r="55" spans="1:48" s="1" customFormat="1" x14ac:dyDescent="0.25">
      <c r="A55" s="17"/>
      <c r="B55" s="19" t="s">
        <v>40</v>
      </c>
      <c r="C55" s="17"/>
      <c r="D55" s="119"/>
      <c r="E55" s="121"/>
      <c r="F55" s="121"/>
      <c r="G55" s="17"/>
      <c r="H55" s="119"/>
      <c r="I55" s="119"/>
      <c r="J55" s="119"/>
      <c r="K55" s="119"/>
      <c r="L55" s="119"/>
      <c r="M55" s="119"/>
      <c r="N55" s="119"/>
      <c r="O55" s="120"/>
      <c r="P55" s="119"/>
      <c r="Q55" s="119"/>
      <c r="R55" s="119"/>
      <c r="S55" s="119"/>
      <c r="T55" s="119"/>
      <c r="U55" s="119"/>
      <c r="V55" s="119"/>
      <c r="W55" s="119"/>
      <c r="X55" s="119"/>
      <c r="Y55" s="119"/>
      <c r="Z55" s="119"/>
      <c r="AA55" s="20"/>
      <c r="AB55" s="20"/>
      <c r="AC55" s="20"/>
      <c r="AD55" s="20"/>
      <c r="AE55" s="17"/>
      <c r="AF55" s="119"/>
      <c r="AG55" s="119"/>
      <c r="AH55" s="120"/>
      <c r="AI55" s="120"/>
      <c r="AJ55" s="119"/>
      <c r="AK55" s="119"/>
      <c r="AL55" s="119"/>
      <c r="AM55" s="119"/>
      <c r="AN55" s="119"/>
      <c r="AO55" s="119"/>
      <c r="AP55" s="17"/>
      <c r="AQ55" s="17"/>
      <c r="AR55" s="17"/>
      <c r="AS55" s="17"/>
      <c r="AT55" s="17"/>
      <c r="AU55" s="17"/>
      <c r="AV55" s="17"/>
    </row>
    <row r="56" spans="1:48" s="1" customFormat="1" x14ac:dyDescent="0.25">
      <c r="A56" s="17"/>
      <c r="B56" s="17"/>
      <c r="C56" s="17"/>
      <c r="D56" s="119"/>
      <c r="E56" s="121"/>
      <c r="F56" s="121"/>
      <c r="G56" s="17"/>
      <c r="H56" s="119"/>
      <c r="I56" s="119"/>
      <c r="J56" s="119"/>
      <c r="K56" s="119"/>
      <c r="L56" s="119"/>
      <c r="M56" s="119"/>
      <c r="N56" s="119"/>
      <c r="O56" s="120"/>
      <c r="P56" s="119"/>
      <c r="Q56" s="119"/>
      <c r="R56" s="119"/>
      <c r="S56" s="119"/>
      <c r="T56" s="119"/>
      <c r="U56" s="119"/>
      <c r="V56" s="119"/>
      <c r="W56" s="119"/>
      <c r="X56" s="119"/>
      <c r="Y56" s="119"/>
      <c r="Z56" s="119"/>
      <c r="AA56" s="20"/>
      <c r="AB56" s="20"/>
      <c r="AC56" s="20"/>
      <c r="AD56" s="20"/>
      <c r="AE56" s="17"/>
      <c r="AF56" s="119"/>
      <c r="AG56" s="119"/>
      <c r="AH56" s="120"/>
      <c r="AI56" s="120"/>
      <c r="AJ56" s="119"/>
      <c r="AK56" s="119"/>
      <c r="AL56" s="119"/>
      <c r="AM56" s="119"/>
      <c r="AN56" s="119"/>
      <c r="AO56" s="119"/>
      <c r="AP56" s="17"/>
      <c r="AQ56" s="17"/>
      <c r="AR56" s="17"/>
      <c r="AS56" s="17"/>
      <c r="AT56" s="17"/>
      <c r="AU56" s="17"/>
      <c r="AV56" s="17"/>
    </row>
    <row r="57" spans="1:48" s="1" customFormat="1" x14ac:dyDescent="0.25">
      <c r="A57" s="17"/>
      <c r="B57" s="81" t="str">
        <f>BowChart!H18&amp;""</f>
        <v>Black</v>
      </c>
      <c r="C57" s="17"/>
      <c r="D57" s="119"/>
      <c r="E57" s="121"/>
      <c r="F57" s="121"/>
      <c r="G57" s="17"/>
      <c r="H57" s="119"/>
      <c r="I57" s="119"/>
      <c r="J57" s="119"/>
      <c r="K57" s="119"/>
      <c r="L57" s="119"/>
      <c r="M57" s="119"/>
      <c r="N57" s="119"/>
      <c r="O57" s="120"/>
      <c r="P57" s="119"/>
      <c r="Q57" s="119"/>
      <c r="R57" s="119"/>
      <c r="S57" s="119"/>
      <c r="T57" s="119"/>
      <c r="U57" s="119"/>
      <c r="V57" s="119"/>
      <c r="W57" s="119"/>
      <c r="X57" s="119"/>
      <c r="Y57" s="119"/>
      <c r="Z57" s="119"/>
      <c r="AA57" s="20"/>
      <c r="AB57" s="20"/>
      <c r="AC57" s="20"/>
      <c r="AD57" s="20"/>
      <c r="AE57" s="17"/>
      <c r="AF57" s="119"/>
      <c r="AG57" s="119"/>
      <c r="AH57" s="120"/>
      <c r="AI57" s="120"/>
      <c r="AJ57" s="119"/>
      <c r="AK57" s="119"/>
      <c r="AL57" s="119"/>
      <c r="AM57" s="119"/>
      <c r="AN57" s="119"/>
      <c r="AO57" s="119"/>
      <c r="AP57" s="17"/>
      <c r="AQ57" s="17"/>
      <c r="AR57" s="17"/>
      <c r="AS57" s="17"/>
      <c r="AT57" s="17"/>
      <c r="AU57" s="17"/>
      <c r="AV57" s="17"/>
    </row>
    <row r="58" spans="1:48" s="1" customFormat="1" x14ac:dyDescent="0.25">
      <c r="A58" s="17"/>
      <c r="B58" s="81" t="str">
        <f>BowChart!H19&amp;""</f>
        <v>Blue</v>
      </c>
      <c r="C58" s="17"/>
      <c r="D58" s="119"/>
      <c r="E58" s="121"/>
      <c r="F58" s="121"/>
      <c r="G58" s="17"/>
      <c r="H58" s="119"/>
      <c r="I58" s="119"/>
      <c r="J58" s="119"/>
      <c r="K58" s="119"/>
      <c r="L58" s="119"/>
      <c r="M58" s="119"/>
      <c r="N58" s="119"/>
      <c r="O58" s="120"/>
      <c r="P58" s="119"/>
      <c r="Q58" s="119"/>
      <c r="R58" s="119"/>
      <c r="S58" s="119"/>
      <c r="T58" s="119"/>
      <c r="U58" s="119"/>
      <c r="V58" s="119"/>
      <c r="W58" s="119"/>
      <c r="X58" s="119"/>
      <c r="Y58" s="119"/>
      <c r="Z58" s="119"/>
      <c r="AA58" s="20"/>
      <c r="AB58" s="20"/>
      <c r="AC58" s="20"/>
      <c r="AD58" s="20"/>
      <c r="AE58" s="17"/>
      <c r="AF58" s="119"/>
      <c r="AG58" s="119"/>
      <c r="AH58" s="120"/>
      <c r="AI58" s="120"/>
      <c r="AJ58" s="119"/>
      <c r="AK58" s="119"/>
      <c r="AL58" s="119"/>
      <c r="AM58" s="119"/>
      <c r="AN58" s="119"/>
      <c r="AO58" s="119"/>
      <c r="AP58" s="17"/>
      <c r="AQ58" s="17"/>
      <c r="AR58" s="17"/>
      <c r="AS58" s="17"/>
      <c r="AT58" s="17"/>
      <c r="AU58" s="17"/>
      <c r="AV58" s="17"/>
    </row>
    <row r="59" spans="1:48" s="1" customFormat="1" x14ac:dyDescent="0.25">
      <c r="A59" s="17"/>
      <c r="B59" s="81" t="str">
        <f>BowChart!H20&amp;""</f>
        <v>Orange</v>
      </c>
      <c r="C59" s="17"/>
      <c r="D59" s="119"/>
      <c r="E59" s="121"/>
      <c r="F59" s="121"/>
      <c r="G59" s="17"/>
      <c r="H59" s="119"/>
      <c r="I59" s="119"/>
      <c r="J59" s="119"/>
      <c r="K59" s="119"/>
      <c r="L59" s="119"/>
      <c r="M59" s="119"/>
      <c r="N59" s="119"/>
      <c r="O59" s="120"/>
      <c r="P59" s="119"/>
      <c r="Q59" s="119"/>
      <c r="R59" s="119"/>
      <c r="S59" s="119"/>
      <c r="T59" s="119"/>
      <c r="U59" s="119"/>
      <c r="V59" s="119"/>
      <c r="W59" s="119"/>
      <c r="X59" s="119"/>
      <c r="Y59" s="119"/>
      <c r="Z59" s="119"/>
      <c r="AA59" s="20"/>
      <c r="AB59" s="20"/>
      <c r="AC59" s="20"/>
      <c r="AD59" s="20"/>
      <c r="AE59" s="17"/>
      <c r="AF59" s="119"/>
      <c r="AG59" s="119"/>
      <c r="AH59" s="120"/>
      <c r="AI59" s="120"/>
      <c r="AJ59" s="119"/>
      <c r="AK59" s="119"/>
      <c r="AL59" s="119"/>
      <c r="AM59" s="119"/>
      <c r="AN59" s="119"/>
      <c r="AO59" s="119"/>
      <c r="AP59" s="17"/>
      <c r="AQ59" s="17"/>
      <c r="AR59" s="17"/>
      <c r="AS59" s="17"/>
      <c r="AT59" s="17"/>
      <c r="AU59" s="17"/>
      <c r="AV59" s="17"/>
    </row>
    <row r="60" spans="1:48" s="1" customFormat="1" x14ac:dyDescent="0.25">
      <c r="A60" s="17"/>
      <c r="B60" s="81" t="str">
        <f>BowChart!H21&amp;""</f>
        <v>Yellow</v>
      </c>
      <c r="C60" s="17"/>
      <c r="D60" s="119"/>
      <c r="E60" s="121"/>
      <c r="F60" s="121"/>
      <c r="G60" s="17"/>
      <c r="H60" s="119"/>
      <c r="I60" s="119"/>
      <c r="J60" s="119"/>
      <c r="K60" s="119"/>
      <c r="L60" s="119"/>
      <c r="M60" s="119"/>
      <c r="N60" s="119"/>
      <c r="O60" s="120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20"/>
      <c r="AB60" s="20"/>
      <c r="AC60" s="20"/>
      <c r="AD60" s="20"/>
      <c r="AE60" s="17"/>
      <c r="AF60" s="119"/>
      <c r="AG60" s="119"/>
      <c r="AH60" s="120"/>
      <c r="AI60" s="120"/>
      <c r="AJ60" s="119"/>
      <c r="AK60" s="119"/>
      <c r="AL60" s="119"/>
      <c r="AM60" s="119"/>
      <c r="AN60" s="119"/>
      <c r="AO60" s="119"/>
      <c r="AP60" s="17"/>
      <c r="AQ60" s="17"/>
      <c r="AR60" s="17"/>
      <c r="AS60" s="17"/>
      <c r="AT60" s="17"/>
      <c r="AU60" s="17"/>
      <c r="AV60" s="17"/>
    </row>
    <row r="61" spans="1:48" s="1" customFormat="1" x14ac:dyDescent="0.25">
      <c r="A61" s="17"/>
      <c r="B61" s="81" t="str">
        <f>BowChart!H22&amp;""</f>
        <v>White</v>
      </c>
      <c r="C61" s="17"/>
      <c r="D61" s="119"/>
      <c r="E61" s="121"/>
      <c r="F61" s="121"/>
      <c r="G61" s="17"/>
      <c r="H61" s="119"/>
      <c r="I61" s="119"/>
      <c r="J61" s="119"/>
      <c r="K61" s="119"/>
      <c r="L61" s="119"/>
      <c r="M61" s="119"/>
      <c r="N61" s="119"/>
      <c r="O61" s="120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20"/>
      <c r="AB61" s="20"/>
      <c r="AC61" s="20"/>
      <c r="AD61" s="20"/>
      <c r="AE61" s="17"/>
      <c r="AF61" s="119"/>
      <c r="AG61" s="119"/>
      <c r="AH61" s="120"/>
      <c r="AI61" s="120"/>
      <c r="AJ61" s="119"/>
      <c r="AK61" s="119"/>
      <c r="AL61" s="119"/>
      <c r="AM61" s="119"/>
      <c r="AN61" s="119"/>
      <c r="AO61" s="119"/>
      <c r="AP61" s="17"/>
      <c r="AQ61" s="17"/>
      <c r="AR61" s="17"/>
      <c r="AS61" s="17"/>
      <c r="AT61" s="17"/>
      <c r="AU61" s="17"/>
      <c r="AV61" s="17"/>
    </row>
    <row r="62" spans="1:48" s="1" customFormat="1" x14ac:dyDescent="0.25">
      <c r="A62" s="17"/>
      <c r="B62" s="81" t="str">
        <f>BowChart!H23&amp;""</f>
        <v>Green</v>
      </c>
      <c r="C62" s="17"/>
      <c r="D62" s="119"/>
      <c r="E62" s="121"/>
      <c r="F62" s="121"/>
      <c r="G62" s="17"/>
      <c r="H62" s="119"/>
      <c r="I62" s="119"/>
      <c r="J62" s="119"/>
      <c r="K62" s="119"/>
      <c r="L62" s="119"/>
      <c r="M62" s="119"/>
      <c r="N62" s="119"/>
      <c r="O62" s="120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20"/>
      <c r="AB62" s="20"/>
      <c r="AC62" s="20"/>
      <c r="AD62" s="20"/>
      <c r="AE62" s="17"/>
      <c r="AF62" s="119"/>
      <c r="AG62" s="119"/>
      <c r="AH62" s="120"/>
      <c r="AI62" s="120"/>
      <c r="AJ62" s="119"/>
      <c r="AK62" s="119"/>
      <c r="AL62" s="119"/>
      <c r="AM62" s="119"/>
      <c r="AN62" s="119"/>
      <c r="AO62" s="119"/>
      <c r="AP62" s="17"/>
      <c r="AQ62" s="17"/>
      <c r="AR62" s="17"/>
      <c r="AS62" s="17"/>
      <c r="AT62" s="17"/>
      <c r="AU62" s="17"/>
      <c r="AV62" s="17"/>
    </row>
    <row r="63" spans="1:48" s="1" customFormat="1" x14ac:dyDescent="0.25">
      <c r="A63" s="17"/>
      <c r="B63" s="81" t="str">
        <f>BowChart!H24&amp;""</f>
        <v>Gray</v>
      </c>
      <c r="C63" s="17"/>
      <c r="D63" s="119"/>
      <c r="E63" s="121"/>
      <c r="F63" s="121"/>
      <c r="G63" s="17"/>
      <c r="H63" s="119"/>
      <c r="I63" s="119"/>
      <c r="J63" s="119"/>
      <c r="K63" s="119"/>
      <c r="L63" s="119"/>
      <c r="M63" s="119"/>
      <c r="N63" s="119"/>
      <c r="O63" s="120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20"/>
      <c r="AB63" s="20"/>
      <c r="AC63" s="20"/>
      <c r="AD63" s="20"/>
      <c r="AE63" s="17"/>
      <c r="AF63" s="119"/>
      <c r="AG63" s="119"/>
      <c r="AH63" s="120"/>
      <c r="AI63" s="120"/>
      <c r="AJ63" s="119"/>
      <c r="AK63" s="119"/>
      <c r="AL63" s="119"/>
      <c r="AM63" s="119"/>
      <c r="AN63" s="119"/>
      <c r="AO63" s="119"/>
      <c r="AP63" s="17"/>
      <c r="AQ63" s="17"/>
      <c r="AR63" s="17"/>
      <c r="AS63" s="17"/>
      <c r="AT63" s="17"/>
      <c r="AU63" s="17"/>
      <c r="AV63" s="17"/>
    </row>
    <row r="64" spans="1:48" s="1" customFormat="1" x14ac:dyDescent="0.25">
      <c r="A64" s="17"/>
      <c r="B64" s="19" t="s">
        <v>40</v>
      </c>
      <c r="C64" s="17"/>
      <c r="D64" s="119"/>
      <c r="E64" s="121"/>
      <c r="F64" s="121"/>
      <c r="G64" s="17"/>
      <c r="H64" s="119"/>
      <c r="I64" s="119"/>
      <c r="J64" s="119"/>
      <c r="K64" s="119"/>
      <c r="L64" s="119"/>
      <c r="M64" s="119"/>
      <c r="N64" s="119"/>
      <c r="O64" s="120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20"/>
      <c r="AB64" s="20"/>
      <c r="AC64" s="20"/>
      <c r="AD64" s="20"/>
      <c r="AE64" s="17"/>
      <c r="AF64" s="119"/>
      <c r="AG64" s="119"/>
      <c r="AH64" s="120"/>
      <c r="AI64" s="120"/>
      <c r="AJ64" s="119"/>
      <c r="AK64" s="119"/>
      <c r="AL64" s="119"/>
      <c r="AM64" s="119"/>
      <c r="AN64" s="119"/>
      <c r="AO64" s="119"/>
      <c r="AP64" s="17"/>
      <c r="AQ64" s="17"/>
      <c r="AR64" s="17"/>
      <c r="AS64" s="17"/>
      <c r="AT64" s="17"/>
      <c r="AU64" s="17"/>
      <c r="AV64" s="17"/>
    </row>
    <row r="65" spans="1:48" s="1" customFormat="1" x14ac:dyDescent="0.25">
      <c r="A65" s="17"/>
      <c r="B65" s="17"/>
      <c r="C65" s="17"/>
      <c r="D65" s="119"/>
      <c r="E65" s="121"/>
      <c r="F65" s="121"/>
      <c r="G65" s="17"/>
      <c r="H65" s="119"/>
      <c r="I65" s="119"/>
      <c r="J65" s="119"/>
      <c r="K65" s="119"/>
      <c r="L65" s="119"/>
      <c r="M65" s="119"/>
      <c r="N65" s="119"/>
      <c r="O65" s="120"/>
      <c r="P65" s="119"/>
      <c r="Q65" s="119"/>
      <c r="R65" s="119"/>
      <c r="S65" s="119"/>
      <c r="T65" s="119"/>
      <c r="U65" s="119"/>
      <c r="V65" s="119"/>
      <c r="W65" s="119"/>
      <c r="X65" s="119"/>
      <c r="Y65" s="119"/>
      <c r="Z65" s="119"/>
      <c r="AA65" s="20"/>
      <c r="AB65" s="20"/>
      <c r="AC65" s="20"/>
      <c r="AD65" s="20"/>
      <c r="AE65" s="17"/>
      <c r="AF65" s="119"/>
      <c r="AG65" s="119"/>
      <c r="AH65" s="120"/>
      <c r="AI65" s="120"/>
      <c r="AJ65" s="119"/>
      <c r="AK65" s="119"/>
      <c r="AL65" s="119"/>
      <c r="AM65" s="119"/>
      <c r="AN65" s="119"/>
      <c r="AO65" s="119"/>
      <c r="AP65" s="17"/>
      <c r="AQ65" s="17"/>
      <c r="AR65" s="17"/>
      <c r="AS65" s="17"/>
      <c r="AT65" s="17"/>
      <c r="AU65" s="17"/>
      <c r="AV65" s="17"/>
    </row>
    <row r="66" spans="1:48" s="1" customFormat="1" x14ac:dyDescent="0.25">
      <c r="A66" s="17"/>
      <c r="B66" s="25" t="s">
        <v>83</v>
      </c>
      <c r="C66" s="17"/>
      <c r="D66" s="119"/>
      <c r="E66" s="121"/>
      <c r="F66" s="121"/>
      <c r="G66" s="17"/>
      <c r="H66" s="119"/>
      <c r="I66" s="119"/>
      <c r="J66" s="119"/>
      <c r="K66" s="119"/>
      <c r="L66" s="119"/>
      <c r="M66" s="119"/>
      <c r="N66" s="119"/>
      <c r="O66" s="120"/>
      <c r="P66" s="119"/>
      <c r="Q66" s="119"/>
      <c r="R66" s="119"/>
      <c r="S66" s="119"/>
      <c r="T66" s="119"/>
      <c r="U66" s="119"/>
      <c r="V66" s="119"/>
      <c r="W66" s="119"/>
      <c r="X66" s="119"/>
      <c r="Y66" s="119"/>
      <c r="Z66" s="119"/>
      <c r="AA66" s="20"/>
      <c r="AB66" s="20"/>
      <c r="AC66" s="20"/>
      <c r="AD66" s="20"/>
      <c r="AE66" s="17"/>
      <c r="AF66" s="119"/>
      <c r="AG66" s="119"/>
      <c r="AH66" s="120"/>
      <c r="AI66" s="120"/>
      <c r="AJ66" s="119"/>
      <c r="AK66" s="119"/>
      <c r="AL66" s="119"/>
      <c r="AM66" s="119"/>
      <c r="AN66" s="119"/>
      <c r="AO66" s="119"/>
      <c r="AP66" s="17"/>
      <c r="AQ66" s="17"/>
      <c r="AR66" s="17"/>
      <c r="AS66" s="17"/>
      <c r="AT66" s="17"/>
      <c r="AU66" s="17"/>
      <c r="AV66" s="17"/>
    </row>
    <row r="67" spans="1:48" s="1" customFormat="1" x14ac:dyDescent="0.25">
      <c r="A67" s="17"/>
      <c r="B67" s="107">
        <v>18</v>
      </c>
      <c r="C67" s="17"/>
      <c r="D67" s="119"/>
      <c r="E67" s="121"/>
      <c r="F67" s="121"/>
      <c r="G67" s="17"/>
      <c r="H67" s="119"/>
      <c r="I67" s="119"/>
      <c r="J67" s="119"/>
      <c r="K67" s="119"/>
      <c r="L67" s="119"/>
      <c r="M67" s="119"/>
      <c r="N67" s="119"/>
      <c r="O67" s="120"/>
      <c r="P67" s="119"/>
      <c r="Q67" s="119"/>
      <c r="R67" s="119"/>
      <c r="S67" s="119"/>
      <c r="T67" s="119"/>
      <c r="U67" s="119"/>
      <c r="V67" s="119"/>
      <c r="W67" s="119"/>
      <c r="X67" s="119"/>
      <c r="Y67" s="119"/>
      <c r="Z67" s="119"/>
      <c r="AA67" s="20"/>
      <c r="AB67" s="20"/>
      <c r="AC67" s="20"/>
      <c r="AD67" s="20"/>
      <c r="AE67" s="17"/>
      <c r="AF67" s="119"/>
      <c r="AG67" s="119"/>
      <c r="AH67" s="120"/>
      <c r="AI67" s="120"/>
      <c r="AJ67" s="119"/>
      <c r="AK67" s="119"/>
      <c r="AL67" s="119"/>
      <c r="AM67" s="119"/>
      <c r="AN67" s="119"/>
      <c r="AO67" s="119"/>
      <c r="AP67" s="17"/>
      <c r="AQ67" s="17"/>
      <c r="AR67" s="17"/>
      <c r="AS67" s="17"/>
      <c r="AT67" s="17"/>
      <c r="AU67" s="17"/>
      <c r="AV67" s="17"/>
    </row>
    <row r="68" spans="1:48" s="1" customFormat="1" x14ac:dyDescent="0.25">
      <c r="A68" s="17"/>
      <c r="B68" s="17"/>
      <c r="C68" s="17"/>
      <c r="D68" s="119"/>
      <c r="E68" s="121"/>
      <c r="F68" s="121"/>
      <c r="G68" s="17"/>
      <c r="H68" s="119"/>
      <c r="I68" s="119"/>
      <c r="J68" s="119"/>
      <c r="K68" s="119"/>
      <c r="L68" s="119"/>
      <c r="M68" s="119"/>
      <c r="N68" s="119"/>
      <c r="O68" s="120"/>
      <c r="P68" s="119"/>
      <c r="Q68" s="119"/>
      <c r="R68" s="119"/>
      <c r="S68" s="119"/>
      <c r="T68" s="119"/>
      <c r="U68" s="119"/>
      <c r="V68" s="119"/>
      <c r="W68" s="119"/>
      <c r="X68" s="119"/>
      <c r="Y68" s="119"/>
      <c r="Z68" s="119"/>
      <c r="AA68" s="20"/>
      <c r="AB68" s="20"/>
      <c r="AC68" s="20"/>
      <c r="AD68" s="20"/>
      <c r="AE68" s="17"/>
      <c r="AF68" s="119"/>
      <c r="AG68" s="119"/>
      <c r="AH68" s="120"/>
      <c r="AI68" s="120"/>
      <c r="AJ68" s="119"/>
      <c r="AK68" s="119"/>
      <c r="AL68" s="119"/>
      <c r="AM68" s="119"/>
      <c r="AN68" s="119"/>
      <c r="AO68" s="119"/>
      <c r="AP68" s="17"/>
      <c r="AQ68" s="17"/>
      <c r="AR68" s="17"/>
      <c r="AS68" s="17"/>
      <c r="AT68" s="17"/>
      <c r="AU68" s="17"/>
      <c r="AV68" s="17"/>
    </row>
    <row r="69" spans="1:48" s="1" customFormat="1" x14ac:dyDescent="0.25">
      <c r="A69" s="17"/>
      <c r="B69" s="25" t="s">
        <v>84</v>
      </c>
      <c r="C69" s="17"/>
      <c r="D69" s="119"/>
      <c r="E69" s="121"/>
      <c r="F69" s="121"/>
      <c r="G69" s="17"/>
      <c r="H69" s="119"/>
      <c r="I69" s="119"/>
      <c r="J69" s="119"/>
      <c r="K69" s="119"/>
      <c r="L69" s="119"/>
      <c r="M69" s="119"/>
      <c r="N69" s="119"/>
      <c r="O69" s="120"/>
      <c r="P69" s="119"/>
      <c r="Q69" s="119"/>
      <c r="R69" s="119"/>
      <c r="S69" s="119"/>
      <c r="T69" s="119"/>
      <c r="U69" s="119"/>
      <c r="V69" s="119"/>
      <c r="W69" s="119"/>
      <c r="X69" s="119"/>
      <c r="Y69" s="119"/>
      <c r="Z69" s="119"/>
      <c r="AA69" s="20"/>
      <c r="AB69" s="20"/>
      <c r="AC69" s="20"/>
      <c r="AD69" s="20"/>
      <c r="AE69" s="17"/>
      <c r="AF69" s="119"/>
      <c r="AG69" s="119"/>
      <c r="AH69" s="120"/>
      <c r="AI69" s="120"/>
      <c r="AJ69" s="119"/>
      <c r="AK69" s="119"/>
      <c r="AL69" s="119"/>
      <c r="AM69" s="119"/>
      <c r="AN69" s="119"/>
      <c r="AO69" s="119"/>
      <c r="AP69" s="17"/>
      <c r="AQ69" s="17"/>
      <c r="AR69" s="17"/>
      <c r="AS69" s="17"/>
      <c r="AT69" s="17"/>
      <c r="AU69" s="17"/>
      <c r="AV69" s="17"/>
    </row>
    <row r="70" spans="1:48" s="1" customFormat="1" x14ac:dyDescent="0.25">
      <c r="A70" s="17"/>
      <c r="B70" s="124">
        <f ca="1">MATCH(MAX(Y4:Y503),Y4:Y503,0)</f>
        <v>2</v>
      </c>
      <c r="C70" s="17"/>
      <c r="D70" s="119"/>
      <c r="E70" s="121"/>
      <c r="F70" s="121"/>
      <c r="G70" s="17"/>
      <c r="H70" s="119"/>
      <c r="I70" s="119"/>
      <c r="J70" s="119"/>
      <c r="K70" s="119"/>
      <c r="L70" s="119"/>
      <c r="M70" s="119"/>
      <c r="N70" s="119"/>
      <c r="O70" s="120"/>
      <c r="P70" s="119"/>
      <c r="Q70" s="119"/>
      <c r="R70" s="119"/>
      <c r="S70" s="119"/>
      <c r="T70" s="119"/>
      <c r="U70" s="119"/>
      <c r="V70" s="119"/>
      <c r="W70" s="119"/>
      <c r="X70" s="119"/>
      <c r="Y70" s="119"/>
      <c r="Z70" s="119"/>
      <c r="AA70" s="20"/>
      <c r="AB70" s="20"/>
      <c r="AC70" s="20"/>
      <c r="AD70" s="20"/>
      <c r="AE70" s="17"/>
      <c r="AF70" s="119"/>
      <c r="AG70" s="119"/>
      <c r="AH70" s="120"/>
      <c r="AI70" s="120"/>
      <c r="AJ70" s="119"/>
      <c r="AK70" s="119"/>
      <c r="AL70" s="119"/>
      <c r="AM70" s="119"/>
      <c r="AN70" s="119"/>
      <c r="AO70" s="119"/>
      <c r="AP70" s="17"/>
      <c r="AQ70" s="17"/>
      <c r="AR70" s="17"/>
      <c r="AS70" s="17"/>
      <c r="AT70" s="17"/>
      <c r="AU70" s="17"/>
      <c r="AV70" s="17"/>
    </row>
    <row r="71" spans="1:48" s="1" customFormat="1" x14ac:dyDescent="0.25">
      <c r="A71" s="17"/>
      <c r="B71" s="17"/>
      <c r="C71" s="17"/>
      <c r="D71" s="119"/>
      <c r="E71" s="121"/>
      <c r="F71" s="121"/>
      <c r="G71" s="17"/>
      <c r="H71" s="119"/>
      <c r="I71" s="119"/>
      <c r="J71" s="119"/>
      <c r="K71" s="119"/>
      <c r="L71" s="119"/>
      <c r="M71" s="119"/>
      <c r="N71" s="119"/>
      <c r="O71" s="120"/>
      <c r="P71" s="119"/>
      <c r="Q71" s="119"/>
      <c r="R71" s="119"/>
      <c r="S71" s="119"/>
      <c r="T71" s="119"/>
      <c r="U71" s="119"/>
      <c r="V71" s="119"/>
      <c r="W71" s="119"/>
      <c r="X71" s="119"/>
      <c r="Y71" s="119"/>
      <c r="Z71" s="119"/>
      <c r="AA71" s="20"/>
      <c r="AB71" s="20"/>
      <c r="AC71" s="20"/>
      <c r="AD71" s="20"/>
      <c r="AE71" s="17"/>
      <c r="AF71" s="119"/>
      <c r="AG71" s="119"/>
      <c r="AH71" s="120"/>
      <c r="AI71" s="120"/>
      <c r="AJ71" s="119"/>
      <c r="AK71" s="119"/>
      <c r="AL71" s="119"/>
      <c r="AM71" s="119"/>
      <c r="AN71" s="119"/>
      <c r="AO71" s="119"/>
      <c r="AP71" s="17"/>
      <c r="AQ71" s="17"/>
      <c r="AR71" s="17"/>
      <c r="AS71" s="17"/>
      <c r="AT71" s="17"/>
      <c r="AU71" s="17"/>
      <c r="AV71" s="17"/>
    </row>
    <row r="72" spans="1:48" s="1" customFormat="1" x14ac:dyDescent="0.25">
      <c r="A72" s="17"/>
      <c r="B72" s="17"/>
      <c r="C72" s="17"/>
      <c r="D72" s="119"/>
      <c r="E72" s="121"/>
      <c r="F72" s="121"/>
      <c r="G72" s="17"/>
      <c r="H72" s="119"/>
      <c r="I72" s="119"/>
      <c r="J72" s="119"/>
      <c r="K72" s="119"/>
      <c r="L72" s="119"/>
      <c r="M72" s="119"/>
      <c r="N72" s="119"/>
      <c r="O72" s="120"/>
      <c r="P72" s="119"/>
      <c r="Q72" s="119"/>
      <c r="R72" s="119"/>
      <c r="S72" s="119"/>
      <c r="T72" s="119"/>
      <c r="U72" s="119"/>
      <c r="V72" s="119"/>
      <c r="W72" s="119"/>
      <c r="X72" s="119"/>
      <c r="Y72" s="119"/>
      <c r="Z72" s="119"/>
      <c r="AA72" s="20"/>
      <c r="AB72" s="20"/>
      <c r="AC72" s="20"/>
      <c r="AD72" s="20"/>
      <c r="AE72" s="17"/>
      <c r="AF72" s="119"/>
      <c r="AG72" s="119"/>
      <c r="AH72" s="120"/>
      <c r="AI72" s="120"/>
      <c r="AJ72" s="119"/>
      <c r="AK72" s="119"/>
      <c r="AL72" s="119"/>
      <c r="AM72" s="119"/>
      <c r="AN72" s="119"/>
      <c r="AO72" s="119"/>
      <c r="AP72" s="17"/>
      <c r="AQ72" s="17"/>
      <c r="AR72" s="17"/>
      <c r="AS72" s="17"/>
      <c r="AT72" s="17"/>
      <c r="AU72" s="17"/>
      <c r="AV72" s="17"/>
    </row>
    <row r="73" spans="1:48" s="1" customFormat="1" x14ac:dyDescent="0.25">
      <c r="A73" s="17"/>
      <c r="B73" s="17"/>
      <c r="C73" s="17"/>
      <c r="D73" s="119"/>
      <c r="E73" s="121"/>
      <c r="F73" s="121"/>
      <c r="G73" s="17"/>
      <c r="H73" s="119"/>
      <c r="I73" s="119"/>
      <c r="J73" s="119"/>
      <c r="K73" s="119"/>
      <c r="L73" s="119"/>
      <c r="M73" s="119"/>
      <c r="N73" s="119"/>
      <c r="O73" s="120"/>
      <c r="P73" s="119"/>
      <c r="Q73" s="119"/>
      <c r="R73" s="119"/>
      <c r="S73" s="119"/>
      <c r="T73" s="119"/>
      <c r="U73" s="119"/>
      <c r="V73" s="119"/>
      <c r="W73" s="119"/>
      <c r="X73" s="119"/>
      <c r="Y73" s="119"/>
      <c r="Z73" s="119"/>
      <c r="AA73" s="20"/>
      <c r="AB73" s="20"/>
      <c r="AC73" s="20"/>
      <c r="AD73" s="20"/>
      <c r="AE73" s="17"/>
      <c r="AF73" s="119"/>
      <c r="AG73" s="119"/>
      <c r="AH73" s="120"/>
      <c r="AI73" s="120"/>
      <c r="AJ73" s="119"/>
      <c r="AK73" s="119"/>
      <c r="AL73" s="119"/>
      <c r="AM73" s="119"/>
      <c r="AN73" s="119"/>
      <c r="AO73" s="119"/>
      <c r="AP73" s="17"/>
      <c r="AQ73" s="17"/>
      <c r="AR73" s="17"/>
      <c r="AS73" s="17"/>
      <c r="AT73" s="17"/>
      <c r="AU73" s="17"/>
      <c r="AV73" s="17"/>
    </row>
    <row r="74" spans="1:48" s="1" customFormat="1" x14ac:dyDescent="0.25">
      <c r="A74" s="17"/>
      <c r="B74" s="17"/>
      <c r="C74" s="17"/>
      <c r="D74" s="119"/>
      <c r="E74" s="121"/>
      <c r="F74" s="121"/>
      <c r="G74" s="17"/>
      <c r="H74" s="119"/>
      <c r="I74" s="119"/>
      <c r="J74" s="119"/>
      <c r="K74" s="119"/>
      <c r="L74" s="119"/>
      <c r="M74" s="119"/>
      <c r="N74" s="119"/>
      <c r="O74" s="120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20"/>
      <c r="AB74" s="20"/>
      <c r="AC74" s="20"/>
      <c r="AD74" s="20"/>
      <c r="AE74" s="17"/>
      <c r="AF74" s="119"/>
      <c r="AG74" s="119"/>
      <c r="AH74" s="120"/>
      <c r="AI74" s="120"/>
      <c r="AJ74" s="119"/>
      <c r="AK74" s="119"/>
      <c r="AL74" s="119"/>
      <c r="AM74" s="119"/>
      <c r="AN74" s="119"/>
      <c r="AO74" s="119"/>
      <c r="AP74" s="17"/>
      <c r="AQ74" s="17"/>
      <c r="AR74" s="17"/>
      <c r="AS74" s="17"/>
      <c r="AT74" s="17"/>
      <c r="AU74" s="17"/>
      <c r="AV74" s="17"/>
    </row>
    <row r="75" spans="1:48" s="1" customFormat="1" x14ac:dyDescent="0.25">
      <c r="A75" s="17"/>
      <c r="B75" s="17"/>
      <c r="C75" s="17"/>
      <c r="D75" s="119"/>
      <c r="E75" s="121"/>
      <c r="F75" s="121"/>
      <c r="G75" s="17"/>
      <c r="H75" s="119"/>
      <c r="I75" s="119"/>
      <c r="J75" s="119"/>
      <c r="K75" s="119"/>
      <c r="L75" s="119"/>
      <c r="M75" s="119"/>
      <c r="N75" s="119"/>
      <c r="O75" s="120"/>
      <c r="P75" s="119"/>
      <c r="Q75" s="119"/>
      <c r="R75" s="119"/>
      <c r="S75" s="119"/>
      <c r="T75" s="119"/>
      <c r="U75" s="119"/>
      <c r="V75" s="119"/>
      <c r="W75" s="119"/>
      <c r="X75" s="119"/>
      <c r="Y75" s="119"/>
      <c r="Z75" s="119"/>
      <c r="AA75" s="20"/>
      <c r="AB75" s="20"/>
      <c r="AC75" s="20"/>
      <c r="AD75" s="20"/>
      <c r="AE75" s="17"/>
      <c r="AF75" s="119"/>
      <c r="AG75" s="119"/>
      <c r="AH75" s="120"/>
      <c r="AI75" s="120"/>
      <c r="AJ75" s="119"/>
      <c r="AK75" s="119"/>
      <c r="AL75" s="119"/>
      <c r="AM75" s="119"/>
      <c r="AN75" s="119"/>
      <c r="AO75" s="119"/>
      <c r="AP75" s="17"/>
      <c r="AQ75" s="17"/>
      <c r="AR75" s="17"/>
      <c r="AS75" s="17"/>
      <c r="AT75" s="17"/>
      <c r="AU75" s="17"/>
      <c r="AV75" s="17"/>
    </row>
    <row r="76" spans="1:48" s="1" customFormat="1" x14ac:dyDescent="0.25">
      <c r="A76" s="17"/>
      <c r="B76" s="17"/>
      <c r="C76" s="17"/>
      <c r="D76" s="119"/>
      <c r="E76" s="121"/>
      <c r="F76" s="121"/>
      <c r="G76" s="17"/>
      <c r="H76" s="119"/>
      <c r="I76" s="119"/>
      <c r="J76" s="119"/>
      <c r="K76" s="119"/>
      <c r="L76" s="119"/>
      <c r="M76" s="119"/>
      <c r="N76" s="119"/>
      <c r="O76" s="120"/>
      <c r="P76" s="119"/>
      <c r="Q76" s="119"/>
      <c r="R76" s="119"/>
      <c r="S76" s="119"/>
      <c r="T76" s="119"/>
      <c r="U76" s="119"/>
      <c r="V76" s="119"/>
      <c r="W76" s="119"/>
      <c r="X76" s="119"/>
      <c r="Y76" s="119"/>
      <c r="Z76" s="119"/>
      <c r="AA76" s="20"/>
      <c r="AB76" s="20"/>
      <c r="AC76" s="20"/>
      <c r="AD76" s="20"/>
      <c r="AE76" s="17"/>
      <c r="AF76" s="119"/>
      <c r="AG76" s="119"/>
      <c r="AH76" s="120"/>
      <c r="AI76" s="120"/>
      <c r="AJ76" s="119"/>
      <c r="AK76" s="119"/>
      <c r="AL76" s="119"/>
      <c r="AM76" s="119"/>
      <c r="AN76" s="119"/>
      <c r="AO76" s="119"/>
      <c r="AP76" s="17"/>
      <c r="AQ76" s="17"/>
      <c r="AR76" s="17"/>
      <c r="AS76" s="17"/>
      <c r="AT76" s="17"/>
      <c r="AU76" s="17"/>
      <c r="AV76" s="17"/>
    </row>
    <row r="77" spans="1:48" s="1" customFormat="1" x14ac:dyDescent="0.25">
      <c r="A77" s="17"/>
      <c r="B77" s="17"/>
      <c r="C77" s="17"/>
      <c r="D77" s="119"/>
      <c r="E77" s="121"/>
      <c r="F77" s="121"/>
      <c r="G77" s="17"/>
      <c r="H77" s="119"/>
      <c r="I77" s="119"/>
      <c r="J77" s="119"/>
      <c r="K77" s="119"/>
      <c r="L77" s="119"/>
      <c r="M77" s="119"/>
      <c r="N77" s="119"/>
      <c r="O77" s="120"/>
      <c r="P77" s="119"/>
      <c r="Q77" s="119"/>
      <c r="R77" s="119"/>
      <c r="S77" s="119"/>
      <c r="T77" s="119"/>
      <c r="U77" s="119"/>
      <c r="V77" s="119"/>
      <c r="W77" s="119"/>
      <c r="X77" s="119"/>
      <c r="Y77" s="119"/>
      <c r="Z77" s="119"/>
      <c r="AA77" s="20"/>
      <c r="AB77" s="20"/>
      <c r="AC77" s="20"/>
      <c r="AD77" s="20"/>
      <c r="AE77" s="17"/>
      <c r="AF77" s="119"/>
      <c r="AG77" s="119"/>
      <c r="AH77" s="120"/>
      <c r="AI77" s="120"/>
      <c r="AJ77" s="119"/>
      <c r="AK77" s="119"/>
      <c r="AL77" s="119"/>
      <c r="AM77" s="119"/>
      <c r="AN77" s="119"/>
      <c r="AO77" s="119"/>
      <c r="AP77" s="17"/>
      <c r="AQ77" s="17"/>
      <c r="AR77" s="17"/>
      <c r="AS77" s="17"/>
      <c r="AT77" s="17"/>
      <c r="AU77" s="17"/>
      <c r="AV77" s="17"/>
    </row>
    <row r="78" spans="1:48" s="1" customFormat="1" x14ac:dyDescent="0.25">
      <c r="A78" s="17"/>
      <c r="B78" s="17"/>
      <c r="C78" s="17"/>
      <c r="D78" s="119"/>
      <c r="E78" s="121"/>
      <c r="F78" s="121"/>
      <c r="G78" s="17"/>
      <c r="H78" s="119"/>
      <c r="I78" s="119"/>
      <c r="J78" s="119"/>
      <c r="K78" s="119"/>
      <c r="L78" s="119"/>
      <c r="M78" s="119"/>
      <c r="N78" s="119"/>
      <c r="O78" s="120"/>
      <c r="P78" s="119"/>
      <c r="Q78" s="119"/>
      <c r="R78" s="119"/>
      <c r="S78" s="119"/>
      <c r="T78" s="119"/>
      <c r="U78" s="119"/>
      <c r="V78" s="119"/>
      <c r="W78" s="119"/>
      <c r="X78" s="119"/>
      <c r="Y78" s="119"/>
      <c r="Z78" s="119"/>
      <c r="AA78" s="20"/>
      <c r="AB78" s="20"/>
      <c r="AC78" s="20"/>
      <c r="AD78" s="20"/>
      <c r="AE78" s="17"/>
      <c r="AF78" s="119"/>
      <c r="AG78" s="119"/>
      <c r="AH78" s="120"/>
      <c r="AI78" s="120"/>
      <c r="AJ78" s="119"/>
      <c r="AK78" s="119"/>
      <c r="AL78" s="119"/>
      <c r="AM78" s="119"/>
      <c r="AN78" s="119"/>
      <c r="AO78" s="119"/>
      <c r="AP78" s="17"/>
      <c r="AQ78" s="17"/>
      <c r="AR78" s="17"/>
      <c r="AS78" s="17"/>
      <c r="AT78" s="17"/>
      <c r="AU78" s="17"/>
      <c r="AV78" s="17"/>
    </row>
    <row r="79" spans="1:48" s="1" customFormat="1" x14ac:dyDescent="0.25">
      <c r="A79" s="17"/>
      <c r="B79" s="17"/>
      <c r="C79" s="17"/>
      <c r="D79" s="119"/>
      <c r="E79" s="121"/>
      <c r="F79" s="121"/>
      <c r="G79" s="17"/>
      <c r="H79" s="119"/>
      <c r="I79" s="119"/>
      <c r="J79" s="119"/>
      <c r="K79" s="119"/>
      <c r="L79" s="119"/>
      <c r="M79" s="119"/>
      <c r="N79" s="119"/>
      <c r="O79" s="120"/>
      <c r="P79" s="119"/>
      <c r="Q79" s="119"/>
      <c r="R79" s="119"/>
      <c r="S79" s="119"/>
      <c r="T79" s="119"/>
      <c r="U79" s="119"/>
      <c r="V79" s="119"/>
      <c r="W79" s="119"/>
      <c r="X79" s="119"/>
      <c r="Y79" s="119"/>
      <c r="Z79" s="119"/>
      <c r="AA79" s="20"/>
      <c r="AB79" s="20"/>
      <c r="AC79" s="20"/>
      <c r="AD79" s="20"/>
      <c r="AE79" s="17"/>
      <c r="AF79" s="119"/>
      <c r="AG79" s="119"/>
      <c r="AH79" s="120"/>
      <c r="AI79" s="120"/>
      <c r="AJ79" s="119"/>
      <c r="AK79" s="119"/>
      <c r="AL79" s="119"/>
      <c r="AM79" s="119"/>
      <c r="AN79" s="119"/>
      <c r="AO79" s="119"/>
      <c r="AP79" s="17"/>
      <c r="AQ79" s="17"/>
      <c r="AR79" s="17"/>
      <c r="AS79" s="17"/>
      <c r="AT79" s="17"/>
      <c r="AU79" s="17"/>
      <c r="AV79" s="17"/>
    </row>
    <row r="80" spans="1:48" s="1" customFormat="1" x14ac:dyDescent="0.25">
      <c r="A80" s="17"/>
      <c r="B80" s="17"/>
      <c r="C80" s="17"/>
      <c r="D80" s="119"/>
      <c r="E80" s="121"/>
      <c r="F80" s="121"/>
      <c r="G80" s="17"/>
      <c r="H80" s="119"/>
      <c r="I80" s="119"/>
      <c r="J80" s="119"/>
      <c r="K80" s="119"/>
      <c r="L80" s="119"/>
      <c r="M80" s="119"/>
      <c r="N80" s="119"/>
      <c r="O80" s="120"/>
      <c r="P80" s="119"/>
      <c r="Q80" s="119"/>
      <c r="R80" s="119"/>
      <c r="S80" s="119"/>
      <c r="T80" s="119"/>
      <c r="U80" s="119"/>
      <c r="V80" s="119"/>
      <c r="W80" s="119"/>
      <c r="X80" s="119"/>
      <c r="Y80" s="119"/>
      <c r="Z80" s="119"/>
      <c r="AA80" s="20"/>
      <c r="AB80" s="20"/>
      <c r="AC80" s="20"/>
      <c r="AD80" s="20"/>
      <c r="AE80" s="17"/>
      <c r="AF80" s="119"/>
      <c r="AG80" s="119"/>
      <c r="AH80" s="120"/>
      <c r="AI80" s="120"/>
      <c r="AJ80" s="119"/>
      <c r="AK80" s="119"/>
      <c r="AL80" s="119"/>
      <c r="AM80" s="119"/>
      <c r="AN80" s="119"/>
      <c r="AO80" s="119"/>
      <c r="AP80" s="17"/>
      <c r="AQ80" s="17"/>
      <c r="AR80" s="17"/>
      <c r="AS80" s="17"/>
      <c r="AT80" s="17"/>
      <c r="AU80" s="17"/>
      <c r="AV80" s="17"/>
    </row>
    <row r="81" spans="1:48" s="1" customFormat="1" x14ac:dyDescent="0.25">
      <c r="A81" s="17"/>
      <c r="B81" s="17"/>
      <c r="C81" s="17"/>
      <c r="D81" s="119"/>
      <c r="E81" s="121"/>
      <c r="F81" s="121"/>
      <c r="G81" s="17"/>
      <c r="H81" s="119"/>
      <c r="I81" s="119"/>
      <c r="J81" s="119"/>
      <c r="K81" s="119"/>
      <c r="L81" s="119"/>
      <c r="M81" s="119"/>
      <c r="N81" s="119"/>
      <c r="O81" s="120"/>
      <c r="P81" s="119"/>
      <c r="Q81" s="119"/>
      <c r="R81" s="119"/>
      <c r="S81" s="119"/>
      <c r="T81" s="119"/>
      <c r="U81" s="119"/>
      <c r="V81" s="119"/>
      <c r="W81" s="119"/>
      <c r="X81" s="119"/>
      <c r="Y81" s="119"/>
      <c r="Z81" s="119"/>
      <c r="AA81" s="20"/>
      <c r="AB81" s="20"/>
      <c r="AC81" s="20"/>
      <c r="AD81" s="20"/>
      <c r="AE81" s="17"/>
      <c r="AF81" s="119"/>
      <c r="AG81" s="119"/>
      <c r="AH81" s="120"/>
      <c r="AI81" s="120"/>
      <c r="AJ81" s="119"/>
      <c r="AK81" s="119"/>
      <c r="AL81" s="119"/>
      <c r="AM81" s="119"/>
      <c r="AN81" s="119"/>
      <c r="AO81" s="119"/>
      <c r="AP81" s="17"/>
      <c r="AQ81" s="17"/>
      <c r="AR81" s="17"/>
      <c r="AS81" s="17"/>
      <c r="AT81" s="17"/>
      <c r="AU81" s="17"/>
      <c r="AV81" s="17"/>
    </row>
    <row r="82" spans="1:48" s="1" customFormat="1" x14ac:dyDescent="0.25">
      <c r="A82" s="17"/>
      <c r="B82" s="17"/>
      <c r="C82" s="17"/>
      <c r="D82" s="119"/>
      <c r="E82" s="121"/>
      <c r="F82" s="121"/>
      <c r="G82" s="17"/>
      <c r="H82" s="119"/>
      <c r="I82" s="119"/>
      <c r="J82" s="119"/>
      <c r="K82" s="119"/>
      <c r="L82" s="119"/>
      <c r="M82" s="119"/>
      <c r="N82" s="119"/>
      <c r="O82" s="120"/>
      <c r="P82" s="119"/>
      <c r="Q82" s="119"/>
      <c r="R82" s="119"/>
      <c r="S82" s="119"/>
      <c r="T82" s="119"/>
      <c r="U82" s="119"/>
      <c r="V82" s="119"/>
      <c r="W82" s="119"/>
      <c r="X82" s="119"/>
      <c r="Y82" s="119"/>
      <c r="Z82" s="119"/>
      <c r="AA82" s="20"/>
      <c r="AB82" s="20"/>
      <c r="AC82" s="20"/>
      <c r="AD82" s="20"/>
      <c r="AE82" s="17"/>
      <c r="AF82" s="119"/>
      <c r="AG82" s="119"/>
      <c r="AH82" s="120"/>
      <c r="AI82" s="120"/>
      <c r="AJ82" s="119"/>
      <c r="AK82" s="119"/>
      <c r="AL82" s="119"/>
      <c r="AM82" s="119"/>
      <c r="AN82" s="119"/>
      <c r="AO82" s="119"/>
      <c r="AP82" s="17"/>
      <c r="AQ82" s="17"/>
      <c r="AR82" s="17"/>
      <c r="AS82" s="17"/>
      <c r="AT82" s="17"/>
      <c r="AU82" s="17"/>
      <c r="AV82" s="17"/>
    </row>
    <row r="83" spans="1:48" s="1" customFormat="1" x14ac:dyDescent="0.25">
      <c r="A83" s="17"/>
      <c r="B83" s="17"/>
      <c r="C83" s="17"/>
      <c r="D83" s="119"/>
      <c r="E83" s="121"/>
      <c r="F83" s="121"/>
      <c r="G83" s="17"/>
      <c r="H83" s="119"/>
      <c r="I83" s="119"/>
      <c r="J83" s="119"/>
      <c r="K83" s="119"/>
      <c r="L83" s="119"/>
      <c r="M83" s="119"/>
      <c r="N83" s="119"/>
      <c r="O83" s="120"/>
      <c r="P83" s="119"/>
      <c r="Q83" s="119"/>
      <c r="R83" s="119"/>
      <c r="S83" s="119"/>
      <c r="T83" s="119"/>
      <c r="U83" s="119"/>
      <c r="V83" s="119"/>
      <c r="W83" s="119"/>
      <c r="X83" s="119"/>
      <c r="Y83" s="119"/>
      <c r="Z83" s="119"/>
      <c r="AA83" s="20"/>
      <c r="AB83" s="20"/>
      <c r="AC83" s="20"/>
      <c r="AD83" s="20"/>
      <c r="AE83" s="17"/>
      <c r="AF83" s="119"/>
      <c r="AG83" s="119"/>
      <c r="AH83" s="120"/>
      <c r="AI83" s="120"/>
      <c r="AJ83" s="119"/>
      <c r="AK83" s="119"/>
      <c r="AL83" s="119"/>
      <c r="AM83" s="119"/>
      <c r="AN83" s="119"/>
      <c r="AO83" s="119"/>
      <c r="AP83" s="17"/>
      <c r="AQ83" s="17"/>
      <c r="AR83" s="17"/>
      <c r="AS83" s="17"/>
      <c r="AT83" s="17"/>
      <c r="AU83" s="17"/>
      <c r="AV83" s="17"/>
    </row>
    <row r="84" spans="1:48" s="1" customFormat="1" x14ac:dyDescent="0.25">
      <c r="A84" s="17"/>
      <c r="B84" s="17"/>
      <c r="C84" s="17"/>
      <c r="D84" s="119"/>
      <c r="E84" s="121"/>
      <c r="F84" s="121"/>
      <c r="G84" s="17"/>
      <c r="H84" s="119"/>
      <c r="I84" s="119"/>
      <c r="J84" s="119"/>
      <c r="K84" s="119"/>
      <c r="L84" s="119"/>
      <c r="M84" s="119"/>
      <c r="N84" s="119"/>
      <c r="O84" s="120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20"/>
      <c r="AB84" s="20"/>
      <c r="AC84" s="20"/>
      <c r="AD84" s="20"/>
      <c r="AE84" s="17"/>
      <c r="AF84" s="119"/>
      <c r="AG84" s="119"/>
      <c r="AH84" s="120"/>
      <c r="AI84" s="120"/>
      <c r="AJ84" s="119"/>
      <c r="AK84" s="119"/>
      <c r="AL84" s="119"/>
      <c r="AM84" s="119"/>
      <c r="AN84" s="119"/>
      <c r="AO84" s="119"/>
      <c r="AP84" s="17"/>
      <c r="AQ84" s="17"/>
      <c r="AR84" s="17"/>
      <c r="AS84" s="17"/>
      <c r="AT84" s="17"/>
      <c r="AU84" s="17"/>
      <c r="AV84" s="17"/>
    </row>
    <row r="85" spans="1:48" s="1" customFormat="1" x14ac:dyDescent="0.25">
      <c r="A85" s="17"/>
      <c r="B85" s="17"/>
      <c r="C85" s="17"/>
      <c r="D85" s="119"/>
      <c r="E85" s="121"/>
      <c r="F85" s="121"/>
      <c r="G85" s="17"/>
      <c r="H85" s="119"/>
      <c r="I85" s="119"/>
      <c r="J85" s="119"/>
      <c r="K85" s="119"/>
      <c r="L85" s="119"/>
      <c r="M85" s="119"/>
      <c r="N85" s="119"/>
      <c r="O85" s="120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20"/>
      <c r="AB85" s="20"/>
      <c r="AC85" s="20"/>
      <c r="AD85" s="20"/>
      <c r="AE85" s="17"/>
      <c r="AF85" s="119"/>
      <c r="AG85" s="119"/>
      <c r="AH85" s="120"/>
      <c r="AI85" s="120"/>
      <c r="AJ85" s="119"/>
      <c r="AK85" s="119"/>
      <c r="AL85" s="119"/>
      <c r="AM85" s="119"/>
      <c r="AN85" s="119"/>
      <c r="AO85" s="119"/>
      <c r="AP85" s="17"/>
      <c r="AQ85" s="17"/>
      <c r="AR85" s="17"/>
      <c r="AS85" s="17"/>
      <c r="AT85" s="17"/>
      <c r="AU85" s="17"/>
      <c r="AV85" s="17"/>
    </row>
    <row r="86" spans="1:48" s="1" customFormat="1" x14ac:dyDescent="0.25">
      <c r="A86" s="17"/>
      <c r="B86" s="17"/>
      <c r="C86" s="17"/>
      <c r="D86" s="119"/>
      <c r="E86" s="121"/>
      <c r="F86" s="121"/>
      <c r="G86" s="17"/>
      <c r="H86" s="119"/>
      <c r="I86" s="119"/>
      <c r="J86" s="119"/>
      <c r="K86" s="119"/>
      <c r="L86" s="119"/>
      <c r="M86" s="119"/>
      <c r="N86" s="119"/>
      <c r="O86" s="120"/>
      <c r="P86" s="119"/>
      <c r="Q86" s="119"/>
      <c r="R86" s="119"/>
      <c r="S86" s="119"/>
      <c r="T86" s="119"/>
      <c r="U86" s="119"/>
      <c r="V86" s="119"/>
      <c r="W86" s="119"/>
      <c r="X86" s="119"/>
      <c r="Y86" s="119"/>
      <c r="Z86" s="119"/>
      <c r="AA86" s="20"/>
      <c r="AB86" s="20"/>
      <c r="AC86" s="20"/>
      <c r="AD86" s="20"/>
      <c r="AE86" s="17"/>
      <c r="AF86" s="119"/>
      <c r="AG86" s="119"/>
      <c r="AH86" s="120"/>
      <c r="AI86" s="120"/>
      <c r="AJ86" s="119"/>
      <c r="AK86" s="119"/>
      <c r="AL86" s="119"/>
      <c r="AM86" s="119"/>
      <c r="AN86" s="119"/>
      <c r="AO86" s="119"/>
      <c r="AP86" s="17"/>
      <c r="AQ86" s="17"/>
      <c r="AR86" s="17"/>
      <c r="AS86" s="17"/>
      <c r="AT86" s="17"/>
      <c r="AU86" s="17"/>
      <c r="AV86" s="17"/>
    </row>
    <row r="87" spans="1:48" s="1" customFormat="1" x14ac:dyDescent="0.25">
      <c r="A87" s="17"/>
      <c r="B87" s="17"/>
      <c r="C87" s="17"/>
      <c r="D87" s="119"/>
      <c r="E87" s="121"/>
      <c r="F87" s="121"/>
      <c r="G87" s="17"/>
      <c r="H87" s="119"/>
      <c r="I87" s="119"/>
      <c r="J87" s="119"/>
      <c r="K87" s="119"/>
      <c r="L87" s="119"/>
      <c r="M87" s="119"/>
      <c r="N87" s="119"/>
      <c r="O87" s="120"/>
      <c r="P87" s="119"/>
      <c r="Q87" s="119"/>
      <c r="R87" s="119"/>
      <c r="S87" s="119"/>
      <c r="T87" s="119"/>
      <c r="U87" s="119"/>
      <c r="V87" s="119"/>
      <c r="W87" s="119"/>
      <c r="X87" s="119"/>
      <c r="Y87" s="119"/>
      <c r="Z87" s="119"/>
      <c r="AA87" s="20"/>
      <c r="AB87" s="20"/>
      <c r="AC87" s="20"/>
      <c r="AD87" s="20"/>
      <c r="AE87" s="17"/>
      <c r="AF87" s="119"/>
      <c r="AG87" s="119"/>
      <c r="AH87" s="120"/>
      <c r="AI87" s="120"/>
      <c r="AJ87" s="119"/>
      <c r="AK87" s="119"/>
      <c r="AL87" s="119"/>
      <c r="AM87" s="119"/>
      <c r="AN87" s="119"/>
      <c r="AO87" s="119"/>
      <c r="AP87" s="17"/>
      <c r="AQ87" s="17"/>
      <c r="AR87" s="17"/>
      <c r="AS87" s="17"/>
      <c r="AT87" s="17"/>
      <c r="AU87" s="17"/>
      <c r="AV87" s="17"/>
    </row>
    <row r="88" spans="1:48" s="1" customFormat="1" x14ac:dyDescent="0.25">
      <c r="A88" s="17"/>
      <c r="B88" s="17"/>
      <c r="C88" s="17"/>
      <c r="D88" s="119"/>
      <c r="E88" s="121"/>
      <c r="F88" s="121"/>
      <c r="G88" s="17"/>
      <c r="H88" s="119"/>
      <c r="I88" s="119"/>
      <c r="J88" s="119"/>
      <c r="K88" s="119"/>
      <c r="L88" s="119"/>
      <c r="M88" s="119"/>
      <c r="N88" s="119"/>
      <c r="O88" s="120"/>
      <c r="P88" s="119"/>
      <c r="Q88" s="119"/>
      <c r="R88" s="119"/>
      <c r="S88" s="119"/>
      <c r="T88" s="119"/>
      <c r="U88" s="119"/>
      <c r="V88" s="119"/>
      <c r="W88" s="119"/>
      <c r="X88" s="119"/>
      <c r="Y88" s="119"/>
      <c r="Z88" s="119"/>
      <c r="AA88" s="20"/>
      <c r="AB88" s="20"/>
      <c r="AC88" s="20"/>
      <c r="AD88" s="20"/>
      <c r="AE88" s="17"/>
      <c r="AF88" s="119"/>
      <c r="AG88" s="119"/>
      <c r="AH88" s="120"/>
      <c r="AI88" s="120"/>
      <c r="AJ88" s="119"/>
      <c r="AK88" s="119"/>
      <c r="AL88" s="119"/>
      <c r="AM88" s="119"/>
      <c r="AN88" s="119"/>
      <c r="AO88" s="119"/>
      <c r="AP88" s="17"/>
      <c r="AQ88" s="17"/>
      <c r="AR88" s="17"/>
      <c r="AS88" s="17"/>
      <c r="AT88" s="17"/>
      <c r="AU88" s="17"/>
      <c r="AV88" s="17"/>
    </row>
    <row r="89" spans="1:48" s="1" customFormat="1" x14ac:dyDescent="0.25">
      <c r="A89" s="17"/>
      <c r="B89" s="17"/>
      <c r="C89" s="17"/>
      <c r="D89" s="119"/>
      <c r="E89" s="121"/>
      <c r="F89" s="121"/>
      <c r="G89" s="17"/>
      <c r="H89" s="119"/>
      <c r="I89" s="119"/>
      <c r="J89" s="119"/>
      <c r="K89" s="119"/>
      <c r="L89" s="119"/>
      <c r="M89" s="119"/>
      <c r="N89" s="119"/>
      <c r="O89" s="120"/>
      <c r="P89" s="119"/>
      <c r="Q89" s="119"/>
      <c r="R89" s="119"/>
      <c r="S89" s="119"/>
      <c r="T89" s="119"/>
      <c r="U89" s="119"/>
      <c r="V89" s="119"/>
      <c r="W89" s="119"/>
      <c r="X89" s="119"/>
      <c r="Y89" s="119"/>
      <c r="Z89" s="119"/>
      <c r="AA89" s="20"/>
      <c r="AB89" s="20"/>
      <c r="AC89" s="20"/>
      <c r="AD89" s="20"/>
      <c r="AE89" s="17"/>
      <c r="AF89" s="119"/>
      <c r="AG89" s="119"/>
      <c r="AH89" s="120"/>
      <c r="AI89" s="120"/>
      <c r="AJ89" s="119"/>
      <c r="AK89" s="119"/>
      <c r="AL89" s="119"/>
      <c r="AM89" s="119"/>
      <c r="AN89" s="119"/>
      <c r="AO89" s="119"/>
      <c r="AP89" s="17"/>
      <c r="AQ89" s="17"/>
      <c r="AR89" s="17"/>
      <c r="AS89" s="17"/>
      <c r="AT89" s="17"/>
      <c r="AU89" s="17"/>
      <c r="AV89" s="17"/>
    </row>
    <row r="90" spans="1:48" s="1" customFormat="1" x14ac:dyDescent="0.25">
      <c r="A90" s="17"/>
      <c r="B90" s="17"/>
      <c r="C90" s="17"/>
      <c r="D90" s="119"/>
      <c r="E90" s="121"/>
      <c r="F90" s="121"/>
      <c r="G90" s="17"/>
      <c r="H90" s="119"/>
      <c r="I90" s="119"/>
      <c r="J90" s="119"/>
      <c r="K90" s="119"/>
      <c r="L90" s="119"/>
      <c r="M90" s="119"/>
      <c r="N90" s="119"/>
      <c r="O90" s="120"/>
      <c r="P90" s="119"/>
      <c r="Q90" s="119"/>
      <c r="R90" s="119"/>
      <c r="S90" s="119"/>
      <c r="T90" s="119"/>
      <c r="U90" s="119"/>
      <c r="V90" s="119"/>
      <c r="W90" s="119"/>
      <c r="X90" s="119"/>
      <c r="Y90" s="119"/>
      <c r="Z90" s="119"/>
      <c r="AA90" s="20"/>
      <c r="AB90" s="20"/>
      <c r="AC90" s="20"/>
      <c r="AD90" s="20"/>
      <c r="AE90" s="17"/>
      <c r="AF90" s="119"/>
      <c r="AG90" s="119"/>
      <c r="AH90" s="120"/>
      <c r="AI90" s="120"/>
      <c r="AJ90" s="119"/>
      <c r="AK90" s="119"/>
      <c r="AL90" s="119"/>
      <c r="AM90" s="119"/>
      <c r="AN90" s="119"/>
      <c r="AO90" s="119"/>
      <c r="AP90" s="17"/>
      <c r="AQ90" s="17"/>
      <c r="AR90" s="17"/>
      <c r="AS90" s="17"/>
      <c r="AT90" s="17"/>
      <c r="AU90" s="17"/>
      <c r="AV90" s="17"/>
    </row>
    <row r="91" spans="1:48" s="1" customFormat="1" x14ac:dyDescent="0.25">
      <c r="A91" s="17"/>
      <c r="B91" s="17"/>
      <c r="C91" s="17"/>
      <c r="D91" s="119"/>
      <c r="E91" s="121"/>
      <c r="F91" s="121"/>
      <c r="G91" s="17"/>
      <c r="H91" s="119"/>
      <c r="I91" s="119"/>
      <c r="J91" s="119"/>
      <c r="K91" s="119"/>
      <c r="L91" s="119"/>
      <c r="M91" s="119"/>
      <c r="N91" s="119"/>
      <c r="O91" s="120"/>
      <c r="P91" s="119"/>
      <c r="Q91" s="119"/>
      <c r="R91" s="119"/>
      <c r="S91" s="119"/>
      <c r="T91" s="119"/>
      <c r="U91" s="119"/>
      <c r="V91" s="119"/>
      <c r="W91" s="119"/>
      <c r="X91" s="119"/>
      <c r="Y91" s="119"/>
      <c r="Z91" s="119"/>
      <c r="AA91" s="20"/>
      <c r="AB91" s="20"/>
      <c r="AC91" s="20"/>
      <c r="AD91" s="20"/>
      <c r="AE91" s="17"/>
      <c r="AF91" s="119"/>
      <c r="AG91" s="119"/>
      <c r="AH91" s="120"/>
      <c r="AI91" s="120"/>
      <c r="AJ91" s="119"/>
      <c r="AK91" s="119"/>
      <c r="AL91" s="119"/>
      <c r="AM91" s="119"/>
      <c r="AN91" s="119"/>
      <c r="AO91" s="119"/>
      <c r="AP91" s="17"/>
      <c r="AQ91" s="17"/>
      <c r="AR91" s="17"/>
      <c r="AS91" s="17"/>
      <c r="AT91" s="17"/>
      <c r="AU91" s="17"/>
      <c r="AV91" s="17"/>
    </row>
    <row r="92" spans="1:48" s="1" customFormat="1" x14ac:dyDescent="0.25">
      <c r="A92" s="17"/>
      <c r="B92" s="17"/>
      <c r="C92" s="17"/>
      <c r="D92" s="119"/>
      <c r="E92" s="121"/>
      <c r="F92" s="121"/>
      <c r="G92" s="17"/>
      <c r="H92" s="119"/>
      <c r="I92" s="119"/>
      <c r="J92" s="119"/>
      <c r="K92" s="119"/>
      <c r="L92" s="119"/>
      <c r="M92" s="119"/>
      <c r="N92" s="119"/>
      <c r="O92" s="120"/>
      <c r="P92" s="119"/>
      <c r="Q92" s="119"/>
      <c r="R92" s="119"/>
      <c r="S92" s="119"/>
      <c r="T92" s="119"/>
      <c r="U92" s="119"/>
      <c r="V92" s="119"/>
      <c r="W92" s="119"/>
      <c r="X92" s="119"/>
      <c r="Y92" s="119"/>
      <c r="Z92" s="119"/>
      <c r="AA92" s="20"/>
      <c r="AB92" s="20"/>
      <c r="AC92" s="20"/>
      <c r="AD92" s="20"/>
      <c r="AE92" s="17"/>
      <c r="AF92" s="119"/>
      <c r="AG92" s="119"/>
      <c r="AH92" s="120"/>
      <c r="AI92" s="120"/>
      <c r="AJ92" s="119"/>
      <c r="AK92" s="119"/>
      <c r="AL92" s="119"/>
      <c r="AM92" s="119"/>
      <c r="AN92" s="119"/>
      <c r="AO92" s="119"/>
      <c r="AP92" s="17"/>
      <c r="AQ92" s="17"/>
      <c r="AR92" s="17"/>
      <c r="AS92" s="17"/>
      <c r="AT92" s="17"/>
      <c r="AU92" s="17"/>
      <c r="AV92" s="17"/>
    </row>
    <row r="93" spans="1:48" s="1" customFormat="1" x14ac:dyDescent="0.25">
      <c r="A93" s="17"/>
      <c r="B93" s="17"/>
      <c r="C93" s="17"/>
      <c r="D93" s="119"/>
      <c r="E93" s="121"/>
      <c r="F93" s="121"/>
      <c r="G93" s="17"/>
      <c r="H93" s="119"/>
      <c r="I93" s="119"/>
      <c r="J93" s="119"/>
      <c r="K93" s="119"/>
      <c r="L93" s="119"/>
      <c r="M93" s="119"/>
      <c r="N93" s="119"/>
      <c r="O93" s="120"/>
      <c r="P93" s="119"/>
      <c r="Q93" s="119"/>
      <c r="R93" s="119"/>
      <c r="S93" s="119"/>
      <c r="T93" s="119"/>
      <c r="U93" s="119"/>
      <c r="V93" s="119"/>
      <c r="W93" s="119"/>
      <c r="X93" s="119"/>
      <c r="Y93" s="119"/>
      <c r="Z93" s="119"/>
      <c r="AA93" s="20"/>
      <c r="AB93" s="20"/>
      <c r="AC93" s="20"/>
      <c r="AD93" s="20"/>
      <c r="AE93" s="17"/>
      <c r="AF93" s="119"/>
      <c r="AG93" s="119"/>
      <c r="AH93" s="120"/>
      <c r="AI93" s="120"/>
      <c r="AJ93" s="119"/>
      <c r="AK93" s="119"/>
      <c r="AL93" s="119"/>
      <c r="AM93" s="119"/>
      <c r="AN93" s="119"/>
      <c r="AO93" s="119"/>
      <c r="AP93" s="17"/>
      <c r="AQ93" s="17"/>
      <c r="AR93" s="17"/>
      <c r="AS93" s="17"/>
      <c r="AT93" s="17"/>
      <c r="AU93" s="17"/>
      <c r="AV93" s="17"/>
    </row>
    <row r="94" spans="1:48" s="1" customFormat="1" x14ac:dyDescent="0.25">
      <c r="A94" s="17"/>
      <c r="B94" s="17"/>
      <c r="C94" s="17"/>
      <c r="D94" s="119"/>
      <c r="E94" s="121"/>
      <c r="F94" s="121"/>
      <c r="G94" s="17"/>
      <c r="H94" s="119"/>
      <c r="I94" s="119"/>
      <c r="J94" s="119"/>
      <c r="K94" s="119"/>
      <c r="L94" s="119"/>
      <c r="M94" s="119"/>
      <c r="N94" s="119"/>
      <c r="O94" s="120"/>
      <c r="P94" s="119"/>
      <c r="Q94" s="119"/>
      <c r="R94" s="119"/>
      <c r="S94" s="119"/>
      <c r="T94" s="119"/>
      <c r="U94" s="119"/>
      <c r="V94" s="119"/>
      <c r="W94" s="119"/>
      <c r="X94" s="119"/>
      <c r="Y94" s="119"/>
      <c r="Z94" s="119"/>
      <c r="AA94" s="20"/>
      <c r="AB94" s="20"/>
      <c r="AC94" s="20"/>
      <c r="AD94" s="20"/>
      <c r="AE94" s="17"/>
      <c r="AF94" s="119"/>
      <c r="AG94" s="119"/>
      <c r="AH94" s="120"/>
      <c r="AI94" s="120"/>
      <c r="AJ94" s="119"/>
      <c r="AK94" s="119"/>
      <c r="AL94" s="119"/>
      <c r="AM94" s="119"/>
      <c r="AN94" s="119"/>
      <c r="AO94" s="119"/>
      <c r="AP94" s="17"/>
      <c r="AQ94" s="17"/>
      <c r="AR94" s="17"/>
      <c r="AS94" s="17"/>
      <c r="AT94" s="17"/>
      <c r="AU94" s="17"/>
      <c r="AV94" s="17"/>
    </row>
    <row r="95" spans="1:48" s="1" customFormat="1" x14ac:dyDescent="0.25">
      <c r="A95" s="17"/>
      <c r="B95" s="17"/>
      <c r="C95" s="17"/>
      <c r="D95" s="119"/>
      <c r="E95" s="121"/>
      <c r="F95" s="121"/>
      <c r="G95" s="17"/>
      <c r="H95" s="119"/>
      <c r="I95" s="119"/>
      <c r="J95" s="119"/>
      <c r="K95" s="119"/>
      <c r="L95" s="119"/>
      <c r="M95" s="119"/>
      <c r="N95" s="119"/>
      <c r="O95" s="120"/>
      <c r="P95" s="119"/>
      <c r="Q95" s="119"/>
      <c r="R95" s="119"/>
      <c r="S95" s="119"/>
      <c r="T95" s="119"/>
      <c r="U95" s="119"/>
      <c r="V95" s="119"/>
      <c r="W95" s="119"/>
      <c r="X95" s="119"/>
      <c r="Y95" s="119"/>
      <c r="Z95" s="119"/>
      <c r="AA95" s="20"/>
      <c r="AB95" s="20"/>
      <c r="AC95" s="20"/>
      <c r="AD95" s="20"/>
      <c r="AE95" s="17"/>
      <c r="AF95" s="119"/>
      <c r="AG95" s="119"/>
      <c r="AH95" s="120"/>
      <c r="AI95" s="120"/>
      <c r="AJ95" s="119"/>
      <c r="AK95" s="119"/>
      <c r="AL95" s="119"/>
      <c r="AM95" s="119"/>
      <c r="AN95" s="119"/>
      <c r="AO95" s="119"/>
      <c r="AP95" s="17"/>
      <c r="AQ95" s="17"/>
      <c r="AR95" s="17"/>
      <c r="AS95" s="17"/>
      <c r="AT95" s="17"/>
      <c r="AU95" s="17"/>
      <c r="AV95" s="17"/>
    </row>
    <row r="96" spans="1:48" s="1" customFormat="1" x14ac:dyDescent="0.25">
      <c r="A96" s="17"/>
      <c r="B96" s="17"/>
      <c r="C96" s="17"/>
      <c r="D96" s="119"/>
      <c r="E96" s="121"/>
      <c r="F96" s="121"/>
      <c r="G96" s="17"/>
      <c r="H96" s="119"/>
      <c r="I96" s="119"/>
      <c r="J96" s="119"/>
      <c r="K96" s="119"/>
      <c r="L96" s="119"/>
      <c r="M96" s="119"/>
      <c r="N96" s="119"/>
      <c r="O96" s="120"/>
      <c r="P96" s="119"/>
      <c r="Q96" s="119"/>
      <c r="R96" s="119"/>
      <c r="S96" s="119"/>
      <c r="T96" s="119"/>
      <c r="U96" s="119"/>
      <c r="V96" s="119"/>
      <c r="W96" s="119"/>
      <c r="X96" s="119"/>
      <c r="Y96" s="119"/>
      <c r="Z96" s="119"/>
      <c r="AA96" s="20"/>
      <c r="AB96" s="20"/>
      <c r="AC96" s="20"/>
      <c r="AD96" s="20"/>
      <c r="AE96" s="17"/>
      <c r="AF96" s="119"/>
      <c r="AG96" s="119"/>
      <c r="AH96" s="120"/>
      <c r="AI96" s="120"/>
      <c r="AJ96" s="119"/>
      <c r="AK96" s="119"/>
      <c r="AL96" s="119"/>
      <c r="AM96" s="119"/>
      <c r="AN96" s="119"/>
      <c r="AO96" s="119"/>
      <c r="AP96" s="17"/>
      <c r="AQ96" s="17"/>
      <c r="AR96" s="17"/>
      <c r="AS96" s="17"/>
      <c r="AT96" s="17"/>
      <c r="AU96" s="17"/>
      <c r="AV96" s="17"/>
    </row>
    <row r="97" spans="1:48" s="1" customFormat="1" x14ac:dyDescent="0.25">
      <c r="A97" s="17"/>
      <c r="B97" s="17"/>
      <c r="C97" s="17"/>
      <c r="D97" s="119"/>
      <c r="E97" s="121"/>
      <c r="F97" s="121"/>
      <c r="G97" s="17"/>
      <c r="H97" s="119"/>
      <c r="I97" s="119"/>
      <c r="J97" s="119"/>
      <c r="K97" s="119"/>
      <c r="L97" s="119"/>
      <c r="M97" s="119"/>
      <c r="N97" s="119"/>
      <c r="O97" s="120"/>
      <c r="P97" s="119"/>
      <c r="Q97" s="119"/>
      <c r="R97" s="119"/>
      <c r="S97" s="119"/>
      <c r="T97" s="119"/>
      <c r="U97" s="119"/>
      <c r="V97" s="119"/>
      <c r="W97" s="119"/>
      <c r="X97" s="119"/>
      <c r="Y97" s="119"/>
      <c r="Z97" s="119"/>
      <c r="AA97" s="20"/>
      <c r="AB97" s="20"/>
      <c r="AC97" s="20"/>
      <c r="AD97" s="20"/>
      <c r="AE97" s="17"/>
      <c r="AF97" s="119"/>
      <c r="AG97" s="119"/>
      <c r="AH97" s="120"/>
      <c r="AI97" s="120"/>
      <c r="AJ97" s="119"/>
      <c r="AK97" s="119"/>
      <c r="AL97" s="119"/>
      <c r="AM97" s="119"/>
      <c r="AN97" s="119"/>
      <c r="AO97" s="119"/>
      <c r="AP97" s="17"/>
      <c r="AQ97" s="17"/>
      <c r="AR97" s="17"/>
      <c r="AS97" s="17"/>
      <c r="AT97" s="17"/>
      <c r="AU97" s="17"/>
      <c r="AV97" s="17"/>
    </row>
    <row r="98" spans="1:48" s="1" customFormat="1" x14ac:dyDescent="0.25">
      <c r="A98" s="17"/>
      <c r="B98" s="17"/>
      <c r="C98" s="17"/>
      <c r="D98" s="119"/>
      <c r="E98" s="121"/>
      <c r="F98" s="121"/>
      <c r="G98" s="17"/>
      <c r="H98" s="119"/>
      <c r="I98" s="119"/>
      <c r="J98" s="119"/>
      <c r="K98" s="119"/>
      <c r="L98" s="119"/>
      <c r="M98" s="119"/>
      <c r="N98" s="119"/>
      <c r="O98" s="120"/>
      <c r="P98" s="119"/>
      <c r="Q98" s="119"/>
      <c r="R98" s="119"/>
      <c r="S98" s="119"/>
      <c r="T98" s="119"/>
      <c r="U98" s="119"/>
      <c r="V98" s="119"/>
      <c r="W98" s="119"/>
      <c r="X98" s="119"/>
      <c r="Y98" s="119"/>
      <c r="Z98" s="119"/>
      <c r="AA98" s="20"/>
      <c r="AB98" s="20"/>
      <c r="AC98" s="20"/>
      <c r="AD98" s="20"/>
      <c r="AE98" s="17"/>
      <c r="AF98" s="119"/>
      <c r="AG98" s="119"/>
      <c r="AH98" s="120"/>
      <c r="AI98" s="120"/>
      <c r="AJ98" s="119"/>
      <c r="AK98" s="119"/>
      <c r="AL98" s="119"/>
      <c r="AM98" s="119"/>
      <c r="AN98" s="119"/>
      <c r="AO98" s="119"/>
      <c r="AP98" s="17"/>
      <c r="AQ98" s="17"/>
      <c r="AR98" s="17"/>
      <c r="AS98" s="17"/>
      <c r="AT98" s="17"/>
      <c r="AU98" s="17"/>
      <c r="AV98" s="17"/>
    </row>
    <row r="99" spans="1:48" s="1" customFormat="1" x14ac:dyDescent="0.25">
      <c r="A99" s="17"/>
      <c r="B99" s="17"/>
      <c r="C99" s="17"/>
      <c r="D99" s="119"/>
      <c r="E99" s="121"/>
      <c r="F99" s="121"/>
      <c r="G99" s="17"/>
      <c r="H99" s="119"/>
      <c r="I99" s="119"/>
      <c r="J99" s="119"/>
      <c r="K99" s="119"/>
      <c r="L99" s="119"/>
      <c r="M99" s="119"/>
      <c r="N99" s="119"/>
      <c r="O99" s="120"/>
      <c r="P99" s="119"/>
      <c r="Q99" s="119"/>
      <c r="R99" s="119"/>
      <c r="S99" s="119"/>
      <c r="T99" s="119"/>
      <c r="U99" s="119"/>
      <c r="V99" s="119"/>
      <c r="W99" s="119"/>
      <c r="X99" s="119"/>
      <c r="Y99" s="119"/>
      <c r="Z99" s="119"/>
      <c r="AA99" s="20"/>
      <c r="AB99" s="20"/>
      <c r="AC99" s="20"/>
      <c r="AD99" s="20"/>
      <c r="AE99" s="17"/>
      <c r="AF99" s="119"/>
      <c r="AG99" s="119"/>
      <c r="AH99" s="120"/>
      <c r="AI99" s="120"/>
      <c r="AJ99" s="119"/>
      <c r="AK99" s="119"/>
      <c r="AL99" s="119"/>
      <c r="AM99" s="119"/>
      <c r="AN99" s="119"/>
      <c r="AO99" s="119"/>
      <c r="AP99" s="17"/>
      <c r="AQ99" s="17"/>
      <c r="AR99" s="17"/>
      <c r="AS99" s="17"/>
      <c r="AT99" s="17"/>
      <c r="AU99" s="17"/>
      <c r="AV99" s="17"/>
    </row>
    <row r="100" spans="1:48" s="1" customFormat="1" x14ac:dyDescent="0.25">
      <c r="A100" s="17"/>
      <c r="B100" s="17"/>
      <c r="C100" s="17"/>
      <c r="D100" s="119"/>
      <c r="E100" s="121"/>
      <c r="F100" s="121"/>
      <c r="G100" s="17"/>
      <c r="H100" s="119"/>
      <c r="I100" s="119"/>
      <c r="J100" s="119"/>
      <c r="K100" s="119"/>
      <c r="L100" s="119"/>
      <c r="M100" s="119"/>
      <c r="N100" s="119"/>
      <c r="O100" s="120"/>
      <c r="P100" s="119"/>
      <c r="Q100" s="119"/>
      <c r="R100" s="119"/>
      <c r="S100" s="119"/>
      <c r="T100" s="119"/>
      <c r="U100" s="119"/>
      <c r="V100" s="119"/>
      <c r="W100" s="119"/>
      <c r="X100" s="119"/>
      <c r="Y100" s="119"/>
      <c r="Z100" s="119"/>
      <c r="AA100" s="20"/>
      <c r="AB100" s="20"/>
      <c r="AC100" s="20"/>
      <c r="AD100" s="20"/>
      <c r="AE100" s="17"/>
      <c r="AF100" s="119"/>
      <c r="AG100" s="119"/>
      <c r="AH100" s="120"/>
      <c r="AI100" s="120"/>
      <c r="AJ100" s="119"/>
      <c r="AK100" s="119"/>
      <c r="AL100" s="119"/>
      <c r="AM100" s="119"/>
      <c r="AN100" s="119"/>
      <c r="AO100" s="119"/>
      <c r="AP100" s="17"/>
      <c r="AQ100" s="17"/>
      <c r="AR100" s="17"/>
      <c r="AS100" s="17"/>
      <c r="AT100" s="17"/>
      <c r="AU100" s="17"/>
      <c r="AV100" s="17"/>
    </row>
    <row r="101" spans="1:48" s="1" customFormat="1" x14ac:dyDescent="0.25">
      <c r="A101" s="17"/>
      <c r="B101" s="17"/>
      <c r="C101" s="17"/>
      <c r="D101" s="119"/>
      <c r="E101" s="121"/>
      <c r="F101" s="121"/>
      <c r="G101" s="17"/>
      <c r="H101" s="119"/>
      <c r="I101" s="119"/>
      <c r="J101" s="119"/>
      <c r="K101" s="119"/>
      <c r="L101" s="119"/>
      <c r="M101" s="119"/>
      <c r="N101" s="119"/>
      <c r="O101" s="120"/>
      <c r="P101" s="119"/>
      <c r="Q101" s="119"/>
      <c r="R101" s="119"/>
      <c r="S101" s="119"/>
      <c r="T101" s="119"/>
      <c r="U101" s="119"/>
      <c r="V101" s="119"/>
      <c r="W101" s="119"/>
      <c r="X101" s="119"/>
      <c r="Y101" s="119"/>
      <c r="Z101" s="119"/>
      <c r="AA101" s="20"/>
      <c r="AB101" s="20"/>
      <c r="AC101" s="20"/>
      <c r="AD101" s="20"/>
      <c r="AE101" s="17"/>
      <c r="AF101" s="119"/>
      <c r="AG101" s="119"/>
      <c r="AH101" s="120"/>
      <c r="AI101" s="120"/>
      <c r="AJ101" s="119"/>
      <c r="AK101" s="119"/>
      <c r="AL101" s="119"/>
      <c r="AM101" s="119"/>
      <c r="AN101" s="119"/>
      <c r="AO101" s="119"/>
      <c r="AP101" s="17"/>
      <c r="AQ101" s="17"/>
      <c r="AR101" s="17"/>
      <c r="AS101" s="17"/>
      <c r="AT101" s="17"/>
      <c r="AU101" s="17"/>
      <c r="AV101" s="17"/>
    </row>
    <row r="102" spans="1:48" s="1" customFormat="1" x14ac:dyDescent="0.25">
      <c r="A102" s="17"/>
      <c r="B102" s="17"/>
      <c r="C102" s="17"/>
      <c r="D102" s="119"/>
      <c r="E102" s="121"/>
      <c r="F102" s="121"/>
      <c r="G102" s="17"/>
      <c r="H102" s="119"/>
      <c r="I102" s="119"/>
      <c r="J102" s="119"/>
      <c r="K102" s="119"/>
      <c r="L102" s="119"/>
      <c r="M102" s="119"/>
      <c r="N102" s="119"/>
      <c r="O102" s="120"/>
      <c r="P102" s="119"/>
      <c r="Q102" s="119"/>
      <c r="R102" s="119"/>
      <c r="S102" s="119"/>
      <c r="T102" s="119"/>
      <c r="U102" s="119"/>
      <c r="V102" s="119"/>
      <c r="W102" s="119"/>
      <c r="X102" s="119"/>
      <c r="Y102" s="119"/>
      <c r="Z102" s="119"/>
      <c r="AA102" s="20"/>
      <c r="AB102" s="20"/>
      <c r="AC102" s="20"/>
      <c r="AD102" s="20"/>
      <c r="AE102" s="17"/>
      <c r="AF102" s="119"/>
      <c r="AG102" s="119"/>
      <c r="AH102" s="120"/>
      <c r="AI102" s="120"/>
      <c r="AJ102" s="119"/>
      <c r="AK102" s="119"/>
      <c r="AL102" s="119"/>
      <c r="AM102" s="119"/>
      <c r="AN102" s="119"/>
      <c r="AO102" s="119"/>
      <c r="AP102" s="17"/>
      <c r="AQ102" s="17"/>
      <c r="AR102" s="17"/>
      <c r="AS102" s="17"/>
      <c r="AT102" s="17"/>
      <c r="AU102" s="17"/>
      <c r="AV102" s="17"/>
    </row>
    <row r="103" spans="1:48" s="1" customFormat="1" x14ac:dyDescent="0.25">
      <c r="A103" s="17"/>
      <c r="B103" s="17"/>
      <c r="C103" s="17"/>
      <c r="D103" s="119"/>
      <c r="E103" s="121"/>
      <c r="F103" s="121"/>
      <c r="G103" s="17"/>
      <c r="H103" s="119"/>
      <c r="I103" s="119"/>
      <c r="J103" s="119"/>
      <c r="K103" s="119"/>
      <c r="L103" s="119"/>
      <c r="M103" s="119"/>
      <c r="N103" s="119"/>
      <c r="O103" s="120"/>
      <c r="P103" s="119"/>
      <c r="Q103" s="119"/>
      <c r="R103" s="119"/>
      <c r="S103" s="119"/>
      <c r="T103" s="119"/>
      <c r="U103" s="119"/>
      <c r="V103" s="119"/>
      <c r="W103" s="119"/>
      <c r="X103" s="119"/>
      <c r="Y103" s="119"/>
      <c r="Z103" s="119"/>
      <c r="AA103" s="20"/>
      <c r="AB103" s="20"/>
      <c r="AC103" s="20"/>
      <c r="AD103" s="20"/>
      <c r="AE103" s="17"/>
      <c r="AF103" s="119"/>
      <c r="AG103" s="119"/>
      <c r="AH103" s="120"/>
      <c r="AI103" s="120"/>
      <c r="AJ103" s="119"/>
      <c r="AK103" s="119"/>
      <c r="AL103" s="119"/>
      <c r="AM103" s="119"/>
      <c r="AN103" s="119"/>
      <c r="AO103" s="119"/>
      <c r="AP103" s="17"/>
      <c r="AQ103" s="17"/>
      <c r="AR103" s="17"/>
      <c r="AS103" s="17"/>
      <c r="AT103" s="17"/>
      <c r="AU103" s="17"/>
      <c r="AV103" s="17"/>
    </row>
    <row r="104" spans="1:48" s="1" customFormat="1" x14ac:dyDescent="0.25">
      <c r="A104" s="17"/>
      <c r="B104" s="17"/>
      <c r="C104" s="17"/>
      <c r="D104" s="119"/>
      <c r="E104" s="121"/>
      <c r="F104" s="121"/>
      <c r="G104" s="17"/>
      <c r="H104" s="119"/>
      <c r="I104" s="119"/>
      <c r="J104" s="119"/>
      <c r="K104" s="119"/>
      <c r="L104" s="119"/>
      <c r="M104" s="119"/>
      <c r="N104" s="119"/>
      <c r="O104" s="120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/>
      <c r="AA104" s="20"/>
      <c r="AB104" s="20"/>
      <c r="AC104" s="20"/>
      <c r="AD104" s="20"/>
      <c r="AE104" s="17"/>
      <c r="AF104" s="119"/>
      <c r="AG104" s="119"/>
      <c r="AH104" s="120"/>
      <c r="AI104" s="120"/>
      <c r="AJ104" s="119"/>
      <c r="AK104" s="119"/>
      <c r="AL104" s="119"/>
      <c r="AM104" s="119"/>
      <c r="AN104" s="119"/>
      <c r="AO104" s="119"/>
      <c r="AP104" s="17"/>
      <c r="AQ104" s="17"/>
      <c r="AR104" s="17"/>
      <c r="AS104" s="17"/>
      <c r="AT104" s="17"/>
      <c r="AU104" s="17"/>
      <c r="AV104" s="17"/>
    </row>
    <row r="105" spans="1:48" s="1" customFormat="1" x14ac:dyDescent="0.25">
      <c r="A105" s="17"/>
      <c r="B105" s="17"/>
      <c r="C105" s="17"/>
      <c r="D105" s="119"/>
      <c r="E105" s="121"/>
      <c r="F105" s="121"/>
      <c r="G105" s="17"/>
      <c r="H105" s="119"/>
      <c r="I105" s="119"/>
      <c r="J105" s="119"/>
      <c r="K105" s="119"/>
      <c r="L105" s="119"/>
      <c r="M105" s="119"/>
      <c r="N105" s="119"/>
      <c r="O105" s="120"/>
      <c r="P105" s="119"/>
      <c r="Q105" s="119"/>
      <c r="R105" s="119"/>
      <c r="S105" s="119"/>
      <c r="T105" s="119"/>
      <c r="U105" s="119"/>
      <c r="V105" s="119"/>
      <c r="W105" s="119"/>
      <c r="X105" s="119"/>
      <c r="Y105" s="119"/>
      <c r="Z105" s="119"/>
      <c r="AA105" s="20"/>
      <c r="AB105" s="20"/>
      <c r="AC105" s="20"/>
      <c r="AD105" s="20"/>
      <c r="AE105" s="17"/>
      <c r="AF105" s="119"/>
      <c r="AG105" s="119"/>
      <c r="AH105" s="120"/>
      <c r="AI105" s="120"/>
      <c r="AJ105" s="119"/>
      <c r="AK105" s="119"/>
      <c r="AL105" s="119"/>
      <c r="AM105" s="119"/>
      <c r="AN105" s="119"/>
      <c r="AO105" s="119"/>
      <c r="AP105" s="17"/>
      <c r="AQ105" s="17"/>
      <c r="AR105" s="17"/>
      <c r="AS105" s="17"/>
      <c r="AT105" s="17"/>
      <c r="AU105" s="17"/>
      <c r="AV105" s="17"/>
    </row>
    <row r="106" spans="1:48" s="1" customFormat="1" x14ac:dyDescent="0.25">
      <c r="A106" s="17"/>
      <c r="B106" s="17"/>
      <c r="C106" s="17"/>
      <c r="D106" s="119"/>
      <c r="E106" s="121"/>
      <c r="F106" s="121"/>
      <c r="G106" s="17"/>
      <c r="H106" s="119"/>
      <c r="I106" s="119"/>
      <c r="J106" s="119"/>
      <c r="K106" s="119"/>
      <c r="L106" s="119"/>
      <c r="M106" s="119"/>
      <c r="N106" s="119"/>
      <c r="O106" s="120"/>
      <c r="P106" s="119"/>
      <c r="Q106" s="119"/>
      <c r="R106" s="119"/>
      <c r="S106" s="119"/>
      <c r="T106" s="119"/>
      <c r="U106" s="119"/>
      <c r="V106" s="119"/>
      <c r="W106" s="119"/>
      <c r="X106" s="119"/>
      <c r="Y106" s="119"/>
      <c r="Z106" s="119"/>
      <c r="AA106" s="20"/>
      <c r="AB106" s="20"/>
      <c r="AC106" s="20"/>
      <c r="AD106" s="20"/>
      <c r="AE106" s="17"/>
      <c r="AF106" s="119"/>
      <c r="AG106" s="119"/>
      <c r="AH106" s="120"/>
      <c r="AI106" s="120"/>
      <c r="AJ106" s="119"/>
      <c r="AK106" s="119"/>
      <c r="AL106" s="119"/>
      <c r="AM106" s="119"/>
      <c r="AN106" s="119"/>
      <c r="AO106" s="119"/>
      <c r="AP106" s="17"/>
      <c r="AQ106" s="17"/>
      <c r="AR106" s="17"/>
      <c r="AS106" s="17"/>
      <c r="AT106" s="17"/>
      <c r="AU106" s="17"/>
      <c r="AV106" s="17"/>
    </row>
    <row r="107" spans="1:48" s="1" customFormat="1" x14ac:dyDescent="0.25">
      <c r="A107" s="17"/>
      <c r="B107" s="17"/>
      <c r="C107" s="17"/>
      <c r="D107" s="119"/>
      <c r="E107" s="121"/>
      <c r="F107" s="121"/>
      <c r="G107" s="17"/>
      <c r="H107" s="119"/>
      <c r="I107" s="119"/>
      <c r="J107" s="119"/>
      <c r="K107" s="119"/>
      <c r="L107" s="119"/>
      <c r="M107" s="119"/>
      <c r="N107" s="119"/>
      <c r="O107" s="120"/>
      <c r="P107" s="119"/>
      <c r="Q107" s="119"/>
      <c r="R107" s="119"/>
      <c r="S107" s="119"/>
      <c r="T107" s="119"/>
      <c r="U107" s="119"/>
      <c r="V107" s="119"/>
      <c r="W107" s="119"/>
      <c r="X107" s="119"/>
      <c r="Y107" s="119"/>
      <c r="Z107" s="119"/>
      <c r="AA107" s="20"/>
      <c r="AB107" s="20"/>
      <c r="AC107" s="20"/>
      <c r="AD107" s="20"/>
      <c r="AE107" s="17"/>
      <c r="AF107" s="119"/>
      <c r="AG107" s="119"/>
      <c r="AH107" s="120"/>
      <c r="AI107" s="120"/>
      <c r="AJ107" s="119"/>
      <c r="AK107" s="119"/>
      <c r="AL107" s="119"/>
      <c r="AM107" s="119"/>
      <c r="AN107" s="119"/>
      <c r="AO107" s="119"/>
      <c r="AP107" s="17"/>
      <c r="AQ107" s="17"/>
      <c r="AR107" s="17"/>
      <c r="AS107" s="17"/>
      <c r="AT107" s="17"/>
      <c r="AU107" s="17"/>
      <c r="AV107" s="17"/>
    </row>
    <row r="108" spans="1:48" s="1" customFormat="1" x14ac:dyDescent="0.25">
      <c r="A108" s="17"/>
      <c r="B108" s="17"/>
      <c r="C108" s="17"/>
      <c r="D108" s="119"/>
      <c r="E108" s="121"/>
      <c r="F108" s="121"/>
      <c r="G108" s="17"/>
      <c r="H108" s="119"/>
      <c r="I108" s="119"/>
      <c r="J108" s="119"/>
      <c r="K108" s="119"/>
      <c r="L108" s="119"/>
      <c r="M108" s="119"/>
      <c r="N108" s="119"/>
      <c r="O108" s="120"/>
      <c r="P108" s="119"/>
      <c r="Q108" s="119"/>
      <c r="R108" s="119"/>
      <c r="S108" s="119"/>
      <c r="T108" s="119"/>
      <c r="U108" s="119"/>
      <c r="V108" s="119"/>
      <c r="W108" s="119"/>
      <c r="X108" s="119"/>
      <c r="Y108" s="119"/>
      <c r="Z108" s="119"/>
      <c r="AA108" s="20"/>
      <c r="AB108" s="20"/>
      <c r="AC108" s="20"/>
      <c r="AD108" s="20"/>
      <c r="AE108" s="17"/>
      <c r="AF108" s="119"/>
      <c r="AG108" s="119"/>
      <c r="AH108" s="120"/>
      <c r="AI108" s="120"/>
      <c r="AJ108" s="119"/>
      <c r="AK108" s="119"/>
      <c r="AL108" s="119"/>
      <c r="AM108" s="119"/>
      <c r="AN108" s="119"/>
      <c r="AO108" s="119"/>
      <c r="AP108" s="17"/>
      <c r="AQ108" s="17"/>
      <c r="AR108" s="17"/>
      <c r="AS108" s="17"/>
      <c r="AT108" s="17"/>
      <c r="AU108" s="17"/>
      <c r="AV108" s="17"/>
    </row>
    <row r="109" spans="1:48" s="1" customFormat="1" x14ac:dyDescent="0.25">
      <c r="A109" s="17"/>
      <c r="B109" s="17"/>
      <c r="C109" s="17"/>
      <c r="D109" s="119"/>
      <c r="E109" s="121"/>
      <c r="F109" s="121"/>
      <c r="G109" s="17"/>
      <c r="H109" s="119"/>
      <c r="I109" s="119"/>
      <c r="J109" s="119"/>
      <c r="K109" s="119"/>
      <c r="L109" s="119"/>
      <c r="M109" s="119"/>
      <c r="N109" s="119"/>
      <c r="O109" s="120"/>
      <c r="P109" s="119"/>
      <c r="Q109" s="119"/>
      <c r="R109" s="119"/>
      <c r="S109" s="119"/>
      <c r="T109" s="119"/>
      <c r="U109" s="119"/>
      <c r="V109" s="119"/>
      <c r="W109" s="119"/>
      <c r="X109" s="119"/>
      <c r="Y109" s="119"/>
      <c r="Z109" s="119"/>
      <c r="AA109" s="20"/>
      <c r="AB109" s="20"/>
      <c r="AC109" s="20"/>
      <c r="AD109" s="20"/>
      <c r="AE109" s="17"/>
      <c r="AF109" s="119"/>
      <c r="AG109" s="119"/>
      <c r="AH109" s="120"/>
      <c r="AI109" s="120"/>
      <c r="AJ109" s="119"/>
      <c r="AK109" s="119"/>
      <c r="AL109" s="119"/>
      <c r="AM109" s="119"/>
      <c r="AN109" s="119"/>
      <c r="AO109" s="119"/>
      <c r="AP109" s="17"/>
      <c r="AQ109" s="17"/>
      <c r="AR109" s="17"/>
      <c r="AS109" s="17"/>
      <c r="AT109" s="17"/>
      <c r="AU109" s="17"/>
      <c r="AV109" s="17"/>
    </row>
    <row r="110" spans="1:48" s="1" customFormat="1" x14ac:dyDescent="0.25">
      <c r="A110" s="17"/>
      <c r="B110" s="17"/>
      <c r="C110" s="17"/>
      <c r="D110" s="119"/>
      <c r="E110" s="121"/>
      <c r="F110" s="121"/>
      <c r="G110" s="17"/>
      <c r="H110" s="119"/>
      <c r="I110" s="119"/>
      <c r="J110" s="119"/>
      <c r="K110" s="119"/>
      <c r="L110" s="119"/>
      <c r="M110" s="119"/>
      <c r="N110" s="119"/>
      <c r="O110" s="120"/>
      <c r="P110" s="119"/>
      <c r="Q110" s="119"/>
      <c r="R110" s="119"/>
      <c r="S110" s="119"/>
      <c r="T110" s="119"/>
      <c r="U110" s="119"/>
      <c r="V110" s="119"/>
      <c r="W110" s="119"/>
      <c r="X110" s="119"/>
      <c r="Y110" s="119"/>
      <c r="Z110" s="119"/>
      <c r="AA110" s="20"/>
      <c r="AB110" s="20"/>
      <c r="AC110" s="20"/>
      <c r="AD110" s="20"/>
      <c r="AE110" s="17"/>
      <c r="AF110" s="119"/>
      <c r="AG110" s="119"/>
      <c r="AH110" s="120"/>
      <c r="AI110" s="120"/>
      <c r="AJ110" s="119"/>
      <c r="AK110" s="119"/>
      <c r="AL110" s="119"/>
      <c r="AM110" s="119"/>
      <c r="AN110" s="119"/>
      <c r="AO110" s="119"/>
      <c r="AP110" s="17"/>
      <c r="AQ110" s="17"/>
      <c r="AR110" s="17"/>
      <c r="AS110" s="17"/>
      <c r="AT110" s="17"/>
      <c r="AU110" s="17"/>
      <c r="AV110" s="17"/>
    </row>
    <row r="111" spans="1:48" s="1" customFormat="1" x14ac:dyDescent="0.25">
      <c r="A111" s="17"/>
      <c r="B111" s="17"/>
      <c r="C111" s="17"/>
      <c r="D111" s="119"/>
      <c r="E111" s="121"/>
      <c r="F111" s="121"/>
      <c r="G111" s="17"/>
      <c r="H111" s="119"/>
      <c r="I111" s="119"/>
      <c r="J111" s="119"/>
      <c r="K111" s="119"/>
      <c r="L111" s="119"/>
      <c r="M111" s="119"/>
      <c r="N111" s="119"/>
      <c r="O111" s="120"/>
      <c r="P111" s="119"/>
      <c r="Q111" s="119"/>
      <c r="R111" s="119"/>
      <c r="S111" s="119"/>
      <c r="T111" s="119"/>
      <c r="U111" s="119"/>
      <c r="V111" s="119"/>
      <c r="W111" s="119"/>
      <c r="X111" s="119"/>
      <c r="Y111" s="119"/>
      <c r="Z111" s="119"/>
      <c r="AA111" s="20"/>
      <c r="AB111" s="20"/>
      <c r="AC111" s="20"/>
      <c r="AD111" s="20"/>
      <c r="AE111" s="17"/>
      <c r="AF111" s="119"/>
      <c r="AG111" s="119"/>
      <c r="AH111" s="120"/>
      <c r="AI111" s="120"/>
      <c r="AJ111" s="119"/>
      <c r="AK111" s="119"/>
      <c r="AL111" s="119"/>
      <c r="AM111" s="119"/>
      <c r="AN111" s="119"/>
      <c r="AO111" s="119"/>
      <c r="AP111" s="17"/>
      <c r="AQ111" s="17"/>
      <c r="AR111" s="17"/>
      <c r="AS111" s="17"/>
      <c r="AT111" s="17"/>
      <c r="AU111" s="17"/>
      <c r="AV111" s="17"/>
    </row>
    <row r="112" spans="1:48" s="1" customFormat="1" x14ac:dyDescent="0.25">
      <c r="A112" s="17"/>
      <c r="B112" s="17"/>
      <c r="C112" s="17"/>
      <c r="D112" s="119"/>
      <c r="E112" s="121"/>
      <c r="F112" s="121"/>
      <c r="G112" s="17"/>
      <c r="H112" s="119"/>
      <c r="I112" s="119"/>
      <c r="J112" s="119"/>
      <c r="K112" s="119"/>
      <c r="L112" s="119"/>
      <c r="M112" s="119"/>
      <c r="N112" s="119"/>
      <c r="O112" s="120"/>
      <c r="P112" s="119"/>
      <c r="Q112" s="119"/>
      <c r="R112" s="119"/>
      <c r="S112" s="119"/>
      <c r="T112" s="119"/>
      <c r="U112" s="119"/>
      <c r="V112" s="119"/>
      <c r="W112" s="119"/>
      <c r="X112" s="119"/>
      <c r="Y112" s="119"/>
      <c r="Z112" s="119"/>
      <c r="AA112" s="20"/>
      <c r="AB112" s="20"/>
      <c r="AC112" s="20"/>
      <c r="AD112" s="20"/>
      <c r="AE112" s="17"/>
      <c r="AF112" s="119"/>
      <c r="AG112" s="119"/>
      <c r="AH112" s="120"/>
      <c r="AI112" s="120"/>
      <c r="AJ112" s="119"/>
      <c r="AK112" s="119"/>
      <c r="AL112" s="119"/>
      <c r="AM112" s="119"/>
      <c r="AN112" s="119"/>
      <c r="AO112" s="119"/>
      <c r="AP112" s="17"/>
      <c r="AQ112" s="17"/>
      <c r="AR112" s="17"/>
      <c r="AS112" s="17"/>
      <c r="AT112" s="17"/>
      <c r="AU112" s="17"/>
      <c r="AV112" s="17"/>
    </row>
    <row r="113" spans="1:48" s="1" customFormat="1" x14ac:dyDescent="0.25">
      <c r="A113" s="17"/>
      <c r="B113" s="17"/>
      <c r="C113" s="17"/>
      <c r="D113" s="119"/>
      <c r="E113" s="121"/>
      <c r="F113" s="121"/>
      <c r="G113" s="17"/>
      <c r="H113" s="119"/>
      <c r="I113" s="119"/>
      <c r="J113" s="119"/>
      <c r="K113" s="119"/>
      <c r="L113" s="119"/>
      <c r="M113" s="119"/>
      <c r="N113" s="119"/>
      <c r="O113" s="120"/>
      <c r="P113" s="119"/>
      <c r="Q113" s="119"/>
      <c r="R113" s="119"/>
      <c r="S113" s="119"/>
      <c r="T113" s="119"/>
      <c r="U113" s="119"/>
      <c r="V113" s="119"/>
      <c r="W113" s="119"/>
      <c r="X113" s="119"/>
      <c r="Y113" s="119"/>
      <c r="Z113" s="119"/>
      <c r="AA113" s="20"/>
      <c r="AB113" s="20"/>
      <c r="AC113" s="20"/>
      <c r="AD113" s="20"/>
      <c r="AE113" s="17"/>
      <c r="AF113" s="119"/>
      <c r="AG113" s="119"/>
      <c r="AH113" s="120"/>
      <c r="AI113" s="120"/>
      <c r="AJ113" s="119"/>
      <c r="AK113" s="119"/>
      <c r="AL113" s="119"/>
      <c r="AM113" s="119"/>
      <c r="AN113" s="119"/>
      <c r="AO113" s="119"/>
      <c r="AP113" s="17"/>
      <c r="AQ113" s="17"/>
      <c r="AR113" s="17"/>
      <c r="AS113" s="17"/>
      <c r="AT113" s="17"/>
      <c r="AU113" s="17"/>
      <c r="AV113" s="17"/>
    </row>
    <row r="114" spans="1:48" s="1" customFormat="1" x14ac:dyDescent="0.25">
      <c r="A114" s="17"/>
      <c r="B114" s="17"/>
      <c r="C114" s="17"/>
      <c r="D114" s="119"/>
      <c r="E114" s="121"/>
      <c r="F114" s="121"/>
      <c r="G114" s="17"/>
      <c r="H114" s="119"/>
      <c r="I114" s="119"/>
      <c r="J114" s="119"/>
      <c r="K114" s="119"/>
      <c r="L114" s="119"/>
      <c r="M114" s="119"/>
      <c r="N114" s="119"/>
      <c r="O114" s="120"/>
      <c r="P114" s="119"/>
      <c r="Q114" s="119"/>
      <c r="R114" s="119"/>
      <c r="S114" s="119"/>
      <c r="T114" s="119"/>
      <c r="U114" s="119"/>
      <c r="V114" s="119"/>
      <c r="W114" s="119"/>
      <c r="X114" s="119"/>
      <c r="Y114" s="119"/>
      <c r="Z114" s="119"/>
      <c r="AA114" s="20"/>
      <c r="AB114" s="20"/>
      <c r="AC114" s="20"/>
      <c r="AD114" s="20"/>
      <c r="AE114" s="17"/>
      <c r="AF114" s="119"/>
      <c r="AG114" s="119"/>
      <c r="AH114" s="120"/>
      <c r="AI114" s="120"/>
      <c r="AJ114" s="119"/>
      <c r="AK114" s="119"/>
      <c r="AL114" s="119"/>
      <c r="AM114" s="119"/>
      <c r="AN114" s="119"/>
      <c r="AO114" s="119"/>
      <c r="AP114" s="17"/>
      <c r="AQ114" s="17"/>
      <c r="AR114" s="17"/>
      <c r="AS114" s="17"/>
      <c r="AT114" s="17"/>
      <c r="AU114" s="17"/>
      <c r="AV114" s="17"/>
    </row>
    <row r="115" spans="1:48" s="1" customFormat="1" x14ac:dyDescent="0.25">
      <c r="A115" s="17"/>
      <c r="B115" s="17"/>
      <c r="C115" s="17"/>
      <c r="D115" s="119"/>
      <c r="E115" s="121"/>
      <c r="F115" s="121"/>
      <c r="G115" s="17"/>
      <c r="H115" s="119"/>
      <c r="I115" s="119"/>
      <c r="J115" s="119"/>
      <c r="K115" s="119"/>
      <c r="L115" s="119"/>
      <c r="M115" s="119"/>
      <c r="N115" s="119"/>
      <c r="O115" s="120"/>
      <c r="P115" s="119"/>
      <c r="Q115" s="119"/>
      <c r="R115" s="119"/>
      <c r="S115" s="119"/>
      <c r="T115" s="119"/>
      <c r="U115" s="119"/>
      <c r="V115" s="119"/>
      <c r="W115" s="119"/>
      <c r="X115" s="119"/>
      <c r="Y115" s="119"/>
      <c r="Z115" s="119"/>
      <c r="AA115" s="20"/>
      <c r="AB115" s="20"/>
      <c r="AC115" s="20"/>
      <c r="AD115" s="20"/>
      <c r="AE115" s="17"/>
      <c r="AF115" s="119"/>
      <c r="AG115" s="119"/>
      <c r="AH115" s="120"/>
      <c r="AI115" s="120"/>
      <c r="AJ115" s="119"/>
      <c r="AK115" s="119"/>
      <c r="AL115" s="119"/>
      <c r="AM115" s="119"/>
      <c r="AN115" s="119"/>
      <c r="AO115" s="119"/>
      <c r="AP115" s="17"/>
      <c r="AQ115" s="17"/>
      <c r="AR115" s="17"/>
      <c r="AS115" s="17"/>
      <c r="AT115" s="17"/>
      <c r="AU115" s="17"/>
      <c r="AV115" s="17"/>
    </row>
    <row r="116" spans="1:48" s="1" customFormat="1" x14ac:dyDescent="0.25">
      <c r="A116" s="17"/>
      <c r="B116" s="17"/>
      <c r="C116" s="17"/>
      <c r="D116" s="119"/>
      <c r="E116" s="121"/>
      <c r="F116" s="121"/>
      <c r="G116" s="17"/>
      <c r="H116" s="119"/>
      <c r="I116" s="119"/>
      <c r="J116" s="119"/>
      <c r="K116" s="119"/>
      <c r="L116" s="119"/>
      <c r="M116" s="119"/>
      <c r="N116" s="119"/>
      <c r="O116" s="120"/>
      <c r="P116" s="119"/>
      <c r="Q116" s="119"/>
      <c r="R116" s="119"/>
      <c r="S116" s="119"/>
      <c r="T116" s="119"/>
      <c r="U116" s="119"/>
      <c r="V116" s="119"/>
      <c r="W116" s="119"/>
      <c r="X116" s="119"/>
      <c r="Y116" s="119"/>
      <c r="Z116" s="119"/>
      <c r="AA116" s="20"/>
      <c r="AB116" s="20"/>
      <c r="AC116" s="20"/>
      <c r="AD116" s="20"/>
      <c r="AE116" s="17"/>
      <c r="AF116" s="119"/>
      <c r="AG116" s="119"/>
      <c r="AH116" s="120"/>
      <c r="AI116" s="120"/>
      <c r="AJ116" s="119"/>
      <c r="AK116" s="119"/>
      <c r="AL116" s="119"/>
      <c r="AM116" s="119"/>
      <c r="AN116" s="119"/>
      <c r="AO116" s="119"/>
      <c r="AP116" s="17"/>
      <c r="AQ116" s="17"/>
      <c r="AR116" s="17"/>
      <c r="AS116" s="17"/>
      <c r="AT116" s="17"/>
      <c r="AU116" s="17"/>
      <c r="AV116" s="17"/>
    </row>
    <row r="117" spans="1:48" s="1" customFormat="1" x14ac:dyDescent="0.25">
      <c r="A117" s="17"/>
      <c r="B117" s="17"/>
      <c r="C117" s="17"/>
      <c r="D117" s="119"/>
      <c r="E117" s="121"/>
      <c r="F117" s="121"/>
      <c r="G117" s="17"/>
      <c r="H117" s="119"/>
      <c r="I117" s="119"/>
      <c r="J117" s="119"/>
      <c r="K117" s="119"/>
      <c r="L117" s="119"/>
      <c r="M117" s="119"/>
      <c r="N117" s="119"/>
      <c r="O117" s="120"/>
      <c r="P117" s="119"/>
      <c r="Q117" s="119"/>
      <c r="R117" s="119"/>
      <c r="S117" s="119"/>
      <c r="T117" s="119"/>
      <c r="U117" s="119"/>
      <c r="V117" s="119"/>
      <c r="W117" s="119"/>
      <c r="X117" s="119"/>
      <c r="Y117" s="119"/>
      <c r="Z117" s="119"/>
      <c r="AA117" s="20"/>
      <c r="AB117" s="20"/>
      <c r="AC117" s="20"/>
      <c r="AD117" s="20"/>
      <c r="AE117" s="17"/>
      <c r="AF117" s="119"/>
      <c r="AG117" s="119"/>
      <c r="AH117" s="120"/>
      <c r="AI117" s="120"/>
      <c r="AJ117" s="119"/>
      <c r="AK117" s="119"/>
      <c r="AL117" s="119"/>
      <c r="AM117" s="119"/>
      <c r="AN117" s="119"/>
      <c r="AO117" s="119"/>
      <c r="AP117" s="17"/>
      <c r="AQ117" s="17"/>
      <c r="AR117" s="17"/>
      <c r="AS117" s="17"/>
      <c r="AT117" s="17"/>
      <c r="AU117" s="17"/>
      <c r="AV117" s="17"/>
    </row>
    <row r="118" spans="1:48" s="1" customFormat="1" x14ac:dyDescent="0.25">
      <c r="A118" s="17"/>
      <c r="B118" s="17"/>
      <c r="C118" s="17"/>
      <c r="D118" s="119"/>
      <c r="E118" s="121"/>
      <c r="F118" s="121"/>
      <c r="G118" s="17"/>
      <c r="H118" s="119"/>
      <c r="I118" s="119"/>
      <c r="J118" s="119"/>
      <c r="K118" s="119"/>
      <c r="L118" s="119"/>
      <c r="M118" s="119"/>
      <c r="N118" s="119"/>
      <c r="O118" s="120"/>
      <c r="P118" s="119"/>
      <c r="Q118" s="119"/>
      <c r="R118" s="119"/>
      <c r="S118" s="119"/>
      <c r="T118" s="119"/>
      <c r="U118" s="119"/>
      <c r="V118" s="119"/>
      <c r="W118" s="119"/>
      <c r="X118" s="119"/>
      <c r="Y118" s="119"/>
      <c r="Z118" s="119"/>
      <c r="AA118" s="20"/>
      <c r="AB118" s="20"/>
      <c r="AC118" s="20"/>
      <c r="AD118" s="20"/>
      <c r="AE118" s="17"/>
      <c r="AF118" s="119"/>
      <c r="AG118" s="119"/>
      <c r="AH118" s="120"/>
      <c r="AI118" s="120"/>
      <c r="AJ118" s="119"/>
      <c r="AK118" s="119"/>
      <c r="AL118" s="119"/>
      <c r="AM118" s="119"/>
      <c r="AN118" s="119"/>
      <c r="AO118" s="119"/>
      <c r="AP118" s="17"/>
      <c r="AQ118" s="17"/>
      <c r="AR118" s="17"/>
      <c r="AS118" s="17"/>
      <c r="AT118" s="17"/>
      <c r="AU118" s="17"/>
      <c r="AV118" s="17"/>
    </row>
    <row r="119" spans="1:48" s="1" customFormat="1" x14ac:dyDescent="0.25">
      <c r="A119" s="17"/>
      <c r="B119" s="17"/>
      <c r="C119" s="17"/>
      <c r="D119" s="119"/>
      <c r="E119" s="121"/>
      <c r="F119" s="121"/>
      <c r="G119" s="17"/>
      <c r="H119" s="119"/>
      <c r="I119" s="119"/>
      <c r="J119" s="119"/>
      <c r="K119" s="119"/>
      <c r="L119" s="119"/>
      <c r="M119" s="119"/>
      <c r="N119" s="119"/>
      <c r="O119" s="120"/>
      <c r="P119" s="119"/>
      <c r="Q119" s="119"/>
      <c r="R119" s="119"/>
      <c r="S119" s="119"/>
      <c r="T119" s="119"/>
      <c r="U119" s="119"/>
      <c r="V119" s="119"/>
      <c r="W119" s="119"/>
      <c r="X119" s="119"/>
      <c r="Y119" s="119"/>
      <c r="Z119" s="119"/>
      <c r="AA119" s="20"/>
      <c r="AB119" s="20"/>
      <c r="AC119" s="20"/>
      <c r="AD119" s="20"/>
      <c r="AE119" s="17"/>
      <c r="AF119" s="119"/>
      <c r="AG119" s="119"/>
      <c r="AH119" s="120"/>
      <c r="AI119" s="120"/>
      <c r="AJ119" s="119"/>
      <c r="AK119" s="119"/>
      <c r="AL119" s="119"/>
      <c r="AM119" s="119"/>
      <c r="AN119" s="119"/>
      <c r="AO119" s="119"/>
      <c r="AP119" s="17"/>
      <c r="AQ119" s="17"/>
      <c r="AR119" s="17"/>
      <c r="AS119" s="17"/>
      <c r="AT119" s="17"/>
      <c r="AU119" s="17"/>
      <c r="AV119" s="17"/>
    </row>
    <row r="120" spans="1:48" s="1" customFormat="1" x14ac:dyDescent="0.25">
      <c r="A120" s="17"/>
      <c r="B120" s="17"/>
      <c r="C120" s="17"/>
      <c r="D120" s="119"/>
      <c r="E120" s="121"/>
      <c r="F120" s="121"/>
      <c r="G120" s="17"/>
      <c r="H120" s="119"/>
      <c r="I120" s="119"/>
      <c r="J120" s="119"/>
      <c r="K120" s="119"/>
      <c r="L120" s="119"/>
      <c r="M120" s="119"/>
      <c r="N120" s="119"/>
      <c r="O120" s="120"/>
      <c r="P120" s="119"/>
      <c r="Q120" s="119"/>
      <c r="R120" s="119"/>
      <c r="S120" s="119"/>
      <c r="T120" s="119"/>
      <c r="U120" s="119"/>
      <c r="V120" s="119"/>
      <c r="W120" s="119"/>
      <c r="X120" s="119"/>
      <c r="Y120" s="119"/>
      <c r="Z120" s="119"/>
      <c r="AA120" s="20"/>
      <c r="AB120" s="20"/>
      <c r="AC120" s="20"/>
      <c r="AD120" s="20"/>
      <c r="AE120" s="17"/>
      <c r="AF120" s="119"/>
      <c r="AG120" s="119"/>
      <c r="AH120" s="120"/>
      <c r="AI120" s="120"/>
      <c r="AJ120" s="119"/>
      <c r="AK120" s="119"/>
      <c r="AL120" s="119"/>
      <c r="AM120" s="119"/>
      <c r="AN120" s="119"/>
      <c r="AO120" s="119"/>
      <c r="AP120" s="17"/>
      <c r="AQ120" s="17"/>
      <c r="AR120" s="17"/>
      <c r="AS120" s="17"/>
      <c r="AT120" s="17"/>
      <c r="AU120" s="17"/>
      <c r="AV120" s="17"/>
    </row>
    <row r="121" spans="1:48" s="1" customFormat="1" x14ac:dyDescent="0.25">
      <c r="A121" s="17"/>
      <c r="B121" s="17"/>
      <c r="C121" s="17"/>
      <c r="D121" s="119"/>
      <c r="E121" s="121"/>
      <c r="F121" s="121"/>
      <c r="G121" s="17"/>
      <c r="H121" s="119"/>
      <c r="I121" s="119"/>
      <c r="J121" s="119"/>
      <c r="K121" s="119"/>
      <c r="L121" s="119"/>
      <c r="M121" s="119"/>
      <c r="N121" s="119"/>
      <c r="O121" s="120"/>
      <c r="P121" s="119"/>
      <c r="Q121" s="119"/>
      <c r="R121" s="119"/>
      <c r="S121" s="119"/>
      <c r="T121" s="119"/>
      <c r="U121" s="119"/>
      <c r="V121" s="119"/>
      <c r="W121" s="119"/>
      <c r="X121" s="119"/>
      <c r="Y121" s="119"/>
      <c r="Z121" s="119"/>
      <c r="AA121" s="20"/>
      <c r="AB121" s="20"/>
      <c r="AC121" s="20"/>
      <c r="AD121" s="20"/>
      <c r="AE121" s="17"/>
      <c r="AF121" s="119"/>
      <c r="AG121" s="119"/>
      <c r="AH121" s="120"/>
      <c r="AI121" s="120"/>
      <c r="AJ121" s="119"/>
      <c r="AK121" s="119"/>
      <c r="AL121" s="119"/>
      <c r="AM121" s="119"/>
      <c r="AN121" s="119"/>
      <c r="AO121" s="119"/>
      <c r="AP121" s="17"/>
      <c r="AQ121" s="17"/>
      <c r="AR121" s="17"/>
      <c r="AS121" s="17"/>
      <c r="AT121" s="17"/>
      <c r="AU121" s="17"/>
      <c r="AV121" s="17"/>
    </row>
    <row r="122" spans="1:48" s="1" customFormat="1" x14ac:dyDescent="0.25">
      <c r="A122" s="17"/>
      <c r="B122" s="17"/>
      <c r="C122" s="17"/>
      <c r="D122" s="119"/>
      <c r="E122" s="121"/>
      <c r="F122" s="121"/>
      <c r="G122" s="17"/>
      <c r="H122" s="119"/>
      <c r="I122" s="119"/>
      <c r="J122" s="119"/>
      <c r="K122" s="119"/>
      <c r="L122" s="119"/>
      <c r="M122" s="119"/>
      <c r="N122" s="119"/>
      <c r="O122" s="120"/>
      <c r="P122" s="119"/>
      <c r="Q122" s="119"/>
      <c r="R122" s="119"/>
      <c r="S122" s="119"/>
      <c r="T122" s="119"/>
      <c r="U122" s="119"/>
      <c r="V122" s="119"/>
      <c r="W122" s="119"/>
      <c r="X122" s="119"/>
      <c r="Y122" s="119"/>
      <c r="Z122" s="119"/>
      <c r="AA122" s="20"/>
      <c r="AB122" s="20"/>
      <c r="AC122" s="20"/>
      <c r="AD122" s="20"/>
      <c r="AE122" s="17"/>
      <c r="AF122" s="119"/>
      <c r="AG122" s="119"/>
      <c r="AH122" s="120"/>
      <c r="AI122" s="120"/>
      <c r="AJ122" s="119"/>
      <c r="AK122" s="119"/>
      <c r="AL122" s="119"/>
      <c r="AM122" s="119"/>
      <c r="AN122" s="119"/>
      <c r="AO122" s="119"/>
      <c r="AP122" s="17"/>
      <c r="AQ122" s="17"/>
      <c r="AR122" s="17"/>
      <c r="AS122" s="17"/>
      <c r="AT122" s="17"/>
      <c r="AU122" s="17"/>
      <c r="AV122" s="17"/>
    </row>
    <row r="123" spans="1:48" s="1" customFormat="1" x14ac:dyDescent="0.25">
      <c r="A123" s="17"/>
      <c r="B123" s="17"/>
      <c r="C123" s="17"/>
      <c r="D123" s="119"/>
      <c r="E123" s="121"/>
      <c r="F123" s="121"/>
      <c r="G123" s="17"/>
      <c r="H123" s="119"/>
      <c r="I123" s="119"/>
      <c r="J123" s="119"/>
      <c r="K123" s="119"/>
      <c r="L123" s="119"/>
      <c r="M123" s="119"/>
      <c r="N123" s="119"/>
      <c r="O123" s="120"/>
      <c r="P123" s="119"/>
      <c r="Q123" s="119"/>
      <c r="R123" s="119"/>
      <c r="S123" s="119"/>
      <c r="T123" s="119"/>
      <c r="U123" s="119"/>
      <c r="V123" s="119"/>
      <c r="W123" s="119"/>
      <c r="X123" s="119"/>
      <c r="Y123" s="119"/>
      <c r="Z123" s="119"/>
      <c r="AA123" s="20"/>
      <c r="AB123" s="20"/>
      <c r="AC123" s="20"/>
      <c r="AD123" s="20"/>
      <c r="AE123" s="17"/>
      <c r="AF123" s="119"/>
      <c r="AG123" s="119"/>
      <c r="AH123" s="120"/>
      <c r="AI123" s="120"/>
      <c r="AJ123" s="119"/>
      <c r="AK123" s="119"/>
      <c r="AL123" s="119"/>
      <c r="AM123" s="119"/>
      <c r="AN123" s="119"/>
      <c r="AO123" s="119"/>
      <c r="AP123" s="17"/>
      <c r="AQ123" s="17"/>
      <c r="AR123" s="17"/>
      <c r="AS123" s="17"/>
      <c r="AT123" s="17"/>
      <c r="AU123" s="17"/>
      <c r="AV123" s="17"/>
    </row>
    <row r="124" spans="1:48" s="1" customFormat="1" x14ac:dyDescent="0.25">
      <c r="A124" s="17"/>
      <c r="B124" s="17"/>
      <c r="C124" s="17"/>
      <c r="D124" s="119"/>
      <c r="E124" s="121"/>
      <c r="F124" s="121"/>
      <c r="G124" s="17"/>
      <c r="H124" s="119"/>
      <c r="I124" s="119"/>
      <c r="J124" s="119"/>
      <c r="K124" s="119"/>
      <c r="L124" s="119"/>
      <c r="M124" s="119"/>
      <c r="N124" s="119"/>
      <c r="O124" s="120"/>
      <c r="P124" s="119"/>
      <c r="Q124" s="119"/>
      <c r="R124" s="119"/>
      <c r="S124" s="119"/>
      <c r="T124" s="119"/>
      <c r="U124" s="119"/>
      <c r="V124" s="119"/>
      <c r="W124" s="119"/>
      <c r="X124" s="119"/>
      <c r="Y124" s="119"/>
      <c r="Z124" s="119"/>
      <c r="AA124" s="20"/>
      <c r="AB124" s="20"/>
      <c r="AC124" s="20"/>
      <c r="AD124" s="20"/>
      <c r="AE124" s="17"/>
      <c r="AF124" s="119"/>
      <c r="AG124" s="119"/>
      <c r="AH124" s="120"/>
      <c r="AI124" s="120"/>
      <c r="AJ124" s="119"/>
      <c r="AK124" s="119"/>
      <c r="AL124" s="119"/>
      <c r="AM124" s="119"/>
      <c r="AN124" s="119"/>
      <c r="AO124" s="119"/>
      <c r="AP124" s="17"/>
      <c r="AQ124" s="17"/>
      <c r="AR124" s="17"/>
      <c r="AS124" s="17"/>
      <c r="AT124" s="17"/>
      <c r="AU124" s="17"/>
      <c r="AV124" s="17"/>
    </row>
    <row r="125" spans="1:48" s="1" customFormat="1" x14ac:dyDescent="0.25">
      <c r="A125" s="17"/>
      <c r="B125" s="17"/>
      <c r="C125" s="17"/>
      <c r="D125" s="119"/>
      <c r="E125" s="121"/>
      <c r="F125" s="121"/>
      <c r="G125" s="17"/>
      <c r="H125" s="119"/>
      <c r="I125" s="119"/>
      <c r="J125" s="119"/>
      <c r="K125" s="119"/>
      <c r="L125" s="119"/>
      <c r="M125" s="119"/>
      <c r="N125" s="119"/>
      <c r="O125" s="120"/>
      <c r="P125" s="119"/>
      <c r="Q125" s="119"/>
      <c r="R125" s="119"/>
      <c r="S125" s="119"/>
      <c r="T125" s="119"/>
      <c r="U125" s="119"/>
      <c r="V125" s="119"/>
      <c r="W125" s="119"/>
      <c r="X125" s="119"/>
      <c r="Y125" s="119"/>
      <c r="Z125" s="119"/>
      <c r="AA125" s="20"/>
      <c r="AB125" s="20"/>
      <c r="AC125" s="20"/>
      <c r="AD125" s="20"/>
      <c r="AE125" s="17"/>
      <c r="AF125" s="119"/>
      <c r="AG125" s="119"/>
      <c r="AH125" s="120"/>
      <c r="AI125" s="120"/>
      <c r="AJ125" s="119"/>
      <c r="AK125" s="119"/>
      <c r="AL125" s="119"/>
      <c r="AM125" s="119"/>
      <c r="AN125" s="119"/>
      <c r="AO125" s="119"/>
      <c r="AP125" s="17"/>
      <c r="AQ125" s="17"/>
      <c r="AR125" s="17"/>
      <c r="AS125" s="17"/>
      <c r="AT125" s="17"/>
      <c r="AU125" s="17"/>
      <c r="AV125" s="17"/>
    </row>
    <row r="126" spans="1:48" s="1" customFormat="1" x14ac:dyDescent="0.25">
      <c r="A126" s="17"/>
      <c r="B126" s="17"/>
      <c r="C126" s="17"/>
      <c r="D126" s="119"/>
      <c r="E126" s="121"/>
      <c r="F126" s="121"/>
      <c r="G126" s="17"/>
      <c r="H126" s="119"/>
      <c r="I126" s="119"/>
      <c r="J126" s="119"/>
      <c r="K126" s="119"/>
      <c r="L126" s="119"/>
      <c r="M126" s="119"/>
      <c r="N126" s="119"/>
      <c r="O126" s="120"/>
      <c r="P126" s="119"/>
      <c r="Q126" s="119"/>
      <c r="R126" s="119"/>
      <c r="S126" s="119"/>
      <c r="T126" s="119"/>
      <c r="U126" s="119"/>
      <c r="V126" s="119"/>
      <c r="W126" s="119"/>
      <c r="X126" s="119"/>
      <c r="Y126" s="119"/>
      <c r="Z126" s="119"/>
      <c r="AA126" s="20"/>
      <c r="AB126" s="20"/>
      <c r="AC126" s="20"/>
      <c r="AD126" s="20"/>
      <c r="AE126" s="17"/>
      <c r="AF126" s="119"/>
      <c r="AG126" s="119"/>
      <c r="AH126" s="120"/>
      <c r="AI126" s="120"/>
      <c r="AJ126" s="119"/>
      <c r="AK126" s="119"/>
      <c r="AL126" s="119"/>
      <c r="AM126" s="119"/>
      <c r="AN126" s="119"/>
      <c r="AO126" s="119"/>
      <c r="AP126" s="17"/>
      <c r="AQ126" s="17"/>
      <c r="AR126" s="17"/>
      <c r="AS126" s="17"/>
      <c r="AT126" s="17"/>
      <c r="AU126" s="17"/>
      <c r="AV126" s="17"/>
    </row>
    <row r="127" spans="1:48" s="1" customFormat="1" x14ac:dyDescent="0.25">
      <c r="A127" s="17"/>
      <c r="B127" s="17"/>
      <c r="C127" s="17"/>
      <c r="D127" s="119"/>
      <c r="E127" s="121"/>
      <c r="F127" s="121"/>
      <c r="G127" s="17"/>
      <c r="H127" s="119"/>
      <c r="I127" s="119"/>
      <c r="J127" s="119"/>
      <c r="K127" s="119"/>
      <c r="L127" s="119"/>
      <c r="M127" s="119"/>
      <c r="N127" s="119"/>
      <c r="O127" s="120"/>
      <c r="P127" s="119"/>
      <c r="Q127" s="119"/>
      <c r="R127" s="119"/>
      <c r="S127" s="119"/>
      <c r="T127" s="119"/>
      <c r="U127" s="119"/>
      <c r="V127" s="119"/>
      <c r="W127" s="119"/>
      <c r="X127" s="119"/>
      <c r="Y127" s="119"/>
      <c r="Z127" s="119"/>
      <c r="AA127" s="20"/>
      <c r="AB127" s="20"/>
      <c r="AC127" s="20"/>
      <c r="AD127" s="20"/>
      <c r="AE127" s="17"/>
      <c r="AF127" s="119"/>
      <c r="AG127" s="119"/>
      <c r="AH127" s="120"/>
      <c r="AI127" s="120"/>
      <c r="AJ127" s="119"/>
      <c r="AK127" s="119"/>
      <c r="AL127" s="119"/>
      <c r="AM127" s="119"/>
      <c r="AN127" s="119"/>
      <c r="AO127" s="119"/>
      <c r="AP127" s="17"/>
      <c r="AQ127" s="17"/>
      <c r="AR127" s="17"/>
      <c r="AS127" s="17"/>
      <c r="AT127" s="17"/>
      <c r="AU127" s="17"/>
      <c r="AV127" s="17"/>
    </row>
    <row r="128" spans="1:48" s="1" customFormat="1" x14ac:dyDescent="0.25">
      <c r="A128" s="17"/>
      <c r="B128" s="17"/>
      <c r="C128" s="17"/>
      <c r="D128" s="119"/>
      <c r="E128" s="121"/>
      <c r="F128" s="121"/>
      <c r="G128" s="17"/>
      <c r="H128" s="119"/>
      <c r="I128" s="119"/>
      <c r="J128" s="119"/>
      <c r="K128" s="119"/>
      <c r="L128" s="119"/>
      <c r="M128" s="119"/>
      <c r="N128" s="119"/>
      <c r="O128" s="120"/>
      <c r="P128" s="119"/>
      <c r="Q128" s="119"/>
      <c r="R128" s="119"/>
      <c r="S128" s="119"/>
      <c r="T128" s="119"/>
      <c r="U128" s="119"/>
      <c r="V128" s="119"/>
      <c r="W128" s="119"/>
      <c r="X128" s="119"/>
      <c r="Y128" s="119"/>
      <c r="Z128" s="119"/>
      <c r="AA128" s="20"/>
      <c r="AB128" s="20"/>
      <c r="AC128" s="20"/>
      <c r="AD128" s="20"/>
      <c r="AE128" s="17"/>
      <c r="AF128" s="119"/>
      <c r="AG128" s="119"/>
      <c r="AH128" s="120"/>
      <c r="AI128" s="120"/>
      <c r="AJ128" s="119"/>
      <c r="AK128" s="119"/>
      <c r="AL128" s="119"/>
      <c r="AM128" s="119"/>
      <c r="AN128" s="119"/>
      <c r="AO128" s="119"/>
      <c r="AP128" s="17"/>
      <c r="AQ128" s="17"/>
      <c r="AR128" s="17"/>
      <c r="AS128" s="17"/>
      <c r="AT128" s="17"/>
      <c r="AU128" s="17"/>
      <c r="AV128" s="17"/>
    </row>
    <row r="129" spans="1:48" s="1" customFormat="1" x14ac:dyDescent="0.25">
      <c r="A129" s="17"/>
      <c r="B129" s="17"/>
      <c r="C129" s="17"/>
      <c r="D129" s="119"/>
      <c r="E129" s="121"/>
      <c r="F129" s="121"/>
      <c r="G129" s="17"/>
      <c r="H129" s="119"/>
      <c r="I129" s="119"/>
      <c r="J129" s="119"/>
      <c r="K129" s="119"/>
      <c r="L129" s="119"/>
      <c r="M129" s="119"/>
      <c r="N129" s="119"/>
      <c r="O129" s="120"/>
      <c r="P129" s="119"/>
      <c r="Q129" s="119"/>
      <c r="R129" s="119"/>
      <c r="S129" s="119"/>
      <c r="T129" s="119"/>
      <c r="U129" s="119"/>
      <c r="V129" s="119"/>
      <c r="W129" s="119"/>
      <c r="X129" s="119"/>
      <c r="Y129" s="119"/>
      <c r="Z129" s="119"/>
      <c r="AA129" s="20"/>
      <c r="AB129" s="20"/>
      <c r="AC129" s="20"/>
      <c r="AD129" s="20"/>
      <c r="AE129" s="17"/>
      <c r="AF129" s="119"/>
      <c r="AG129" s="119"/>
      <c r="AH129" s="120"/>
      <c r="AI129" s="120"/>
      <c r="AJ129" s="119"/>
      <c r="AK129" s="119"/>
      <c r="AL129" s="119"/>
      <c r="AM129" s="119"/>
      <c r="AN129" s="119"/>
      <c r="AO129" s="119"/>
      <c r="AP129" s="17"/>
      <c r="AQ129" s="17"/>
      <c r="AR129" s="17"/>
      <c r="AS129" s="17"/>
      <c r="AT129" s="17"/>
      <c r="AU129" s="17"/>
      <c r="AV129" s="17"/>
    </row>
    <row r="130" spans="1:48" s="1" customFormat="1" x14ac:dyDescent="0.25">
      <c r="A130" s="17"/>
      <c r="B130" s="17"/>
      <c r="C130" s="17"/>
      <c r="D130" s="119"/>
      <c r="E130" s="121"/>
      <c r="F130" s="121"/>
      <c r="G130" s="17"/>
      <c r="H130" s="119"/>
      <c r="I130" s="119"/>
      <c r="J130" s="119"/>
      <c r="K130" s="119"/>
      <c r="L130" s="119"/>
      <c r="M130" s="119"/>
      <c r="N130" s="119"/>
      <c r="O130" s="120"/>
      <c r="P130" s="119"/>
      <c r="Q130" s="119"/>
      <c r="R130" s="119"/>
      <c r="S130" s="119"/>
      <c r="T130" s="119"/>
      <c r="U130" s="119"/>
      <c r="V130" s="119"/>
      <c r="W130" s="119"/>
      <c r="X130" s="119"/>
      <c r="Y130" s="119"/>
      <c r="Z130" s="119"/>
      <c r="AA130" s="20"/>
      <c r="AB130" s="20"/>
      <c r="AC130" s="20"/>
      <c r="AD130" s="20"/>
      <c r="AE130" s="17"/>
      <c r="AF130" s="119"/>
      <c r="AG130" s="119"/>
      <c r="AH130" s="120"/>
      <c r="AI130" s="120"/>
      <c r="AJ130" s="119"/>
      <c r="AK130" s="119"/>
      <c r="AL130" s="119"/>
      <c r="AM130" s="119"/>
      <c r="AN130" s="119"/>
      <c r="AO130" s="119"/>
      <c r="AP130" s="17"/>
      <c r="AQ130" s="17"/>
      <c r="AR130" s="17"/>
      <c r="AS130" s="17"/>
      <c r="AT130" s="17"/>
      <c r="AU130" s="17"/>
      <c r="AV130" s="17"/>
    </row>
    <row r="131" spans="1:48" s="1" customFormat="1" x14ac:dyDescent="0.25">
      <c r="A131" s="17"/>
      <c r="B131" s="17"/>
      <c r="C131" s="17"/>
      <c r="D131" s="119"/>
      <c r="E131" s="121"/>
      <c r="F131" s="121"/>
      <c r="G131" s="17"/>
      <c r="H131" s="119"/>
      <c r="I131" s="119"/>
      <c r="J131" s="119"/>
      <c r="K131" s="119"/>
      <c r="L131" s="119"/>
      <c r="M131" s="119"/>
      <c r="N131" s="119"/>
      <c r="O131" s="120"/>
      <c r="P131" s="119"/>
      <c r="Q131" s="119"/>
      <c r="R131" s="119"/>
      <c r="S131" s="119"/>
      <c r="T131" s="119"/>
      <c r="U131" s="119"/>
      <c r="V131" s="119"/>
      <c r="W131" s="119"/>
      <c r="X131" s="119"/>
      <c r="Y131" s="119"/>
      <c r="Z131" s="119"/>
      <c r="AA131" s="20"/>
      <c r="AB131" s="20"/>
      <c r="AC131" s="20"/>
      <c r="AD131" s="20"/>
      <c r="AE131" s="17"/>
      <c r="AF131" s="119"/>
      <c r="AG131" s="119"/>
      <c r="AH131" s="120"/>
      <c r="AI131" s="120"/>
      <c r="AJ131" s="119"/>
      <c r="AK131" s="119"/>
      <c r="AL131" s="119"/>
      <c r="AM131" s="119"/>
      <c r="AN131" s="119"/>
      <c r="AO131" s="119"/>
      <c r="AP131" s="17"/>
      <c r="AQ131" s="17"/>
      <c r="AR131" s="17"/>
      <c r="AS131" s="17"/>
      <c r="AT131" s="17"/>
      <c r="AU131" s="17"/>
      <c r="AV131" s="17"/>
    </row>
    <row r="132" spans="1:48" s="1" customFormat="1" x14ac:dyDescent="0.25">
      <c r="A132" s="17"/>
      <c r="B132" s="17"/>
      <c r="C132" s="17"/>
      <c r="D132" s="119"/>
      <c r="E132" s="121"/>
      <c r="F132" s="121"/>
      <c r="G132" s="17"/>
      <c r="H132" s="119"/>
      <c r="I132" s="119"/>
      <c r="J132" s="119"/>
      <c r="K132" s="119"/>
      <c r="L132" s="119"/>
      <c r="M132" s="119"/>
      <c r="N132" s="119"/>
      <c r="O132" s="120"/>
      <c r="P132" s="119"/>
      <c r="Q132" s="119"/>
      <c r="R132" s="119"/>
      <c r="S132" s="119"/>
      <c r="T132" s="119"/>
      <c r="U132" s="119"/>
      <c r="V132" s="119"/>
      <c r="W132" s="119"/>
      <c r="X132" s="119"/>
      <c r="Y132" s="119"/>
      <c r="Z132" s="119"/>
      <c r="AA132" s="20"/>
      <c r="AB132" s="20"/>
      <c r="AC132" s="20"/>
      <c r="AD132" s="20"/>
      <c r="AE132" s="17"/>
      <c r="AF132" s="119"/>
      <c r="AG132" s="119"/>
      <c r="AH132" s="120"/>
      <c r="AI132" s="120"/>
      <c r="AJ132" s="119"/>
      <c r="AK132" s="119"/>
      <c r="AL132" s="119"/>
      <c r="AM132" s="119"/>
      <c r="AN132" s="119"/>
      <c r="AO132" s="119"/>
      <c r="AP132" s="17"/>
      <c r="AQ132" s="17"/>
      <c r="AR132" s="17"/>
      <c r="AS132" s="17"/>
      <c r="AT132" s="17"/>
      <c r="AU132" s="17"/>
      <c r="AV132" s="17"/>
    </row>
    <row r="133" spans="1:48" s="1" customFormat="1" x14ac:dyDescent="0.25">
      <c r="A133" s="17"/>
      <c r="B133" s="17"/>
      <c r="C133" s="17"/>
      <c r="D133" s="119"/>
      <c r="E133" s="121"/>
      <c r="F133" s="121"/>
      <c r="G133" s="17"/>
      <c r="H133" s="119"/>
      <c r="I133" s="119"/>
      <c r="J133" s="119"/>
      <c r="K133" s="119"/>
      <c r="L133" s="119"/>
      <c r="M133" s="119"/>
      <c r="N133" s="119"/>
      <c r="O133" s="120"/>
      <c r="P133" s="119"/>
      <c r="Q133" s="119"/>
      <c r="R133" s="119"/>
      <c r="S133" s="119"/>
      <c r="T133" s="119"/>
      <c r="U133" s="119"/>
      <c r="V133" s="119"/>
      <c r="W133" s="119"/>
      <c r="X133" s="119"/>
      <c r="Y133" s="119"/>
      <c r="Z133" s="119"/>
      <c r="AA133" s="20"/>
      <c r="AB133" s="20"/>
      <c r="AC133" s="20"/>
      <c r="AD133" s="20"/>
      <c r="AE133" s="17"/>
      <c r="AF133" s="119"/>
      <c r="AG133" s="119"/>
      <c r="AH133" s="120"/>
      <c r="AI133" s="120"/>
      <c r="AJ133" s="119"/>
      <c r="AK133" s="119"/>
      <c r="AL133" s="119"/>
      <c r="AM133" s="119"/>
      <c r="AN133" s="119"/>
      <c r="AO133" s="119"/>
      <c r="AP133" s="17"/>
      <c r="AQ133" s="17"/>
      <c r="AR133" s="17"/>
      <c r="AS133" s="17"/>
      <c r="AT133" s="17"/>
      <c r="AU133" s="17"/>
      <c r="AV133" s="17"/>
    </row>
    <row r="134" spans="1:48" s="1" customFormat="1" x14ac:dyDescent="0.25">
      <c r="A134" s="17"/>
      <c r="B134" s="17"/>
      <c r="C134" s="17"/>
      <c r="D134" s="119"/>
      <c r="E134" s="121"/>
      <c r="F134" s="121"/>
      <c r="G134" s="17"/>
      <c r="H134" s="119"/>
      <c r="I134" s="119"/>
      <c r="J134" s="119"/>
      <c r="K134" s="119"/>
      <c r="L134" s="119"/>
      <c r="M134" s="119"/>
      <c r="N134" s="119"/>
      <c r="O134" s="120"/>
      <c r="P134" s="119"/>
      <c r="Q134" s="119"/>
      <c r="R134" s="119"/>
      <c r="S134" s="119"/>
      <c r="T134" s="119"/>
      <c r="U134" s="119"/>
      <c r="V134" s="119"/>
      <c r="W134" s="119"/>
      <c r="X134" s="119"/>
      <c r="Y134" s="119"/>
      <c r="Z134" s="119"/>
      <c r="AA134" s="20"/>
      <c r="AB134" s="20"/>
      <c r="AC134" s="20"/>
      <c r="AD134" s="20"/>
      <c r="AE134" s="17"/>
      <c r="AF134" s="119"/>
      <c r="AG134" s="119"/>
      <c r="AH134" s="120"/>
      <c r="AI134" s="120"/>
      <c r="AJ134" s="119"/>
      <c r="AK134" s="119"/>
      <c r="AL134" s="119"/>
      <c r="AM134" s="119"/>
      <c r="AN134" s="119"/>
      <c r="AO134" s="119"/>
      <c r="AP134" s="17"/>
      <c r="AQ134" s="17"/>
      <c r="AR134" s="17"/>
      <c r="AS134" s="17"/>
      <c r="AT134" s="17"/>
      <c r="AU134" s="17"/>
      <c r="AV134" s="17"/>
    </row>
    <row r="135" spans="1:48" s="1" customFormat="1" x14ac:dyDescent="0.25">
      <c r="A135" s="17"/>
      <c r="B135" s="17"/>
      <c r="C135" s="17"/>
      <c r="D135" s="119"/>
      <c r="E135" s="121"/>
      <c r="F135" s="121"/>
      <c r="G135" s="17"/>
      <c r="H135" s="119"/>
      <c r="I135" s="119"/>
      <c r="J135" s="119"/>
      <c r="K135" s="119"/>
      <c r="L135" s="119"/>
      <c r="M135" s="119"/>
      <c r="N135" s="119"/>
      <c r="O135" s="120"/>
      <c r="P135" s="119"/>
      <c r="Q135" s="119"/>
      <c r="R135" s="119"/>
      <c r="S135" s="119"/>
      <c r="T135" s="119"/>
      <c r="U135" s="119"/>
      <c r="V135" s="119"/>
      <c r="W135" s="119"/>
      <c r="X135" s="119"/>
      <c r="Y135" s="119"/>
      <c r="Z135" s="119"/>
      <c r="AA135" s="20"/>
      <c r="AB135" s="20"/>
      <c r="AC135" s="20"/>
      <c r="AD135" s="20"/>
      <c r="AE135" s="17"/>
      <c r="AF135" s="119"/>
      <c r="AG135" s="119"/>
      <c r="AH135" s="120"/>
      <c r="AI135" s="120"/>
      <c r="AJ135" s="119"/>
      <c r="AK135" s="119"/>
      <c r="AL135" s="119"/>
      <c r="AM135" s="119"/>
      <c r="AN135" s="119"/>
      <c r="AO135" s="119"/>
      <c r="AP135" s="17"/>
      <c r="AQ135" s="17"/>
      <c r="AR135" s="17"/>
      <c r="AS135" s="17"/>
      <c r="AT135" s="17"/>
      <c r="AU135" s="17"/>
      <c r="AV135" s="17"/>
    </row>
    <row r="136" spans="1:48" s="1" customFormat="1" x14ac:dyDescent="0.25">
      <c r="A136" s="17"/>
      <c r="B136" s="17"/>
      <c r="C136" s="17"/>
      <c r="D136" s="119"/>
      <c r="E136" s="121"/>
      <c r="F136" s="121"/>
      <c r="G136" s="17"/>
      <c r="H136" s="119"/>
      <c r="I136" s="119"/>
      <c r="J136" s="119"/>
      <c r="K136" s="119"/>
      <c r="L136" s="119"/>
      <c r="M136" s="119"/>
      <c r="N136" s="119"/>
      <c r="O136" s="120"/>
      <c r="P136" s="119"/>
      <c r="Q136" s="119"/>
      <c r="R136" s="119"/>
      <c r="S136" s="119"/>
      <c r="T136" s="119"/>
      <c r="U136" s="119"/>
      <c r="V136" s="119"/>
      <c r="W136" s="119"/>
      <c r="X136" s="119"/>
      <c r="Y136" s="119"/>
      <c r="Z136" s="119"/>
      <c r="AA136" s="20"/>
      <c r="AB136" s="20"/>
      <c r="AC136" s="20"/>
      <c r="AD136" s="20"/>
      <c r="AE136" s="17"/>
      <c r="AF136" s="119"/>
      <c r="AG136" s="119"/>
      <c r="AH136" s="120"/>
      <c r="AI136" s="120"/>
      <c r="AJ136" s="119"/>
      <c r="AK136" s="119"/>
      <c r="AL136" s="119"/>
      <c r="AM136" s="119"/>
      <c r="AN136" s="119"/>
      <c r="AO136" s="119"/>
      <c r="AP136" s="17"/>
      <c r="AQ136" s="17"/>
      <c r="AR136" s="17"/>
      <c r="AS136" s="17"/>
      <c r="AT136" s="17"/>
      <c r="AU136" s="17"/>
      <c r="AV136" s="17"/>
    </row>
    <row r="137" spans="1:48" s="1" customFormat="1" x14ac:dyDescent="0.25">
      <c r="A137" s="17"/>
      <c r="B137" s="17"/>
      <c r="C137" s="17"/>
      <c r="D137" s="119"/>
      <c r="E137" s="121"/>
      <c r="F137" s="121"/>
      <c r="G137" s="17"/>
      <c r="H137" s="119"/>
      <c r="I137" s="119"/>
      <c r="J137" s="119"/>
      <c r="K137" s="119"/>
      <c r="L137" s="119"/>
      <c r="M137" s="119"/>
      <c r="N137" s="119"/>
      <c r="O137" s="120"/>
      <c r="P137" s="119"/>
      <c r="Q137" s="119"/>
      <c r="R137" s="119"/>
      <c r="S137" s="119"/>
      <c r="T137" s="119"/>
      <c r="U137" s="119"/>
      <c r="V137" s="119"/>
      <c r="W137" s="119"/>
      <c r="X137" s="119"/>
      <c r="Y137" s="119"/>
      <c r="Z137" s="119"/>
      <c r="AA137" s="20"/>
      <c r="AB137" s="20"/>
      <c r="AC137" s="20"/>
      <c r="AD137" s="20"/>
      <c r="AE137" s="17"/>
      <c r="AF137" s="119"/>
      <c r="AG137" s="119"/>
      <c r="AH137" s="120"/>
      <c r="AI137" s="120"/>
      <c r="AJ137" s="119"/>
      <c r="AK137" s="119"/>
      <c r="AL137" s="119"/>
      <c r="AM137" s="119"/>
      <c r="AN137" s="119"/>
      <c r="AO137" s="119"/>
      <c r="AP137" s="17"/>
      <c r="AQ137" s="17"/>
      <c r="AR137" s="17"/>
      <c r="AS137" s="17"/>
      <c r="AT137" s="17"/>
      <c r="AU137" s="17"/>
      <c r="AV137" s="17"/>
    </row>
    <row r="138" spans="1:48" s="1" customFormat="1" x14ac:dyDescent="0.25">
      <c r="A138" s="17"/>
      <c r="B138" s="17"/>
      <c r="C138" s="17"/>
      <c r="D138" s="119"/>
      <c r="E138" s="121"/>
      <c r="F138" s="121"/>
      <c r="G138" s="17"/>
      <c r="H138" s="119"/>
      <c r="I138" s="119"/>
      <c r="J138" s="119"/>
      <c r="K138" s="119"/>
      <c r="L138" s="119"/>
      <c r="M138" s="119"/>
      <c r="N138" s="119"/>
      <c r="O138" s="120"/>
      <c r="P138" s="119"/>
      <c r="Q138" s="119"/>
      <c r="R138" s="119"/>
      <c r="S138" s="119"/>
      <c r="T138" s="119"/>
      <c r="U138" s="119"/>
      <c r="V138" s="119"/>
      <c r="W138" s="119"/>
      <c r="X138" s="119"/>
      <c r="Y138" s="119"/>
      <c r="Z138" s="119"/>
      <c r="AA138" s="20"/>
      <c r="AB138" s="20"/>
      <c r="AC138" s="20"/>
      <c r="AD138" s="20"/>
      <c r="AE138" s="17"/>
      <c r="AF138" s="119"/>
      <c r="AG138" s="119"/>
      <c r="AH138" s="120"/>
      <c r="AI138" s="120"/>
      <c r="AJ138" s="119"/>
      <c r="AK138" s="119"/>
      <c r="AL138" s="119"/>
      <c r="AM138" s="119"/>
      <c r="AN138" s="119"/>
      <c r="AO138" s="119"/>
      <c r="AP138" s="17"/>
      <c r="AQ138" s="17"/>
      <c r="AR138" s="17"/>
      <c r="AS138" s="17"/>
      <c r="AT138" s="17"/>
      <c r="AU138" s="17"/>
      <c r="AV138" s="17"/>
    </row>
    <row r="139" spans="1:48" s="1" customFormat="1" x14ac:dyDescent="0.25">
      <c r="A139" s="17"/>
      <c r="B139" s="17"/>
      <c r="C139" s="17"/>
      <c r="D139" s="119"/>
      <c r="E139" s="121"/>
      <c r="F139" s="121"/>
      <c r="G139" s="17"/>
      <c r="H139" s="119"/>
      <c r="I139" s="119"/>
      <c r="J139" s="119"/>
      <c r="K139" s="119"/>
      <c r="L139" s="119"/>
      <c r="M139" s="119"/>
      <c r="N139" s="119"/>
      <c r="O139" s="120"/>
      <c r="P139" s="119"/>
      <c r="Q139" s="119"/>
      <c r="R139" s="119"/>
      <c r="S139" s="119"/>
      <c r="T139" s="119"/>
      <c r="U139" s="119"/>
      <c r="V139" s="119"/>
      <c r="W139" s="119"/>
      <c r="X139" s="119"/>
      <c r="Y139" s="119"/>
      <c r="Z139" s="119"/>
      <c r="AA139" s="20"/>
      <c r="AB139" s="20"/>
      <c r="AC139" s="20"/>
      <c r="AD139" s="20"/>
      <c r="AE139" s="17"/>
      <c r="AF139" s="119"/>
      <c r="AG139" s="119"/>
      <c r="AH139" s="120"/>
      <c r="AI139" s="120"/>
      <c r="AJ139" s="119"/>
      <c r="AK139" s="119"/>
      <c r="AL139" s="119"/>
      <c r="AM139" s="119"/>
      <c r="AN139" s="119"/>
      <c r="AO139" s="119"/>
      <c r="AP139" s="17"/>
      <c r="AQ139" s="17"/>
      <c r="AR139" s="17"/>
      <c r="AS139" s="17"/>
      <c r="AT139" s="17"/>
      <c r="AU139" s="17"/>
      <c r="AV139" s="17"/>
    </row>
    <row r="140" spans="1:48" s="1" customFormat="1" x14ac:dyDescent="0.25">
      <c r="A140" s="17"/>
      <c r="B140" s="17"/>
      <c r="C140" s="17"/>
      <c r="D140" s="119"/>
      <c r="E140" s="121"/>
      <c r="F140" s="121"/>
      <c r="G140" s="17"/>
      <c r="H140" s="119"/>
      <c r="I140" s="119"/>
      <c r="J140" s="119"/>
      <c r="K140" s="119"/>
      <c r="L140" s="119"/>
      <c r="M140" s="119"/>
      <c r="N140" s="119"/>
      <c r="O140" s="120"/>
      <c r="P140" s="119"/>
      <c r="Q140" s="119"/>
      <c r="R140" s="119"/>
      <c r="S140" s="119"/>
      <c r="T140" s="119"/>
      <c r="U140" s="119"/>
      <c r="V140" s="119"/>
      <c r="W140" s="119"/>
      <c r="X140" s="119"/>
      <c r="Y140" s="119"/>
      <c r="Z140" s="119"/>
      <c r="AA140" s="20"/>
      <c r="AB140" s="20"/>
      <c r="AC140" s="20"/>
      <c r="AD140" s="20"/>
      <c r="AE140" s="17"/>
      <c r="AF140" s="119"/>
      <c r="AG140" s="119"/>
      <c r="AH140" s="120"/>
      <c r="AI140" s="120"/>
      <c r="AJ140" s="119"/>
      <c r="AK140" s="119"/>
      <c r="AL140" s="119"/>
      <c r="AM140" s="119"/>
      <c r="AN140" s="119"/>
      <c r="AO140" s="119"/>
      <c r="AP140" s="17"/>
      <c r="AQ140" s="17"/>
      <c r="AR140" s="17"/>
      <c r="AS140" s="17"/>
      <c r="AT140" s="17"/>
      <c r="AU140" s="17"/>
      <c r="AV140" s="17"/>
    </row>
    <row r="141" spans="1:48" s="1" customFormat="1" x14ac:dyDescent="0.25">
      <c r="A141" s="17"/>
      <c r="B141" s="17"/>
      <c r="C141" s="17"/>
      <c r="D141" s="119"/>
      <c r="E141" s="121"/>
      <c r="F141" s="121"/>
      <c r="G141" s="17"/>
      <c r="H141" s="119"/>
      <c r="I141" s="119"/>
      <c r="J141" s="119"/>
      <c r="K141" s="119"/>
      <c r="L141" s="119"/>
      <c r="M141" s="119"/>
      <c r="N141" s="119"/>
      <c r="O141" s="120"/>
      <c r="P141" s="119"/>
      <c r="Q141" s="119"/>
      <c r="R141" s="119"/>
      <c r="S141" s="119"/>
      <c r="T141" s="119"/>
      <c r="U141" s="119"/>
      <c r="V141" s="119"/>
      <c r="W141" s="119"/>
      <c r="X141" s="119"/>
      <c r="Y141" s="119"/>
      <c r="Z141" s="119"/>
      <c r="AA141" s="20"/>
      <c r="AB141" s="20"/>
      <c r="AC141" s="20"/>
      <c r="AD141" s="20"/>
      <c r="AE141" s="17"/>
      <c r="AF141" s="119"/>
      <c r="AG141" s="119"/>
      <c r="AH141" s="120"/>
      <c r="AI141" s="120"/>
      <c r="AJ141" s="119"/>
      <c r="AK141" s="119"/>
      <c r="AL141" s="119"/>
      <c r="AM141" s="119"/>
      <c r="AN141" s="119"/>
      <c r="AO141" s="119"/>
      <c r="AP141" s="17"/>
      <c r="AQ141" s="17"/>
      <c r="AR141" s="17"/>
      <c r="AS141" s="17"/>
      <c r="AT141" s="17"/>
      <c r="AU141" s="17"/>
      <c r="AV141" s="17"/>
    </row>
    <row r="142" spans="1:48" s="1" customFormat="1" x14ac:dyDescent="0.25">
      <c r="A142" s="17"/>
      <c r="B142" s="17"/>
      <c r="C142" s="17"/>
      <c r="D142" s="119"/>
      <c r="E142" s="121"/>
      <c r="F142" s="121"/>
      <c r="G142" s="17"/>
      <c r="H142" s="119"/>
      <c r="I142" s="119"/>
      <c r="J142" s="119"/>
      <c r="K142" s="119"/>
      <c r="L142" s="119"/>
      <c r="M142" s="119"/>
      <c r="N142" s="119"/>
      <c r="O142" s="120"/>
      <c r="P142" s="119"/>
      <c r="Q142" s="119"/>
      <c r="R142" s="119"/>
      <c r="S142" s="119"/>
      <c r="T142" s="119"/>
      <c r="U142" s="119"/>
      <c r="V142" s="119"/>
      <c r="W142" s="119"/>
      <c r="X142" s="119"/>
      <c r="Y142" s="119"/>
      <c r="Z142" s="119"/>
      <c r="AA142" s="20"/>
      <c r="AB142" s="20"/>
      <c r="AC142" s="20"/>
      <c r="AD142" s="20"/>
      <c r="AE142" s="17"/>
      <c r="AF142" s="119"/>
      <c r="AG142" s="119"/>
      <c r="AH142" s="120"/>
      <c r="AI142" s="120"/>
      <c r="AJ142" s="119"/>
      <c r="AK142" s="119"/>
      <c r="AL142" s="119"/>
      <c r="AM142" s="119"/>
      <c r="AN142" s="119"/>
      <c r="AO142" s="119"/>
      <c r="AP142" s="17"/>
      <c r="AQ142" s="17"/>
      <c r="AR142" s="17"/>
      <c r="AS142" s="17"/>
      <c r="AT142" s="17"/>
      <c r="AU142" s="17"/>
      <c r="AV142" s="17"/>
    </row>
    <row r="143" spans="1:48" s="1" customFormat="1" x14ac:dyDescent="0.25">
      <c r="A143" s="17"/>
      <c r="B143" s="17"/>
      <c r="C143" s="17"/>
      <c r="D143" s="119"/>
      <c r="E143" s="121"/>
      <c r="F143" s="121"/>
      <c r="G143" s="17"/>
      <c r="H143" s="119"/>
      <c r="I143" s="119"/>
      <c r="J143" s="119"/>
      <c r="K143" s="119"/>
      <c r="L143" s="119"/>
      <c r="M143" s="119"/>
      <c r="N143" s="119"/>
      <c r="O143" s="120"/>
      <c r="P143" s="119"/>
      <c r="Q143" s="119"/>
      <c r="R143" s="119"/>
      <c r="S143" s="119"/>
      <c r="T143" s="119"/>
      <c r="U143" s="119"/>
      <c r="V143" s="119"/>
      <c r="W143" s="119"/>
      <c r="X143" s="119"/>
      <c r="Y143" s="119"/>
      <c r="Z143" s="119"/>
      <c r="AA143" s="20"/>
      <c r="AB143" s="20"/>
      <c r="AC143" s="20"/>
      <c r="AD143" s="20"/>
      <c r="AE143" s="17"/>
      <c r="AF143" s="119"/>
      <c r="AG143" s="119"/>
      <c r="AH143" s="120"/>
      <c r="AI143" s="120"/>
      <c r="AJ143" s="119"/>
      <c r="AK143" s="119"/>
      <c r="AL143" s="119"/>
      <c r="AM143" s="119"/>
      <c r="AN143" s="119"/>
      <c r="AO143" s="119"/>
      <c r="AP143" s="17"/>
      <c r="AQ143" s="17"/>
      <c r="AR143" s="17"/>
      <c r="AS143" s="17"/>
      <c r="AT143" s="17"/>
      <c r="AU143" s="17"/>
      <c r="AV143" s="17"/>
    </row>
    <row r="144" spans="1:48" s="1" customFormat="1" x14ac:dyDescent="0.25">
      <c r="A144" s="17"/>
      <c r="B144" s="17"/>
      <c r="C144" s="17"/>
      <c r="D144" s="119"/>
      <c r="E144" s="121"/>
      <c r="F144" s="121"/>
      <c r="G144" s="17"/>
      <c r="H144" s="119"/>
      <c r="I144" s="119"/>
      <c r="J144" s="119"/>
      <c r="K144" s="119"/>
      <c r="L144" s="119"/>
      <c r="M144" s="119"/>
      <c r="N144" s="119"/>
      <c r="O144" s="120"/>
      <c r="P144" s="119"/>
      <c r="Q144" s="119"/>
      <c r="R144" s="119"/>
      <c r="S144" s="119"/>
      <c r="T144" s="119"/>
      <c r="U144" s="119"/>
      <c r="V144" s="119"/>
      <c r="W144" s="119"/>
      <c r="X144" s="119"/>
      <c r="Y144" s="119"/>
      <c r="Z144" s="119"/>
      <c r="AA144" s="20"/>
      <c r="AB144" s="20"/>
      <c r="AC144" s="20"/>
      <c r="AD144" s="20"/>
      <c r="AE144" s="17"/>
      <c r="AF144" s="119"/>
      <c r="AG144" s="119"/>
      <c r="AH144" s="120"/>
      <c r="AI144" s="120"/>
      <c r="AJ144" s="119"/>
      <c r="AK144" s="119"/>
      <c r="AL144" s="119"/>
      <c r="AM144" s="119"/>
      <c r="AN144" s="119"/>
      <c r="AO144" s="119"/>
      <c r="AP144" s="17"/>
      <c r="AQ144" s="17"/>
      <c r="AR144" s="17"/>
      <c r="AS144" s="17"/>
      <c r="AT144" s="17"/>
      <c r="AU144" s="17"/>
      <c r="AV144" s="17"/>
    </row>
    <row r="145" spans="1:48" s="1" customFormat="1" x14ac:dyDescent="0.25">
      <c r="A145" s="17"/>
      <c r="B145" s="17"/>
      <c r="C145" s="17"/>
      <c r="D145" s="119"/>
      <c r="E145" s="121"/>
      <c r="F145" s="121"/>
      <c r="G145" s="17"/>
      <c r="H145" s="119"/>
      <c r="I145" s="119"/>
      <c r="J145" s="119"/>
      <c r="K145" s="119"/>
      <c r="L145" s="119"/>
      <c r="M145" s="119"/>
      <c r="N145" s="119"/>
      <c r="O145" s="120"/>
      <c r="P145" s="119"/>
      <c r="Q145" s="119"/>
      <c r="R145" s="119"/>
      <c r="S145" s="119"/>
      <c r="T145" s="119"/>
      <c r="U145" s="119"/>
      <c r="V145" s="119"/>
      <c r="W145" s="119"/>
      <c r="X145" s="119"/>
      <c r="Y145" s="119"/>
      <c r="Z145" s="119"/>
      <c r="AA145" s="20"/>
      <c r="AB145" s="20"/>
      <c r="AC145" s="20"/>
      <c r="AD145" s="20"/>
      <c r="AE145" s="17"/>
      <c r="AF145" s="119"/>
      <c r="AG145" s="119"/>
      <c r="AH145" s="120"/>
      <c r="AI145" s="120"/>
      <c r="AJ145" s="119"/>
      <c r="AK145" s="119"/>
      <c r="AL145" s="119"/>
      <c r="AM145" s="119"/>
      <c r="AN145" s="119"/>
      <c r="AO145" s="119"/>
      <c r="AP145" s="17"/>
      <c r="AQ145" s="17"/>
      <c r="AR145" s="17"/>
      <c r="AS145" s="17"/>
      <c r="AT145" s="17"/>
      <c r="AU145" s="17"/>
      <c r="AV145" s="17"/>
    </row>
    <row r="146" spans="1:48" s="1" customFormat="1" x14ac:dyDescent="0.25">
      <c r="A146" s="17"/>
      <c r="B146" s="17"/>
      <c r="C146" s="17"/>
      <c r="D146" s="119"/>
      <c r="E146" s="121"/>
      <c r="F146" s="121"/>
      <c r="G146" s="17"/>
      <c r="H146" s="119"/>
      <c r="I146" s="119"/>
      <c r="J146" s="119"/>
      <c r="K146" s="119"/>
      <c r="L146" s="119"/>
      <c r="M146" s="119"/>
      <c r="N146" s="119"/>
      <c r="O146" s="120"/>
      <c r="P146" s="119"/>
      <c r="Q146" s="119"/>
      <c r="R146" s="119"/>
      <c r="S146" s="119"/>
      <c r="T146" s="119"/>
      <c r="U146" s="119"/>
      <c r="V146" s="119"/>
      <c r="W146" s="119"/>
      <c r="X146" s="119"/>
      <c r="Y146" s="119"/>
      <c r="Z146" s="119"/>
      <c r="AA146" s="20"/>
      <c r="AB146" s="20"/>
      <c r="AC146" s="20"/>
      <c r="AD146" s="20"/>
      <c r="AE146" s="17"/>
      <c r="AF146" s="119"/>
      <c r="AG146" s="119"/>
      <c r="AH146" s="120"/>
      <c r="AI146" s="120"/>
      <c r="AJ146" s="119"/>
      <c r="AK146" s="119"/>
      <c r="AL146" s="119"/>
      <c r="AM146" s="119"/>
      <c r="AN146" s="119"/>
      <c r="AO146" s="119"/>
      <c r="AP146" s="17"/>
      <c r="AQ146" s="17"/>
      <c r="AR146" s="17"/>
      <c r="AS146" s="17"/>
      <c r="AT146" s="17"/>
      <c r="AU146" s="17"/>
      <c r="AV146" s="17"/>
    </row>
    <row r="147" spans="1:48" s="1" customFormat="1" x14ac:dyDescent="0.25">
      <c r="A147" s="17"/>
      <c r="B147" s="17"/>
      <c r="C147" s="17"/>
      <c r="D147" s="119"/>
      <c r="E147" s="121"/>
      <c r="F147" s="121"/>
      <c r="G147" s="17"/>
      <c r="H147" s="119"/>
      <c r="I147" s="119"/>
      <c r="J147" s="119"/>
      <c r="K147" s="119"/>
      <c r="L147" s="119"/>
      <c r="M147" s="119"/>
      <c r="N147" s="119"/>
      <c r="O147" s="120"/>
      <c r="P147" s="119"/>
      <c r="Q147" s="119"/>
      <c r="R147" s="119"/>
      <c r="S147" s="119"/>
      <c r="T147" s="119"/>
      <c r="U147" s="119"/>
      <c r="V147" s="119"/>
      <c r="W147" s="119"/>
      <c r="X147" s="119"/>
      <c r="Y147" s="119"/>
      <c r="Z147" s="119"/>
      <c r="AA147" s="20"/>
      <c r="AB147" s="20"/>
      <c r="AC147" s="20"/>
      <c r="AD147" s="20"/>
      <c r="AE147" s="17"/>
      <c r="AF147" s="119"/>
      <c r="AG147" s="119"/>
      <c r="AH147" s="120"/>
      <c r="AI147" s="120"/>
      <c r="AJ147" s="119"/>
      <c r="AK147" s="119"/>
      <c r="AL147" s="119"/>
      <c r="AM147" s="119"/>
      <c r="AN147" s="119"/>
      <c r="AO147" s="119"/>
      <c r="AP147" s="17"/>
      <c r="AQ147" s="17"/>
      <c r="AR147" s="17"/>
      <c r="AS147" s="17"/>
      <c r="AT147" s="17"/>
      <c r="AU147" s="17"/>
      <c r="AV147" s="17"/>
    </row>
    <row r="148" spans="1:48" s="1" customFormat="1" x14ac:dyDescent="0.25">
      <c r="A148" s="17"/>
      <c r="B148" s="17"/>
      <c r="C148" s="17"/>
      <c r="D148" s="119"/>
      <c r="E148" s="121"/>
      <c r="F148" s="121"/>
      <c r="G148" s="17"/>
      <c r="H148" s="119"/>
      <c r="I148" s="119"/>
      <c r="J148" s="119"/>
      <c r="K148" s="119"/>
      <c r="L148" s="119"/>
      <c r="M148" s="119"/>
      <c r="N148" s="119"/>
      <c r="O148" s="120"/>
      <c r="P148" s="119"/>
      <c r="Q148" s="119"/>
      <c r="R148" s="119"/>
      <c r="S148" s="119"/>
      <c r="T148" s="119"/>
      <c r="U148" s="119"/>
      <c r="V148" s="119"/>
      <c r="W148" s="119"/>
      <c r="X148" s="119"/>
      <c r="Y148" s="119"/>
      <c r="Z148" s="119"/>
      <c r="AA148" s="20"/>
      <c r="AB148" s="20"/>
      <c r="AC148" s="20"/>
      <c r="AD148" s="20"/>
      <c r="AE148" s="17"/>
      <c r="AF148" s="119"/>
      <c r="AG148" s="119"/>
      <c r="AH148" s="120"/>
      <c r="AI148" s="120"/>
      <c r="AJ148" s="119"/>
      <c r="AK148" s="119"/>
      <c r="AL148" s="119"/>
      <c r="AM148" s="119"/>
      <c r="AN148" s="119"/>
      <c r="AO148" s="119"/>
      <c r="AP148" s="17"/>
      <c r="AQ148" s="17"/>
      <c r="AR148" s="17"/>
      <c r="AS148" s="17"/>
      <c r="AT148" s="17"/>
      <c r="AU148" s="17"/>
      <c r="AV148" s="17"/>
    </row>
    <row r="149" spans="1:48" s="1" customFormat="1" x14ac:dyDescent="0.25">
      <c r="A149" s="17"/>
      <c r="B149" s="17"/>
      <c r="C149" s="17"/>
      <c r="D149" s="119"/>
      <c r="E149" s="121"/>
      <c r="F149" s="121"/>
      <c r="G149" s="17"/>
      <c r="H149" s="119"/>
      <c r="I149" s="119"/>
      <c r="J149" s="119"/>
      <c r="K149" s="119"/>
      <c r="L149" s="119"/>
      <c r="M149" s="119"/>
      <c r="N149" s="119"/>
      <c r="O149" s="120"/>
      <c r="P149" s="119"/>
      <c r="Q149" s="119"/>
      <c r="R149" s="119"/>
      <c r="S149" s="119"/>
      <c r="T149" s="119"/>
      <c r="U149" s="119"/>
      <c r="V149" s="119"/>
      <c r="W149" s="119"/>
      <c r="X149" s="119"/>
      <c r="Y149" s="119"/>
      <c r="Z149" s="119"/>
      <c r="AA149" s="20"/>
      <c r="AB149" s="20"/>
      <c r="AC149" s="20"/>
      <c r="AD149" s="20"/>
      <c r="AE149" s="17"/>
      <c r="AF149" s="119"/>
      <c r="AG149" s="119"/>
      <c r="AH149" s="120"/>
      <c r="AI149" s="120"/>
      <c r="AJ149" s="119"/>
      <c r="AK149" s="119"/>
      <c r="AL149" s="119"/>
      <c r="AM149" s="119"/>
      <c r="AN149" s="119"/>
      <c r="AO149" s="119"/>
      <c r="AP149" s="17"/>
      <c r="AQ149" s="17"/>
      <c r="AR149" s="17"/>
      <c r="AS149" s="17"/>
      <c r="AT149" s="17"/>
      <c r="AU149" s="17"/>
      <c r="AV149" s="17"/>
    </row>
    <row r="150" spans="1:48" s="1" customFormat="1" x14ac:dyDescent="0.25">
      <c r="A150" s="17"/>
      <c r="B150" s="17"/>
      <c r="C150" s="17"/>
      <c r="D150" s="119"/>
      <c r="E150" s="121"/>
      <c r="F150" s="121"/>
      <c r="G150" s="17"/>
      <c r="H150" s="119"/>
      <c r="I150" s="119"/>
      <c r="J150" s="119"/>
      <c r="K150" s="119"/>
      <c r="L150" s="119"/>
      <c r="M150" s="119"/>
      <c r="N150" s="119"/>
      <c r="O150" s="120"/>
      <c r="P150" s="119"/>
      <c r="Q150" s="119"/>
      <c r="R150" s="119"/>
      <c r="S150" s="119"/>
      <c r="T150" s="119"/>
      <c r="U150" s="119"/>
      <c r="V150" s="119"/>
      <c r="W150" s="119"/>
      <c r="X150" s="119"/>
      <c r="Y150" s="119"/>
      <c r="Z150" s="119"/>
      <c r="AA150" s="20"/>
      <c r="AB150" s="20"/>
      <c r="AC150" s="20"/>
      <c r="AD150" s="20"/>
      <c r="AE150" s="17"/>
      <c r="AF150" s="119"/>
      <c r="AG150" s="119"/>
      <c r="AH150" s="120"/>
      <c r="AI150" s="120"/>
      <c r="AJ150" s="119"/>
      <c r="AK150" s="119"/>
      <c r="AL150" s="119"/>
      <c r="AM150" s="119"/>
      <c r="AN150" s="119"/>
      <c r="AO150" s="119"/>
      <c r="AP150" s="17"/>
      <c r="AQ150" s="17"/>
      <c r="AR150" s="17"/>
      <c r="AS150" s="17"/>
      <c r="AT150" s="17"/>
      <c r="AU150" s="17"/>
      <c r="AV150" s="17"/>
    </row>
    <row r="151" spans="1:48" s="1" customFormat="1" x14ac:dyDescent="0.25">
      <c r="A151" s="17"/>
      <c r="B151" s="17"/>
      <c r="C151" s="17"/>
      <c r="D151" s="119"/>
      <c r="E151" s="121"/>
      <c r="F151" s="121"/>
      <c r="G151" s="17"/>
      <c r="H151" s="119"/>
      <c r="I151" s="119"/>
      <c r="J151" s="119"/>
      <c r="K151" s="119"/>
      <c r="L151" s="119"/>
      <c r="M151" s="119"/>
      <c r="N151" s="119"/>
      <c r="O151" s="120"/>
      <c r="P151" s="119"/>
      <c r="Q151" s="119"/>
      <c r="R151" s="119"/>
      <c r="S151" s="119"/>
      <c r="T151" s="119"/>
      <c r="U151" s="119"/>
      <c r="V151" s="119"/>
      <c r="W151" s="119"/>
      <c r="X151" s="119"/>
      <c r="Y151" s="119"/>
      <c r="Z151" s="119"/>
      <c r="AA151" s="20"/>
      <c r="AB151" s="20"/>
      <c r="AC151" s="20"/>
      <c r="AD151" s="20"/>
      <c r="AE151" s="17"/>
      <c r="AF151" s="119"/>
      <c r="AG151" s="119"/>
      <c r="AH151" s="120"/>
      <c r="AI151" s="120"/>
      <c r="AJ151" s="119"/>
      <c r="AK151" s="119"/>
      <c r="AL151" s="119"/>
      <c r="AM151" s="119"/>
      <c r="AN151" s="119"/>
      <c r="AO151" s="119"/>
      <c r="AP151" s="17"/>
      <c r="AQ151" s="17"/>
      <c r="AR151" s="17"/>
      <c r="AS151" s="17"/>
      <c r="AT151" s="17"/>
      <c r="AU151" s="17"/>
      <c r="AV151" s="17"/>
    </row>
    <row r="152" spans="1:48" s="1" customFormat="1" x14ac:dyDescent="0.25">
      <c r="A152" s="17"/>
      <c r="B152" s="17"/>
      <c r="C152" s="17"/>
      <c r="D152" s="119"/>
      <c r="E152" s="121"/>
      <c r="F152" s="121"/>
      <c r="G152" s="17"/>
      <c r="H152" s="119"/>
      <c r="I152" s="119"/>
      <c r="J152" s="119"/>
      <c r="K152" s="119"/>
      <c r="L152" s="119"/>
      <c r="M152" s="119"/>
      <c r="N152" s="119"/>
      <c r="O152" s="120"/>
      <c r="P152" s="119"/>
      <c r="Q152" s="119"/>
      <c r="R152" s="119"/>
      <c r="S152" s="119"/>
      <c r="T152" s="119"/>
      <c r="U152" s="119"/>
      <c r="V152" s="119"/>
      <c r="W152" s="119"/>
      <c r="X152" s="119"/>
      <c r="Y152" s="119"/>
      <c r="Z152" s="119"/>
      <c r="AA152" s="20"/>
      <c r="AB152" s="20"/>
      <c r="AC152" s="20"/>
      <c r="AD152" s="20"/>
      <c r="AE152" s="17"/>
      <c r="AF152" s="119"/>
      <c r="AG152" s="119"/>
      <c r="AH152" s="120"/>
      <c r="AI152" s="120"/>
      <c r="AJ152" s="119"/>
      <c r="AK152" s="119"/>
      <c r="AL152" s="119"/>
      <c r="AM152" s="119"/>
      <c r="AN152" s="119"/>
      <c r="AO152" s="119"/>
      <c r="AP152" s="17"/>
      <c r="AQ152" s="17"/>
      <c r="AR152" s="17"/>
      <c r="AS152" s="17"/>
      <c r="AT152" s="17"/>
      <c r="AU152" s="17"/>
      <c r="AV152" s="17"/>
    </row>
    <row r="153" spans="1:48" s="1" customFormat="1" x14ac:dyDescent="0.25">
      <c r="A153" s="17"/>
      <c r="B153" s="17"/>
      <c r="C153" s="17"/>
      <c r="D153" s="119"/>
      <c r="E153" s="121"/>
      <c r="F153" s="121"/>
      <c r="G153" s="17"/>
      <c r="H153" s="119"/>
      <c r="I153" s="119"/>
      <c r="J153" s="119"/>
      <c r="K153" s="119"/>
      <c r="L153" s="119"/>
      <c r="M153" s="119"/>
      <c r="N153" s="119"/>
      <c r="O153" s="120"/>
      <c r="P153" s="119"/>
      <c r="Q153" s="119"/>
      <c r="R153" s="119"/>
      <c r="S153" s="119"/>
      <c r="T153" s="119"/>
      <c r="U153" s="119"/>
      <c r="V153" s="119"/>
      <c r="W153" s="119"/>
      <c r="X153" s="119"/>
      <c r="Y153" s="119"/>
      <c r="Z153" s="119"/>
      <c r="AA153" s="20"/>
      <c r="AB153" s="20"/>
      <c r="AC153" s="20"/>
      <c r="AD153" s="20"/>
      <c r="AE153" s="17"/>
      <c r="AF153" s="119"/>
      <c r="AG153" s="119"/>
      <c r="AH153" s="120"/>
      <c r="AI153" s="120"/>
      <c r="AJ153" s="119"/>
      <c r="AK153" s="119"/>
      <c r="AL153" s="119"/>
      <c r="AM153" s="119"/>
      <c r="AN153" s="119"/>
      <c r="AO153" s="119"/>
      <c r="AP153" s="17"/>
      <c r="AQ153" s="17"/>
      <c r="AR153" s="17"/>
      <c r="AS153" s="17"/>
      <c r="AT153" s="17"/>
      <c r="AU153" s="17"/>
      <c r="AV153" s="17"/>
    </row>
    <row r="154" spans="1:48" s="1" customFormat="1" x14ac:dyDescent="0.25">
      <c r="A154" s="17"/>
      <c r="B154" s="17"/>
      <c r="C154" s="17"/>
      <c r="D154" s="119"/>
      <c r="E154" s="121"/>
      <c r="F154" s="121"/>
      <c r="G154" s="17"/>
      <c r="H154" s="119"/>
      <c r="I154" s="119"/>
      <c r="J154" s="119"/>
      <c r="K154" s="119"/>
      <c r="L154" s="119"/>
      <c r="M154" s="119"/>
      <c r="N154" s="119"/>
      <c r="O154" s="120"/>
      <c r="P154" s="119"/>
      <c r="Q154" s="119"/>
      <c r="R154" s="119"/>
      <c r="S154" s="119"/>
      <c r="T154" s="119"/>
      <c r="U154" s="119"/>
      <c r="V154" s="119"/>
      <c r="W154" s="119"/>
      <c r="X154" s="119"/>
      <c r="Y154" s="119"/>
      <c r="Z154" s="119"/>
      <c r="AA154" s="20"/>
      <c r="AB154" s="20"/>
      <c r="AC154" s="20"/>
      <c r="AD154" s="20"/>
      <c r="AE154" s="17"/>
      <c r="AF154" s="119"/>
      <c r="AG154" s="119"/>
      <c r="AH154" s="120"/>
      <c r="AI154" s="120"/>
      <c r="AJ154" s="119"/>
      <c r="AK154" s="119"/>
      <c r="AL154" s="119"/>
      <c r="AM154" s="119"/>
      <c r="AN154" s="119"/>
      <c r="AO154" s="119"/>
      <c r="AP154" s="17"/>
      <c r="AQ154" s="17"/>
      <c r="AR154" s="17"/>
      <c r="AS154" s="17"/>
      <c r="AT154" s="17"/>
      <c r="AU154" s="17"/>
      <c r="AV154" s="17"/>
    </row>
    <row r="155" spans="1:48" s="1" customFormat="1" x14ac:dyDescent="0.25">
      <c r="A155" s="17"/>
      <c r="B155" s="17"/>
      <c r="C155" s="17"/>
      <c r="D155" s="119"/>
      <c r="E155" s="121"/>
      <c r="F155" s="121"/>
      <c r="G155" s="17"/>
      <c r="H155" s="119"/>
      <c r="I155" s="119"/>
      <c r="J155" s="119"/>
      <c r="K155" s="119"/>
      <c r="L155" s="119"/>
      <c r="M155" s="119"/>
      <c r="N155" s="119"/>
      <c r="O155" s="120"/>
      <c r="P155" s="119"/>
      <c r="Q155" s="119"/>
      <c r="R155" s="119"/>
      <c r="S155" s="119"/>
      <c r="T155" s="119"/>
      <c r="U155" s="119"/>
      <c r="V155" s="119"/>
      <c r="W155" s="119"/>
      <c r="X155" s="119"/>
      <c r="Y155" s="119"/>
      <c r="Z155" s="119"/>
      <c r="AA155" s="20"/>
      <c r="AB155" s="20"/>
      <c r="AC155" s="20"/>
      <c r="AD155" s="20"/>
      <c r="AE155" s="17"/>
      <c r="AF155" s="119"/>
      <c r="AG155" s="119"/>
      <c r="AH155" s="120"/>
      <c r="AI155" s="120"/>
      <c r="AJ155" s="119"/>
      <c r="AK155" s="119"/>
      <c r="AL155" s="119"/>
      <c r="AM155" s="119"/>
      <c r="AN155" s="119"/>
      <c r="AO155" s="119"/>
      <c r="AP155" s="17"/>
      <c r="AQ155" s="17"/>
      <c r="AR155" s="17"/>
      <c r="AS155" s="17"/>
      <c r="AT155" s="17"/>
      <c r="AU155" s="17"/>
      <c r="AV155" s="17"/>
    </row>
    <row r="156" spans="1:48" s="1" customFormat="1" x14ac:dyDescent="0.25">
      <c r="A156" s="17"/>
      <c r="B156" s="17"/>
      <c r="C156" s="17"/>
      <c r="D156" s="119"/>
      <c r="E156" s="121"/>
      <c r="F156" s="121"/>
      <c r="G156" s="17"/>
      <c r="H156" s="119"/>
      <c r="I156" s="119"/>
      <c r="J156" s="119"/>
      <c r="K156" s="119"/>
      <c r="L156" s="119"/>
      <c r="M156" s="119"/>
      <c r="N156" s="119"/>
      <c r="O156" s="120"/>
      <c r="P156" s="119"/>
      <c r="Q156" s="119"/>
      <c r="R156" s="119"/>
      <c r="S156" s="119"/>
      <c r="T156" s="119"/>
      <c r="U156" s="119"/>
      <c r="V156" s="119"/>
      <c r="W156" s="119"/>
      <c r="X156" s="119"/>
      <c r="Y156" s="119"/>
      <c r="Z156" s="119"/>
      <c r="AA156" s="20"/>
      <c r="AB156" s="20"/>
      <c r="AC156" s="20"/>
      <c r="AD156" s="20"/>
      <c r="AE156" s="17"/>
      <c r="AF156" s="119"/>
      <c r="AG156" s="119"/>
      <c r="AH156" s="120"/>
      <c r="AI156" s="120"/>
      <c r="AJ156" s="119"/>
      <c r="AK156" s="119"/>
      <c r="AL156" s="119"/>
      <c r="AM156" s="119"/>
      <c r="AN156" s="119"/>
      <c r="AO156" s="119"/>
      <c r="AP156" s="17"/>
      <c r="AQ156" s="17"/>
      <c r="AR156" s="17"/>
      <c r="AS156" s="17"/>
      <c r="AT156" s="17"/>
      <c r="AU156" s="17"/>
      <c r="AV156" s="17"/>
    </row>
    <row r="157" spans="1:48" s="1" customFormat="1" x14ac:dyDescent="0.25">
      <c r="A157" s="17"/>
      <c r="B157" s="17"/>
      <c r="C157" s="17"/>
      <c r="D157" s="119"/>
      <c r="E157" s="121"/>
      <c r="F157" s="121"/>
      <c r="G157" s="17"/>
      <c r="H157" s="119"/>
      <c r="I157" s="119"/>
      <c r="J157" s="119"/>
      <c r="K157" s="119"/>
      <c r="L157" s="119"/>
      <c r="M157" s="119"/>
      <c r="N157" s="119"/>
      <c r="O157" s="120"/>
      <c r="P157" s="119"/>
      <c r="Q157" s="119"/>
      <c r="R157" s="119"/>
      <c r="S157" s="119"/>
      <c r="T157" s="119"/>
      <c r="U157" s="119"/>
      <c r="V157" s="119"/>
      <c r="W157" s="119"/>
      <c r="X157" s="119"/>
      <c r="Y157" s="119"/>
      <c r="Z157" s="119"/>
      <c r="AA157" s="20"/>
      <c r="AB157" s="20"/>
      <c r="AC157" s="20"/>
      <c r="AD157" s="20"/>
      <c r="AE157" s="17"/>
      <c r="AF157" s="119"/>
      <c r="AG157" s="119"/>
      <c r="AH157" s="120"/>
      <c r="AI157" s="120"/>
      <c r="AJ157" s="119"/>
      <c r="AK157" s="119"/>
      <c r="AL157" s="119"/>
      <c r="AM157" s="119"/>
      <c r="AN157" s="119"/>
      <c r="AO157" s="119"/>
      <c r="AP157" s="17"/>
      <c r="AQ157" s="17"/>
      <c r="AR157" s="17"/>
      <c r="AS157" s="17"/>
      <c r="AT157" s="17"/>
      <c r="AU157" s="17"/>
      <c r="AV157" s="17"/>
    </row>
    <row r="158" spans="1:48" s="1" customFormat="1" x14ac:dyDescent="0.25">
      <c r="A158" s="17"/>
      <c r="B158" s="17"/>
      <c r="C158" s="17"/>
      <c r="D158" s="119"/>
      <c r="E158" s="121"/>
      <c r="F158" s="121"/>
      <c r="G158" s="17"/>
      <c r="H158" s="119"/>
      <c r="I158" s="119"/>
      <c r="J158" s="119"/>
      <c r="K158" s="119"/>
      <c r="L158" s="119"/>
      <c r="M158" s="119"/>
      <c r="N158" s="119"/>
      <c r="O158" s="120"/>
      <c r="P158" s="119"/>
      <c r="Q158" s="119"/>
      <c r="R158" s="119"/>
      <c r="S158" s="119"/>
      <c r="T158" s="119"/>
      <c r="U158" s="119"/>
      <c r="V158" s="119"/>
      <c r="W158" s="119"/>
      <c r="X158" s="119"/>
      <c r="Y158" s="119"/>
      <c r="Z158" s="119"/>
      <c r="AA158" s="20"/>
      <c r="AB158" s="20"/>
      <c r="AC158" s="20"/>
      <c r="AD158" s="20"/>
      <c r="AE158" s="17"/>
      <c r="AF158" s="119"/>
      <c r="AG158" s="119"/>
      <c r="AH158" s="120"/>
      <c r="AI158" s="120"/>
      <c r="AJ158" s="119"/>
      <c r="AK158" s="119"/>
      <c r="AL158" s="119"/>
      <c r="AM158" s="119"/>
      <c r="AN158" s="119"/>
      <c r="AO158" s="119"/>
      <c r="AP158" s="17"/>
      <c r="AQ158" s="17"/>
      <c r="AR158" s="17"/>
      <c r="AS158" s="17"/>
      <c r="AT158" s="17"/>
      <c r="AU158" s="17"/>
      <c r="AV158" s="17"/>
    </row>
    <row r="159" spans="1:48" s="1" customFormat="1" x14ac:dyDescent="0.25">
      <c r="A159" s="17"/>
      <c r="B159" s="17"/>
      <c r="C159" s="17"/>
      <c r="D159" s="119"/>
      <c r="E159" s="121"/>
      <c r="F159" s="121"/>
      <c r="G159" s="17"/>
      <c r="H159" s="119"/>
      <c r="I159" s="119"/>
      <c r="J159" s="119"/>
      <c r="K159" s="119"/>
      <c r="L159" s="119"/>
      <c r="M159" s="119"/>
      <c r="N159" s="119"/>
      <c r="O159" s="120"/>
      <c r="P159" s="119"/>
      <c r="Q159" s="119"/>
      <c r="R159" s="119"/>
      <c r="S159" s="119"/>
      <c r="T159" s="119"/>
      <c r="U159" s="119"/>
      <c r="V159" s="119"/>
      <c r="W159" s="119"/>
      <c r="X159" s="119"/>
      <c r="Y159" s="119"/>
      <c r="Z159" s="119"/>
      <c r="AA159" s="20"/>
      <c r="AB159" s="20"/>
      <c r="AC159" s="20"/>
      <c r="AD159" s="20"/>
      <c r="AE159" s="17"/>
      <c r="AF159" s="119"/>
      <c r="AG159" s="119"/>
      <c r="AH159" s="120"/>
      <c r="AI159" s="120"/>
      <c r="AJ159" s="119"/>
      <c r="AK159" s="119"/>
      <c r="AL159" s="119"/>
      <c r="AM159" s="119"/>
      <c r="AN159" s="119"/>
      <c r="AO159" s="119"/>
      <c r="AP159" s="17"/>
      <c r="AQ159" s="17"/>
      <c r="AR159" s="17"/>
      <c r="AS159" s="17"/>
      <c r="AT159" s="17"/>
      <c r="AU159" s="17"/>
      <c r="AV159" s="17"/>
    </row>
    <row r="160" spans="1:48" s="1" customFormat="1" x14ac:dyDescent="0.25">
      <c r="A160" s="17"/>
      <c r="B160" s="17"/>
      <c r="C160" s="17"/>
      <c r="D160" s="119"/>
      <c r="E160" s="121"/>
      <c r="F160" s="121"/>
      <c r="G160" s="17"/>
      <c r="H160" s="119"/>
      <c r="I160" s="119"/>
      <c r="J160" s="119"/>
      <c r="K160" s="119"/>
      <c r="L160" s="119"/>
      <c r="M160" s="119"/>
      <c r="N160" s="119"/>
      <c r="O160" s="120"/>
      <c r="P160" s="119"/>
      <c r="Q160" s="119"/>
      <c r="R160" s="119"/>
      <c r="S160" s="119"/>
      <c r="T160" s="119"/>
      <c r="U160" s="119"/>
      <c r="V160" s="119"/>
      <c r="W160" s="119"/>
      <c r="X160" s="119"/>
      <c r="Y160" s="119"/>
      <c r="Z160" s="119"/>
      <c r="AA160" s="20"/>
      <c r="AB160" s="20"/>
      <c r="AC160" s="20"/>
      <c r="AD160" s="20"/>
      <c r="AE160" s="17"/>
      <c r="AF160" s="119"/>
      <c r="AG160" s="119"/>
      <c r="AH160" s="120"/>
      <c r="AI160" s="120"/>
      <c r="AJ160" s="119"/>
      <c r="AK160" s="119"/>
      <c r="AL160" s="119"/>
      <c r="AM160" s="119"/>
      <c r="AN160" s="119"/>
      <c r="AO160" s="119"/>
      <c r="AP160" s="17"/>
      <c r="AQ160" s="17"/>
      <c r="AR160" s="17"/>
      <c r="AS160" s="17"/>
      <c r="AT160" s="17"/>
      <c r="AU160" s="17"/>
      <c r="AV160" s="17"/>
    </row>
    <row r="161" spans="1:48" s="1" customFormat="1" x14ac:dyDescent="0.25">
      <c r="A161" s="17"/>
      <c r="B161" s="17"/>
      <c r="C161" s="17"/>
      <c r="D161" s="119"/>
      <c r="E161" s="121"/>
      <c r="F161" s="121"/>
      <c r="G161" s="17"/>
      <c r="H161" s="119"/>
      <c r="I161" s="119"/>
      <c r="J161" s="119"/>
      <c r="K161" s="119"/>
      <c r="L161" s="119"/>
      <c r="M161" s="119"/>
      <c r="N161" s="119"/>
      <c r="O161" s="120"/>
      <c r="P161" s="119"/>
      <c r="Q161" s="119"/>
      <c r="R161" s="119"/>
      <c r="S161" s="119"/>
      <c r="T161" s="119"/>
      <c r="U161" s="119"/>
      <c r="V161" s="119"/>
      <c r="W161" s="119"/>
      <c r="X161" s="119"/>
      <c r="Y161" s="119"/>
      <c r="Z161" s="119"/>
      <c r="AA161" s="20"/>
      <c r="AB161" s="20"/>
      <c r="AC161" s="20"/>
      <c r="AD161" s="20"/>
      <c r="AE161" s="17"/>
      <c r="AF161" s="119"/>
      <c r="AG161" s="119"/>
      <c r="AH161" s="120"/>
      <c r="AI161" s="120"/>
      <c r="AJ161" s="119"/>
      <c r="AK161" s="119"/>
      <c r="AL161" s="119"/>
      <c r="AM161" s="119"/>
      <c r="AN161" s="119"/>
      <c r="AO161" s="119"/>
      <c r="AP161" s="17"/>
      <c r="AQ161" s="17"/>
      <c r="AR161" s="17"/>
      <c r="AS161" s="17"/>
      <c r="AT161" s="17"/>
      <c r="AU161" s="17"/>
      <c r="AV161" s="17"/>
    </row>
    <row r="162" spans="1:48" s="1" customFormat="1" x14ac:dyDescent="0.25">
      <c r="A162" s="17"/>
      <c r="B162" s="17"/>
      <c r="C162" s="17"/>
      <c r="D162" s="119"/>
      <c r="E162" s="121"/>
      <c r="F162" s="121"/>
      <c r="G162" s="17"/>
      <c r="H162" s="119"/>
      <c r="I162" s="119"/>
      <c r="J162" s="119"/>
      <c r="K162" s="119"/>
      <c r="L162" s="119"/>
      <c r="M162" s="119"/>
      <c r="N162" s="119"/>
      <c r="O162" s="120"/>
      <c r="P162" s="119"/>
      <c r="Q162" s="119"/>
      <c r="R162" s="119"/>
      <c r="S162" s="119"/>
      <c r="T162" s="119"/>
      <c r="U162" s="119"/>
      <c r="V162" s="119"/>
      <c r="W162" s="119"/>
      <c r="X162" s="119"/>
      <c r="Y162" s="119"/>
      <c r="Z162" s="119"/>
      <c r="AA162" s="20"/>
      <c r="AB162" s="20"/>
      <c r="AC162" s="20"/>
      <c r="AD162" s="20"/>
      <c r="AE162" s="17"/>
      <c r="AF162" s="119"/>
      <c r="AG162" s="119"/>
      <c r="AH162" s="120"/>
      <c r="AI162" s="120"/>
      <c r="AJ162" s="119"/>
      <c r="AK162" s="119"/>
      <c r="AL162" s="119"/>
      <c r="AM162" s="119"/>
      <c r="AN162" s="119"/>
      <c r="AO162" s="119"/>
      <c r="AP162" s="17"/>
      <c r="AQ162" s="17"/>
      <c r="AR162" s="17"/>
      <c r="AS162" s="17"/>
      <c r="AT162" s="17"/>
      <c r="AU162" s="17"/>
      <c r="AV162" s="17"/>
    </row>
    <row r="163" spans="1:48" s="1" customFormat="1" x14ac:dyDescent="0.25">
      <c r="A163" s="17"/>
      <c r="B163" s="17"/>
      <c r="C163" s="17"/>
      <c r="D163" s="119"/>
      <c r="E163" s="121"/>
      <c r="F163" s="121"/>
      <c r="G163" s="17"/>
      <c r="H163" s="119"/>
      <c r="I163" s="119"/>
      <c r="J163" s="119"/>
      <c r="K163" s="119"/>
      <c r="L163" s="119"/>
      <c r="M163" s="119"/>
      <c r="N163" s="119"/>
      <c r="O163" s="120"/>
      <c r="P163" s="119"/>
      <c r="Q163" s="119"/>
      <c r="R163" s="119"/>
      <c r="S163" s="119"/>
      <c r="T163" s="119"/>
      <c r="U163" s="119"/>
      <c r="V163" s="119"/>
      <c r="W163" s="119"/>
      <c r="X163" s="119"/>
      <c r="Y163" s="119"/>
      <c r="Z163" s="119"/>
      <c r="AA163" s="20"/>
      <c r="AB163" s="20"/>
      <c r="AC163" s="20"/>
      <c r="AD163" s="20"/>
      <c r="AE163" s="17"/>
      <c r="AF163" s="119"/>
      <c r="AG163" s="119"/>
      <c r="AH163" s="120"/>
      <c r="AI163" s="120"/>
      <c r="AJ163" s="119"/>
      <c r="AK163" s="119"/>
      <c r="AL163" s="119"/>
      <c r="AM163" s="119"/>
      <c r="AN163" s="119"/>
      <c r="AO163" s="119"/>
      <c r="AP163" s="17"/>
      <c r="AQ163" s="17"/>
      <c r="AR163" s="17"/>
      <c r="AS163" s="17"/>
      <c r="AT163" s="17"/>
      <c r="AU163" s="17"/>
      <c r="AV163" s="17"/>
    </row>
    <row r="164" spans="1:48" s="1" customFormat="1" x14ac:dyDescent="0.25">
      <c r="A164" s="17"/>
      <c r="B164" s="17"/>
      <c r="C164" s="17"/>
      <c r="D164" s="119"/>
      <c r="E164" s="121"/>
      <c r="F164" s="121"/>
      <c r="G164" s="17"/>
      <c r="H164" s="119"/>
      <c r="I164" s="119"/>
      <c r="J164" s="119"/>
      <c r="K164" s="119"/>
      <c r="L164" s="119"/>
      <c r="M164" s="119"/>
      <c r="N164" s="119"/>
      <c r="O164" s="120"/>
      <c r="P164" s="119"/>
      <c r="Q164" s="119"/>
      <c r="R164" s="119"/>
      <c r="S164" s="119"/>
      <c r="T164" s="119"/>
      <c r="U164" s="119"/>
      <c r="V164" s="119"/>
      <c r="W164" s="119"/>
      <c r="X164" s="119"/>
      <c r="Y164" s="119"/>
      <c r="Z164" s="119"/>
      <c r="AA164" s="20"/>
      <c r="AB164" s="20"/>
      <c r="AC164" s="20"/>
      <c r="AD164" s="20"/>
      <c r="AE164" s="17"/>
      <c r="AF164" s="119"/>
      <c r="AG164" s="119"/>
      <c r="AH164" s="120"/>
      <c r="AI164" s="120"/>
      <c r="AJ164" s="119"/>
      <c r="AK164" s="119"/>
      <c r="AL164" s="119"/>
      <c r="AM164" s="119"/>
      <c r="AN164" s="119"/>
      <c r="AO164" s="119"/>
      <c r="AP164" s="17"/>
      <c r="AQ164" s="17"/>
      <c r="AR164" s="17"/>
      <c r="AS164" s="17"/>
      <c r="AT164" s="17"/>
      <c r="AU164" s="17"/>
      <c r="AV164" s="17"/>
    </row>
    <row r="165" spans="1:48" s="1" customFormat="1" x14ac:dyDescent="0.25">
      <c r="A165" s="17"/>
      <c r="B165" s="17"/>
      <c r="C165" s="17"/>
      <c r="D165" s="119"/>
      <c r="E165" s="121"/>
      <c r="F165" s="121"/>
      <c r="G165" s="17"/>
      <c r="H165" s="119"/>
      <c r="I165" s="119"/>
      <c r="J165" s="119"/>
      <c r="K165" s="119"/>
      <c r="L165" s="119"/>
      <c r="M165" s="119"/>
      <c r="N165" s="119"/>
      <c r="O165" s="120"/>
      <c r="P165" s="119"/>
      <c r="Q165" s="119"/>
      <c r="R165" s="119"/>
      <c r="S165" s="119"/>
      <c r="T165" s="119"/>
      <c r="U165" s="119"/>
      <c r="V165" s="119"/>
      <c r="W165" s="119"/>
      <c r="X165" s="119"/>
      <c r="Y165" s="119"/>
      <c r="Z165" s="119"/>
      <c r="AA165" s="20"/>
      <c r="AB165" s="20"/>
      <c r="AC165" s="20"/>
      <c r="AD165" s="20"/>
      <c r="AE165" s="17"/>
      <c r="AF165" s="119"/>
      <c r="AG165" s="119"/>
      <c r="AH165" s="120"/>
      <c r="AI165" s="120"/>
      <c r="AJ165" s="119"/>
      <c r="AK165" s="119"/>
      <c r="AL165" s="119"/>
      <c r="AM165" s="119"/>
      <c r="AN165" s="119"/>
      <c r="AO165" s="119"/>
      <c r="AP165" s="17"/>
      <c r="AQ165" s="17"/>
      <c r="AR165" s="17"/>
      <c r="AS165" s="17"/>
      <c r="AT165" s="17"/>
      <c r="AU165" s="17"/>
      <c r="AV165" s="17"/>
    </row>
    <row r="166" spans="1:48" s="1" customFormat="1" x14ac:dyDescent="0.25">
      <c r="A166" s="17"/>
      <c r="B166" s="17"/>
      <c r="C166" s="17"/>
      <c r="D166" s="119"/>
      <c r="E166" s="121"/>
      <c r="F166" s="121"/>
      <c r="G166" s="17"/>
      <c r="H166" s="119"/>
      <c r="I166" s="119"/>
      <c r="J166" s="119"/>
      <c r="K166" s="119"/>
      <c r="L166" s="119"/>
      <c r="M166" s="119"/>
      <c r="N166" s="119"/>
      <c r="O166" s="120"/>
      <c r="P166" s="119"/>
      <c r="Q166" s="119"/>
      <c r="R166" s="119"/>
      <c r="S166" s="119"/>
      <c r="T166" s="119"/>
      <c r="U166" s="119"/>
      <c r="V166" s="119"/>
      <c r="W166" s="119"/>
      <c r="X166" s="119"/>
      <c r="Y166" s="119"/>
      <c r="Z166" s="119"/>
      <c r="AA166" s="20"/>
      <c r="AB166" s="20"/>
      <c r="AC166" s="20"/>
      <c r="AD166" s="20"/>
      <c r="AE166" s="17"/>
      <c r="AF166" s="119"/>
      <c r="AG166" s="119"/>
      <c r="AH166" s="120"/>
      <c r="AI166" s="120"/>
      <c r="AJ166" s="119"/>
      <c r="AK166" s="119"/>
      <c r="AL166" s="119"/>
      <c r="AM166" s="119"/>
      <c r="AN166" s="119"/>
      <c r="AO166" s="119"/>
      <c r="AP166" s="17"/>
      <c r="AQ166" s="17"/>
      <c r="AR166" s="17"/>
      <c r="AS166" s="17"/>
      <c r="AT166" s="17"/>
      <c r="AU166" s="17"/>
      <c r="AV166" s="17"/>
    </row>
    <row r="167" spans="1:48" s="1" customFormat="1" x14ac:dyDescent="0.25">
      <c r="A167" s="17"/>
      <c r="B167" s="17"/>
      <c r="C167" s="17"/>
      <c r="D167" s="119"/>
      <c r="E167" s="121"/>
      <c r="F167" s="121"/>
      <c r="G167" s="17"/>
      <c r="H167" s="119"/>
      <c r="I167" s="119"/>
      <c r="J167" s="119"/>
      <c r="K167" s="119"/>
      <c r="L167" s="119"/>
      <c r="M167" s="119"/>
      <c r="N167" s="119"/>
      <c r="O167" s="120"/>
      <c r="P167" s="119"/>
      <c r="Q167" s="119"/>
      <c r="R167" s="119"/>
      <c r="S167" s="119"/>
      <c r="T167" s="119"/>
      <c r="U167" s="119"/>
      <c r="V167" s="119"/>
      <c r="W167" s="119"/>
      <c r="X167" s="119"/>
      <c r="Y167" s="119"/>
      <c r="Z167" s="119"/>
      <c r="AA167" s="20"/>
      <c r="AB167" s="20"/>
      <c r="AC167" s="20"/>
      <c r="AD167" s="20"/>
      <c r="AE167" s="17"/>
      <c r="AF167" s="119"/>
      <c r="AG167" s="119"/>
      <c r="AH167" s="120"/>
      <c r="AI167" s="120"/>
      <c r="AJ167" s="119"/>
      <c r="AK167" s="119"/>
      <c r="AL167" s="119"/>
      <c r="AM167" s="119"/>
      <c r="AN167" s="119"/>
      <c r="AO167" s="119"/>
      <c r="AP167" s="17"/>
      <c r="AQ167" s="17"/>
      <c r="AR167" s="17"/>
      <c r="AS167" s="17"/>
      <c r="AT167" s="17"/>
      <c r="AU167" s="17"/>
      <c r="AV167" s="17"/>
    </row>
    <row r="168" spans="1:48" s="1" customFormat="1" x14ac:dyDescent="0.25">
      <c r="A168" s="17"/>
      <c r="B168" s="17"/>
      <c r="C168" s="17"/>
      <c r="D168" s="119"/>
      <c r="E168" s="121"/>
      <c r="F168" s="121"/>
      <c r="G168" s="17"/>
      <c r="H168" s="119"/>
      <c r="I168" s="119"/>
      <c r="J168" s="119"/>
      <c r="K168" s="119"/>
      <c r="L168" s="119"/>
      <c r="M168" s="119"/>
      <c r="N168" s="119"/>
      <c r="O168" s="120"/>
      <c r="P168" s="119"/>
      <c r="Q168" s="119"/>
      <c r="R168" s="119"/>
      <c r="S168" s="119"/>
      <c r="T168" s="119"/>
      <c r="U168" s="119"/>
      <c r="V168" s="119"/>
      <c r="W168" s="119"/>
      <c r="X168" s="119"/>
      <c r="Y168" s="119"/>
      <c r="Z168" s="119"/>
      <c r="AA168" s="20"/>
      <c r="AB168" s="20"/>
      <c r="AC168" s="20"/>
      <c r="AD168" s="20"/>
      <c r="AE168" s="17"/>
      <c r="AF168" s="119"/>
      <c r="AG168" s="119"/>
      <c r="AH168" s="120"/>
      <c r="AI168" s="120"/>
      <c r="AJ168" s="119"/>
      <c r="AK168" s="119"/>
      <c r="AL168" s="119"/>
      <c r="AM168" s="119"/>
      <c r="AN168" s="119"/>
      <c r="AO168" s="119"/>
      <c r="AP168" s="17"/>
      <c r="AQ168" s="17"/>
      <c r="AR168" s="17"/>
      <c r="AS168" s="17"/>
      <c r="AT168" s="17"/>
      <c r="AU168" s="17"/>
      <c r="AV168" s="17"/>
    </row>
    <row r="169" spans="1:48" s="1" customFormat="1" x14ac:dyDescent="0.25">
      <c r="A169" s="17"/>
      <c r="B169" s="17"/>
      <c r="C169" s="17"/>
      <c r="D169" s="119"/>
      <c r="E169" s="121"/>
      <c r="F169" s="121"/>
      <c r="G169" s="17"/>
      <c r="H169" s="119"/>
      <c r="I169" s="119"/>
      <c r="J169" s="119"/>
      <c r="K169" s="119"/>
      <c r="L169" s="119"/>
      <c r="M169" s="119"/>
      <c r="N169" s="119"/>
      <c r="O169" s="120"/>
      <c r="P169" s="119"/>
      <c r="Q169" s="119"/>
      <c r="R169" s="119"/>
      <c r="S169" s="119"/>
      <c r="T169" s="119"/>
      <c r="U169" s="119"/>
      <c r="V169" s="119"/>
      <c r="W169" s="119"/>
      <c r="X169" s="119"/>
      <c r="Y169" s="119"/>
      <c r="Z169" s="119"/>
      <c r="AA169" s="20"/>
      <c r="AB169" s="20"/>
      <c r="AC169" s="20"/>
      <c r="AD169" s="20"/>
      <c r="AE169" s="17"/>
      <c r="AF169" s="119"/>
      <c r="AG169" s="119"/>
      <c r="AH169" s="120"/>
      <c r="AI169" s="120"/>
      <c r="AJ169" s="119"/>
      <c r="AK169" s="119"/>
      <c r="AL169" s="119"/>
      <c r="AM169" s="119"/>
      <c r="AN169" s="119"/>
      <c r="AO169" s="119"/>
      <c r="AP169" s="17"/>
      <c r="AQ169" s="17"/>
      <c r="AR169" s="17"/>
      <c r="AS169" s="17"/>
      <c r="AT169" s="17"/>
      <c r="AU169" s="17"/>
      <c r="AV169" s="17"/>
    </row>
    <row r="170" spans="1:48" s="1" customFormat="1" x14ac:dyDescent="0.25">
      <c r="A170" s="17"/>
      <c r="B170" s="17"/>
      <c r="C170" s="17"/>
      <c r="D170" s="119"/>
      <c r="E170" s="121"/>
      <c r="F170" s="121"/>
      <c r="G170" s="17"/>
      <c r="H170" s="119"/>
      <c r="I170" s="119"/>
      <c r="J170" s="119"/>
      <c r="K170" s="119"/>
      <c r="L170" s="119"/>
      <c r="M170" s="119"/>
      <c r="N170" s="119"/>
      <c r="O170" s="120"/>
      <c r="P170" s="119"/>
      <c r="Q170" s="119"/>
      <c r="R170" s="119"/>
      <c r="S170" s="119"/>
      <c r="T170" s="119"/>
      <c r="U170" s="119"/>
      <c r="V170" s="119"/>
      <c r="W170" s="119"/>
      <c r="X170" s="119"/>
      <c r="Y170" s="119"/>
      <c r="Z170" s="119"/>
      <c r="AA170" s="20"/>
      <c r="AB170" s="20"/>
      <c r="AC170" s="20"/>
      <c r="AD170" s="20"/>
      <c r="AE170" s="17"/>
      <c r="AF170" s="119"/>
      <c r="AG170" s="119"/>
      <c r="AH170" s="120"/>
      <c r="AI170" s="120"/>
      <c r="AJ170" s="119"/>
      <c r="AK170" s="119"/>
      <c r="AL170" s="119"/>
      <c r="AM170" s="119"/>
      <c r="AN170" s="119"/>
      <c r="AO170" s="119"/>
      <c r="AP170" s="17"/>
      <c r="AQ170" s="17"/>
      <c r="AR170" s="17"/>
      <c r="AS170" s="17"/>
      <c r="AT170" s="17"/>
      <c r="AU170" s="17"/>
      <c r="AV170" s="17"/>
    </row>
    <row r="171" spans="1:48" s="1" customFormat="1" x14ac:dyDescent="0.25">
      <c r="A171" s="17"/>
      <c r="B171" s="17"/>
      <c r="C171" s="17"/>
      <c r="D171" s="119"/>
      <c r="E171" s="121"/>
      <c r="F171" s="121"/>
      <c r="G171" s="17"/>
      <c r="H171" s="119"/>
      <c r="I171" s="119"/>
      <c r="J171" s="119"/>
      <c r="K171" s="119"/>
      <c r="L171" s="119"/>
      <c r="M171" s="119"/>
      <c r="N171" s="119"/>
      <c r="O171" s="120"/>
      <c r="P171" s="119"/>
      <c r="Q171" s="119"/>
      <c r="R171" s="119"/>
      <c r="S171" s="119"/>
      <c r="T171" s="119"/>
      <c r="U171" s="119"/>
      <c r="V171" s="119"/>
      <c r="W171" s="119"/>
      <c r="X171" s="119"/>
      <c r="Y171" s="119"/>
      <c r="Z171" s="119"/>
      <c r="AA171" s="20"/>
      <c r="AB171" s="20"/>
      <c r="AC171" s="20"/>
      <c r="AD171" s="20"/>
      <c r="AE171" s="17"/>
      <c r="AF171" s="119"/>
      <c r="AG171" s="119"/>
      <c r="AH171" s="120"/>
      <c r="AI171" s="120"/>
      <c r="AJ171" s="119"/>
      <c r="AK171" s="119"/>
      <c r="AL171" s="119"/>
      <c r="AM171" s="119"/>
      <c r="AN171" s="119"/>
      <c r="AO171" s="119"/>
      <c r="AP171" s="17"/>
      <c r="AQ171" s="17"/>
      <c r="AR171" s="17"/>
      <c r="AS171" s="17"/>
      <c r="AT171" s="17"/>
      <c r="AU171" s="17"/>
      <c r="AV171" s="17"/>
    </row>
    <row r="172" spans="1:48" s="1" customFormat="1" x14ac:dyDescent="0.25">
      <c r="A172" s="17"/>
      <c r="B172" s="17"/>
      <c r="C172" s="17"/>
      <c r="D172" s="119"/>
      <c r="E172" s="121"/>
      <c r="F172" s="121"/>
      <c r="G172" s="17"/>
      <c r="H172" s="119"/>
      <c r="I172" s="119"/>
      <c r="J172" s="119"/>
      <c r="K172" s="119"/>
      <c r="L172" s="119"/>
      <c r="M172" s="119"/>
      <c r="N172" s="119"/>
      <c r="O172" s="120"/>
      <c r="P172" s="119"/>
      <c r="Q172" s="119"/>
      <c r="R172" s="119"/>
      <c r="S172" s="119"/>
      <c r="T172" s="119"/>
      <c r="U172" s="119"/>
      <c r="V172" s="119"/>
      <c r="W172" s="119"/>
      <c r="X172" s="119"/>
      <c r="Y172" s="119"/>
      <c r="Z172" s="119"/>
      <c r="AA172" s="20"/>
      <c r="AB172" s="20"/>
      <c r="AC172" s="20"/>
      <c r="AD172" s="20"/>
      <c r="AE172" s="17"/>
      <c r="AF172" s="119"/>
      <c r="AG172" s="119"/>
      <c r="AH172" s="120"/>
      <c r="AI172" s="120"/>
      <c r="AJ172" s="119"/>
      <c r="AK172" s="119"/>
      <c r="AL172" s="119"/>
      <c r="AM172" s="119"/>
      <c r="AN172" s="119"/>
      <c r="AO172" s="119"/>
      <c r="AP172" s="17"/>
      <c r="AQ172" s="17"/>
      <c r="AR172" s="17"/>
      <c r="AS172" s="17"/>
      <c r="AT172" s="17"/>
      <c r="AU172" s="17"/>
      <c r="AV172" s="17"/>
    </row>
    <row r="173" spans="1:48" s="1" customFormat="1" x14ac:dyDescent="0.25">
      <c r="A173" s="17"/>
      <c r="B173" s="17"/>
      <c r="C173" s="17"/>
      <c r="D173" s="119"/>
      <c r="E173" s="121"/>
      <c r="F173" s="121"/>
      <c r="G173" s="17"/>
      <c r="H173" s="119"/>
      <c r="I173" s="119"/>
      <c r="J173" s="119"/>
      <c r="K173" s="119"/>
      <c r="L173" s="119"/>
      <c r="M173" s="119"/>
      <c r="N173" s="119"/>
      <c r="O173" s="120"/>
      <c r="P173" s="119"/>
      <c r="Q173" s="119"/>
      <c r="R173" s="119"/>
      <c r="S173" s="119"/>
      <c r="T173" s="119"/>
      <c r="U173" s="119"/>
      <c r="V173" s="119"/>
      <c r="W173" s="119"/>
      <c r="X173" s="119"/>
      <c r="Y173" s="119"/>
      <c r="Z173" s="119"/>
      <c r="AA173" s="20"/>
      <c r="AB173" s="20"/>
      <c r="AC173" s="20"/>
      <c r="AD173" s="20"/>
      <c r="AE173" s="17"/>
      <c r="AF173" s="119"/>
      <c r="AG173" s="119"/>
      <c r="AH173" s="120"/>
      <c r="AI173" s="120"/>
      <c r="AJ173" s="119"/>
      <c r="AK173" s="119"/>
      <c r="AL173" s="119"/>
      <c r="AM173" s="119"/>
      <c r="AN173" s="119"/>
      <c r="AO173" s="119"/>
      <c r="AP173" s="17"/>
      <c r="AQ173" s="17"/>
      <c r="AR173" s="17"/>
      <c r="AS173" s="17"/>
      <c r="AT173" s="17"/>
      <c r="AU173" s="17"/>
      <c r="AV173" s="17"/>
    </row>
    <row r="174" spans="1:48" s="1" customFormat="1" x14ac:dyDescent="0.25">
      <c r="A174" s="17"/>
      <c r="B174" s="17"/>
      <c r="C174" s="17"/>
      <c r="D174" s="119"/>
      <c r="E174" s="121"/>
      <c r="F174" s="121"/>
      <c r="G174" s="17"/>
      <c r="H174" s="119"/>
      <c r="I174" s="119"/>
      <c r="J174" s="119"/>
      <c r="K174" s="119"/>
      <c r="L174" s="119"/>
      <c r="M174" s="119"/>
      <c r="N174" s="119"/>
      <c r="O174" s="120"/>
      <c r="P174" s="119"/>
      <c r="Q174" s="119"/>
      <c r="R174" s="119"/>
      <c r="S174" s="119"/>
      <c r="T174" s="119"/>
      <c r="U174" s="119"/>
      <c r="V174" s="119"/>
      <c r="W174" s="119"/>
      <c r="X174" s="119"/>
      <c r="Y174" s="119"/>
      <c r="Z174" s="119"/>
      <c r="AA174" s="20"/>
      <c r="AB174" s="20"/>
      <c r="AC174" s="20"/>
      <c r="AD174" s="20"/>
      <c r="AE174" s="17"/>
      <c r="AF174" s="119"/>
      <c r="AG174" s="119"/>
      <c r="AH174" s="120"/>
      <c r="AI174" s="120"/>
      <c r="AJ174" s="119"/>
      <c r="AK174" s="119"/>
      <c r="AL174" s="119"/>
      <c r="AM174" s="119"/>
      <c r="AN174" s="119"/>
      <c r="AO174" s="119"/>
      <c r="AP174" s="17"/>
      <c r="AQ174" s="17"/>
      <c r="AR174" s="17"/>
      <c r="AS174" s="17"/>
      <c r="AT174" s="17"/>
      <c r="AU174" s="17"/>
      <c r="AV174" s="17"/>
    </row>
    <row r="175" spans="1:48" s="1" customFormat="1" x14ac:dyDescent="0.25">
      <c r="A175" s="17"/>
      <c r="B175" s="17"/>
      <c r="C175" s="17"/>
      <c r="D175" s="119"/>
      <c r="E175" s="121"/>
      <c r="F175" s="121"/>
      <c r="G175" s="17"/>
      <c r="H175" s="119"/>
      <c r="I175" s="119"/>
      <c r="J175" s="119"/>
      <c r="K175" s="119"/>
      <c r="L175" s="119"/>
      <c r="M175" s="119"/>
      <c r="N175" s="119"/>
      <c r="O175" s="120"/>
      <c r="P175" s="119"/>
      <c r="Q175" s="119"/>
      <c r="R175" s="119"/>
      <c r="S175" s="119"/>
      <c r="T175" s="119"/>
      <c r="U175" s="119"/>
      <c r="V175" s="119"/>
      <c r="W175" s="119"/>
      <c r="X175" s="119"/>
      <c r="Y175" s="119"/>
      <c r="Z175" s="119"/>
      <c r="AA175" s="20"/>
      <c r="AB175" s="20"/>
      <c r="AC175" s="20"/>
      <c r="AD175" s="20"/>
      <c r="AE175" s="17"/>
      <c r="AF175" s="119"/>
      <c r="AG175" s="119"/>
      <c r="AH175" s="120"/>
      <c r="AI175" s="120"/>
      <c r="AJ175" s="119"/>
      <c r="AK175" s="119"/>
      <c r="AL175" s="119"/>
      <c r="AM175" s="119"/>
      <c r="AN175" s="119"/>
      <c r="AO175" s="119"/>
      <c r="AP175" s="17"/>
      <c r="AQ175" s="17"/>
      <c r="AR175" s="17"/>
      <c r="AS175" s="17"/>
      <c r="AT175" s="17"/>
      <c r="AU175" s="17"/>
      <c r="AV175" s="17"/>
    </row>
    <row r="176" spans="1:48" s="1" customFormat="1" x14ac:dyDescent="0.25">
      <c r="A176" s="17"/>
      <c r="B176" s="17"/>
      <c r="C176" s="17"/>
      <c r="D176" s="119"/>
      <c r="E176" s="121"/>
      <c r="F176" s="121"/>
      <c r="G176" s="17"/>
      <c r="H176" s="119"/>
      <c r="I176" s="119"/>
      <c r="J176" s="119"/>
      <c r="K176" s="119"/>
      <c r="L176" s="119"/>
      <c r="M176" s="119"/>
      <c r="N176" s="119"/>
      <c r="O176" s="120"/>
      <c r="P176" s="119"/>
      <c r="Q176" s="119"/>
      <c r="R176" s="119"/>
      <c r="S176" s="119"/>
      <c r="T176" s="119"/>
      <c r="U176" s="119"/>
      <c r="V176" s="119"/>
      <c r="W176" s="119"/>
      <c r="X176" s="119"/>
      <c r="Y176" s="119"/>
      <c r="Z176" s="119"/>
      <c r="AA176" s="20"/>
      <c r="AB176" s="20"/>
      <c r="AC176" s="20"/>
      <c r="AD176" s="20"/>
      <c r="AE176" s="17"/>
      <c r="AF176" s="119"/>
      <c r="AG176" s="119"/>
      <c r="AH176" s="120"/>
      <c r="AI176" s="120"/>
      <c r="AJ176" s="119"/>
      <c r="AK176" s="119"/>
      <c r="AL176" s="119"/>
      <c r="AM176" s="119"/>
      <c r="AN176" s="119"/>
      <c r="AO176" s="119"/>
      <c r="AP176" s="17"/>
      <c r="AQ176" s="17"/>
      <c r="AR176" s="17"/>
      <c r="AS176" s="17"/>
      <c r="AT176" s="17"/>
      <c r="AU176" s="17"/>
      <c r="AV176" s="17"/>
    </row>
    <row r="177" spans="1:48" s="1" customFormat="1" x14ac:dyDescent="0.25">
      <c r="A177" s="17"/>
      <c r="B177" s="17"/>
      <c r="C177" s="17"/>
      <c r="D177" s="119"/>
      <c r="E177" s="121"/>
      <c r="F177" s="121"/>
      <c r="G177" s="17"/>
      <c r="H177" s="119"/>
      <c r="I177" s="119"/>
      <c r="J177" s="119"/>
      <c r="K177" s="119"/>
      <c r="L177" s="119"/>
      <c r="M177" s="119"/>
      <c r="N177" s="119"/>
      <c r="O177" s="120"/>
      <c r="P177" s="119"/>
      <c r="Q177" s="119"/>
      <c r="R177" s="119"/>
      <c r="S177" s="119"/>
      <c r="T177" s="119"/>
      <c r="U177" s="119"/>
      <c r="V177" s="119"/>
      <c r="W177" s="119"/>
      <c r="X177" s="119"/>
      <c r="Y177" s="119"/>
      <c r="Z177" s="119"/>
      <c r="AA177" s="20"/>
      <c r="AB177" s="20"/>
      <c r="AC177" s="20"/>
      <c r="AD177" s="20"/>
      <c r="AE177" s="17"/>
      <c r="AF177" s="119"/>
      <c r="AG177" s="119"/>
      <c r="AH177" s="120"/>
      <c r="AI177" s="120"/>
      <c r="AJ177" s="119"/>
      <c r="AK177" s="119"/>
      <c r="AL177" s="119"/>
      <c r="AM177" s="119"/>
      <c r="AN177" s="119"/>
      <c r="AO177" s="119"/>
      <c r="AP177" s="17"/>
      <c r="AQ177" s="17"/>
      <c r="AR177" s="17"/>
      <c r="AS177" s="17"/>
      <c r="AT177" s="17"/>
      <c r="AU177" s="17"/>
      <c r="AV177" s="17"/>
    </row>
    <row r="178" spans="1:48" s="1" customFormat="1" x14ac:dyDescent="0.25">
      <c r="A178" s="17"/>
      <c r="B178" s="17"/>
      <c r="C178" s="17"/>
      <c r="D178" s="119"/>
      <c r="E178" s="121"/>
      <c r="F178" s="121"/>
      <c r="G178" s="17"/>
      <c r="H178" s="119"/>
      <c r="I178" s="119"/>
      <c r="J178" s="119"/>
      <c r="K178" s="119"/>
      <c r="L178" s="119"/>
      <c r="M178" s="119"/>
      <c r="N178" s="119"/>
      <c r="O178" s="120"/>
      <c r="P178" s="119"/>
      <c r="Q178" s="119"/>
      <c r="R178" s="119"/>
      <c r="S178" s="119"/>
      <c r="T178" s="119"/>
      <c r="U178" s="119"/>
      <c r="V178" s="119"/>
      <c r="W178" s="119"/>
      <c r="X178" s="119"/>
      <c r="Y178" s="119"/>
      <c r="Z178" s="119"/>
      <c r="AA178" s="20"/>
      <c r="AB178" s="20"/>
      <c r="AC178" s="20"/>
      <c r="AD178" s="20"/>
      <c r="AE178" s="17"/>
      <c r="AF178" s="119"/>
      <c r="AG178" s="119"/>
      <c r="AH178" s="120"/>
      <c r="AI178" s="120"/>
      <c r="AJ178" s="119"/>
      <c r="AK178" s="119"/>
      <c r="AL178" s="119"/>
      <c r="AM178" s="119"/>
      <c r="AN178" s="119"/>
      <c r="AO178" s="119"/>
      <c r="AP178" s="17"/>
      <c r="AQ178" s="17"/>
      <c r="AR178" s="17"/>
      <c r="AS178" s="17"/>
      <c r="AT178" s="17"/>
      <c r="AU178" s="17"/>
      <c r="AV178" s="17"/>
    </row>
    <row r="179" spans="1:48" s="1" customFormat="1" x14ac:dyDescent="0.25">
      <c r="A179" s="17"/>
      <c r="B179" s="17"/>
      <c r="C179" s="17"/>
      <c r="D179" s="119"/>
      <c r="E179" s="121"/>
      <c r="F179" s="121"/>
      <c r="G179" s="17"/>
      <c r="H179" s="119"/>
      <c r="I179" s="119"/>
      <c r="J179" s="119"/>
      <c r="K179" s="119"/>
      <c r="L179" s="119"/>
      <c r="M179" s="119"/>
      <c r="N179" s="119"/>
      <c r="O179" s="120"/>
      <c r="P179" s="119"/>
      <c r="Q179" s="119"/>
      <c r="R179" s="119"/>
      <c r="S179" s="119"/>
      <c r="T179" s="119"/>
      <c r="U179" s="119"/>
      <c r="V179" s="119"/>
      <c r="W179" s="119"/>
      <c r="X179" s="119"/>
      <c r="Y179" s="119"/>
      <c r="Z179" s="119"/>
      <c r="AA179" s="20"/>
      <c r="AB179" s="20"/>
      <c r="AC179" s="20"/>
      <c r="AD179" s="20"/>
      <c r="AE179" s="17"/>
      <c r="AF179" s="119"/>
      <c r="AG179" s="119"/>
      <c r="AH179" s="120"/>
      <c r="AI179" s="120"/>
      <c r="AJ179" s="119"/>
      <c r="AK179" s="119"/>
      <c r="AL179" s="119"/>
      <c r="AM179" s="119"/>
      <c r="AN179" s="119"/>
      <c r="AO179" s="119"/>
      <c r="AP179" s="17"/>
      <c r="AQ179" s="17"/>
      <c r="AR179" s="17"/>
      <c r="AS179" s="17"/>
      <c r="AT179" s="17"/>
      <c r="AU179" s="17"/>
      <c r="AV179" s="17"/>
    </row>
    <row r="180" spans="1:48" s="1" customFormat="1" x14ac:dyDescent="0.25">
      <c r="A180" s="17"/>
      <c r="B180" s="17"/>
      <c r="C180" s="17"/>
      <c r="D180" s="119"/>
      <c r="E180" s="121"/>
      <c r="F180" s="121"/>
      <c r="G180" s="17"/>
      <c r="H180" s="119"/>
      <c r="I180" s="119"/>
      <c r="J180" s="119"/>
      <c r="K180" s="119"/>
      <c r="L180" s="119"/>
      <c r="M180" s="119"/>
      <c r="N180" s="119"/>
      <c r="O180" s="120"/>
      <c r="P180" s="119"/>
      <c r="Q180" s="119"/>
      <c r="R180" s="119"/>
      <c r="S180" s="119"/>
      <c r="T180" s="119"/>
      <c r="U180" s="119"/>
      <c r="V180" s="119"/>
      <c r="W180" s="119"/>
      <c r="X180" s="119"/>
      <c r="Y180" s="119"/>
      <c r="Z180" s="119"/>
      <c r="AA180" s="20"/>
      <c r="AB180" s="20"/>
      <c r="AC180" s="20"/>
      <c r="AD180" s="20"/>
      <c r="AE180" s="17"/>
      <c r="AF180" s="119"/>
      <c r="AG180" s="119"/>
      <c r="AH180" s="120"/>
      <c r="AI180" s="120"/>
      <c r="AJ180" s="119"/>
      <c r="AK180" s="119"/>
      <c r="AL180" s="119"/>
      <c r="AM180" s="119"/>
      <c r="AN180" s="119"/>
      <c r="AO180" s="119"/>
      <c r="AP180" s="17"/>
      <c r="AQ180" s="17"/>
      <c r="AR180" s="17"/>
      <c r="AS180" s="17"/>
      <c r="AT180" s="17"/>
      <c r="AU180" s="17"/>
      <c r="AV180" s="17"/>
    </row>
    <row r="181" spans="1:48" s="1" customFormat="1" x14ac:dyDescent="0.25">
      <c r="A181" s="17"/>
      <c r="B181" s="17"/>
      <c r="C181" s="17"/>
      <c r="D181" s="119"/>
      <c r="E181" s="121"/>
      <c r="F181" s="121"/>
      <c r="G181" s="17"/>
      <c r="H181" s="119"/>
      <c r="I181" s="119"/>
      <c r="J181" s="119"/>
      <c r="K181" s="119"/>
      <c r="L181" s="119"/>
      <c r="M181" s="119"/>
      <c r="N181" s="119"/>
      <c r="O181" s="120"/>
      <c r="P181" s="119"/>
      <c r="Q181" s="119"/>
      <c r="R181" s="119"/>
      <c r="S181" s="119"/>
      <c r="T181" s="119"/>
      <c r="U181" s="119"/>
      <c r="V181" s="119"/>
      <c r="W181" s="119"/>
      <c r="X181" s="119"/>
      <c r="Y181" s="119"/>
      <c r="Z181" s="119"/>
      <c r="AA181" s="20"/>
      <c r="AB181" s="20"/>
      <c r="AC181" s="20"/>
      <c r="AD181" s="20"/>
      <c r="AE181" s="17"/>
      <c r="AF181" s="119"/>
      <c r="AG181" s="119"/>
      <c r="AH181" s="120"/>
      <c r="AI181" s="120"/>
      <c r="AJ181" s="119"/>
      <c r="AK181" s="119"/>
      <c r="AL181" s="119"/>
      <c r="AM181" s="119"/>
      <c r="AN181" s="119"/>
      <c r="AO181" s="119"/>
      <c r="AP181" s="17"/>
      <c r="AQ181" s="17"/>
      <c r="AR181" s="17"/>
      <c r="AS181" s="17"/>
      <c r="AT181" s="17"/>
      <c r="AU181" s="17"/>
      <c r="AV181" s="17"/>
    </row>
    <row r="182" spans="1:48" s="1" customFormat="1" x14ac:dyDescent="0.25">
      <c r="A182" s="17"/>
      <c r="B182" s="17"/>
      <c r="C182" s="17"/>
      <c r="D182" s="119"/>
      <c r="E182" s="121"/>
      <c r="F182" s="121"/>
      <c r="G182" s="17"/>
      <c r="H182" s="119"/>
      <c r="I182" s="119"/>
      <c r="J182" s="119"/>
      <c r="K182" s="119"/>
      <c r="L182" s="119"/>
      <c r="M182" s="119"/>
      <c r="N182" s="119"/>
      <c r="O182" s="120"/>
      <c r="P182" s="119"/>
      <c r="Q182" s="119"/>
      <c r="R182" s="119"/>
      <c r="S182" s="119"/>
      <c r="T182" s="119"/>
      <c r="U182" s="119"/>
      <c r="V182" s="119"/>
      <c r="W182" s="119"/>
      <c r="X182" s="119"/>
      <c r="Y182" s="119"/>
      <c r="Z182" s="119"/>
      <c r="AA182" s="20"/>
      <c r="AB182" s="20"/>
      <c r="AC182" s="20"/>
      <c r="AD182" s="20"/>
      <c r="AE182" s="17"/>
      <c r="AF182" s="119"/>
      <c r="AG182" s="119"/>
      <c r="AH182" s="120"/>
      <c r="AI182" s="120"/>
      <c r="AJ182" s="119"/>
      <c r="AK182" s="119"/>
      <c r="AL182" s="119"/>
      <c r="AM182" s="119"/>
      <c r="AN182" s="119"/>
      <c r="AO182" s="119"/>
      <c r="AP182" s="17"/>
      <c r="AQ182" s="17"/>
      <c r="AR182" s="17"/>
      <c r="AS182" s="17"/>
      <c r="AT182" s="17"/>
      <c r="AU182" s="17"/>
      <c r="AV182" s="17"/>
    </row>
    <row r="183" spans="1:48" s="1" customFormat="1" x14ac:dyDescent="0.25">
      <c r="A183" s="17"/>
      <c r="B183" s="17"/>
      <c r="C183" s="17"/>
      <c r="D183" s="119"/>
      <c r="E183" s="121"/>
      <c r="F183" s="121"/>
      <c r="G183" s="17"/>
      <c r="H183" s="119"/>
      <c r="I183" s="119"/>
      <c r="J183" s="119"/>
      <c r="K183" s="119"/>
      <c r="L183" s="119"/>
      <c r="M183" s="119"/>
      <c r="N183" s="119"/>
      <c r="O183" s="120"/>
      <c r="P183" s="119"/>
      <c r="Q183" s="119"/>
      <c r="R183" s="119"/>
      <c r="S183" s="119"/>
      <c r="T183" s="119"/>
      <c r="U183" s="119"/>
      <c r="V183" s="119"/>
      <c r="W183" s="119"/>
      <c r="X183" s="119"/>
      <c r="Y183" s="119"/>
      <c r="Z183" s="119"/>
      <c r="AA183" s="20"/>
      <c r="AB183" s="20"/>
      <c r="AC183" s="20"/>
      <c r="AD183" s="20"/>
      <c r="AE183" s="17"/>
      <c r="AF183" s="119"/>
      <c r="AG183" s="119"/>
      <c r="AH183" s="120"/>
      <c r="AI183" s="120"/>
      <c r="AJ183" s="119"/>
      <c r="AK183" s="119"/>
      <c r="AL183" s="119"/>
      <c r="AM183" s="119"/>
      <c r="AN183" s="119"/>
      <c r="AO183" s="119"/>
      <c r="AP183" s="17"/>
      <c r="AQ183" s="17"/>
      <c r="AR183" s="17"/>
      <c r="AS183" s="17"/>
      <c r="AT183" s="17"/>
      <c r="AU183" s="17"/>
      <c r="AV183" s="17"/>
    </row>
    <row r="184" spans="1:48" s="1" customFormat="1" x14ac:dyDescent="0.25">
      <c r="A184" s="17"/>
      <c r="B184" s="17"/>
      <c r="C184" s="17"/>
      <c r="D184" s="119"/>
      <c r="E184" s="121"/>
      <c r="F184" s="121"/>
      <c r="G184" s="17"/>
      <c r="H184" s="119"/>
      <c r="I184" s="119"/>
      <c r="J184" s="119"/>
      <c r="K184" s="119"/>
      <c r="L184" s="119"/>
      <c r="M184" s="119"/>
      <c r="N184" s="119"/>
      <c r="O184" s="120"/>
      <c r="P184" s="119"/>
      <c r="Q184" s="119"/>
      <c r="R184" s="119"/>
      <c r="S184" s="119"/>
      <c r="T184" s="119"/>
      <c r="U184" s="119"/>
      <c r="V184" s="119"/>
      <c r="W184" s="119"/>
      <c r="X184" s="119"/>
      <c r="Y184" s="119"/>
      <c r="Z184" s="119"/>
      <c r="AA184" s="20"/>
      <c r="AB184" s="20"/>
      <c r="AC184" s="20"/>
      <c r="AD184" s="20"/>
      <c r="AE184" s="17"/>
      <c r="AF184" s="119"/>
      <c r="AG184" s="119"/>
      <c r="AH184" s="120"/>
      <c r="AI184" s="120"/>
      <c r="AJ184" s="119"/>
      <c r="AK184" s="119"/>
      <c r="AL184" s="119"/>
      <c r="AM184" s="119"/>
      <c r="AN184" s="119"/>
      <c r="AO184" s="119"/>
      <c r="AP184" s="17"/>
      <c r="AQ184" s="17"/>
      <c r="AR184" s="17"/>
      <c r="AS184" s="17"/>
      <c r="AT184" s="17"/>
      <c r="AU184" s="17"/>
      <c r="AV184" s="17"/>
    </row>
    <row r="185" spans="1:48" s="1" customFormat="1" x14ac:dyDescent="0.25">
      <c r="A185" s="17"/>
      <c r="B185" s="17"/>
      <c r="C185" s="17"/>
      <c r="D185" s="119"/>
      <c r="E185" s="121"/>
      <c r="F185" s="121"/>
      <c r="G185" s="17"/>
      <c r="H185" s="119"/>
      <c r="I185" s="119"/>
      <c r="J185" s="119"/>
      <c r="K185" s="119"/>
      <c r="L185" s="119"/>
      <c r="M185" s="119"/>
      <c r="N185" s="119"/>
      <c r="O185" s="120"/>
      <c r="P185" s="119"/>
      <c r="Q185" s="119"/>
      <c r="R185" s="119"/>
      <c r="S185" s="119"/>
      <c r="T185" s="119"/>
      <c r="U185" s="119"/>
      <c r="V185" s="119"/>
      <c r="W185" s="119"/>
      <c r="X185" s="119"/>
      <c r="Y185" s="119"/>
      <c r="Z185" s="119"/>
      <c r="AA185" s="20"/>
      <c r="AB185" s="20"/>
      <c r="AC185" s="20"/>
      <c r="AD185" s="20"/>
      <c r="AE185" s="17"/>
      <c r="AF185" s="119"/>
      <c r="AG185" s="119"/>
      <c r="AH185" s="120"/>
      <c r="AI185" s="120"/>
      <c r="AJ185" s="119"/>
      <c r="AK185" s="119"/>
      <c r="AL185" s="119"/>
      <c r="AM185" s="119"/>
      <c r="AN185" s="119"/>
      <c r="AO185" s="119"/>
      <c r="AP185" s="17"/>
      <c r="AQ185" s="17"/>
      <c r="AR185" s="17"/>
      <c r="AS185" s="17"/>
      <c r="AT185" s="17"/>
      <c r="AU185" s="17"/>
      <c r="AV185" s="17"/>
    </row>
    <row r="186" spans="1:48" s="1" customFormat="1" x14ac:dyDescent="0.25">
      <c r="A186" s="17"/>
      <c r="B186" s="17"/>
      <c r="C186" s="17"/>
      <c r="D186" s="119"/>
      <c r="E186" s="121"/>
      <c r="F186" s="121"/>
      <c r="G186" s="17"/>
      <c r="H186" s="119"/>
      <c r="I186" s="119"/>
      <c r="J186" s="119"/>
      <c r="K186" s="119"/>
      <c r="L186" s="119"/>
      <c r="M186" s="119"/>
      <c r="N186" s="119"/>
      <c r="O186" s="120"/>
      <c r="P186" s="119"/>
      <c r="Q186" s="119"/>
      <c r="R186" s="119"/>
      <c r="S186" s="119"/>
      <c r="T186" s="119"/>
      <c r="U186" s="119"/>
      <c r="V186" s="119"/>
      <c r="W186" s="119"/>
      <c r="X186" s="119"/>
      <c r="Y186" s="119"/>
      <c r="Z186" s="119"/>
      <c r="AA186" s="20"/>
      <c r="AB186" s="20"/>
      <c r="AC186" s="20"/>
      <c r="AD186" s="20"/>
      <c r="AE186" s="17"/>
      <c r="AF186" s="119"/>
      <c r="AG186" s="119"/>
      <c r="AH186" s="120"/>
      <c r="AI186" s="120"/>
      <c r="AJ186" s="119"/>
      <c r="AK186" s="119"/>
      <c r="AL186" s="119"/>
      <c r="AM186" s="119"/>
      <c r="AN186" s="119"/>
      <c r="AO186" s="119"/>
      <c r="AP186" s="17"/>
      <c r="AQ186" s="17"/>
      <c r="AR186" s="17"/>
      <c r="AS186" s="17"/>
      <c r="AT186" s="17"/>
      <c r="AU186" s="17"/>
      <c r="AV186" s="17"/>
    </row>
    <row r="187" spans="1:48" s="1" customFormat="1" x14ac:dyDescent="0.25">
      <c r="A187" s="17"/>
      <c r="B187" s="17"/>
      <c r="C187" s="17"/>
      <c r="D187" s="119"/>
      <c r="E187" s="121"/>
      <c r="F187" s="121"/>
      <c r="G187" s="17"/>
      <c r="H187" s="119"/>
      <c r="I187" s="119"/>
      <c r="J187" s="119"/>
      <c r="K187" s="119"/>
      <c r="L187" s="119"/>
      <c r="M187" s="119"/>
      <c r="N187" s="119"/>
      <c r="O187" s="120"/>
      <c r="P187" s="119"/>
      <c r="Q187" s="119"/>
      <c r="R187" s="119"/>
      <c r="S187" s="119"/>
      <c r="T187" s="119"/>
      <c r="U187" s="119"/>
      <c r="V187" s="119"/>
      <c r="W187" s="119"/>
      <c r="X187" s="119"/>
      <c r="Y187" s="119"/>
      <c r="Z187" s="119"/>
      <c r="AA187" s="20"/>
      <c r="AB187" s="20"/>
      <c r="AC187" s="20"/>
      <c r="AD187" s="20"/>
      <c r="AE187" s="17"/>
      <c r="AF187" s="119"/>
      <c r="AG187" s="119"/>
      <c r="AH187" s="120"/>
      <c r="AI187" s="120"/>
      <c r="AJ187" s="119"/>
      <c r="AK187" s="119"/>
      <c r="AL187" s="119"/>
      <c r="AM187" s="119"/>
      <c r="AN187" s="119"/>
      <c r="AO187" s="119"/>
      <c r="AP187" s="17"/>
      <c r="AQ187" s="17"/>
      <c r="AR187" s="17"/>
      <c r="AS187" s="17"/>
      <c r="AT187" s="17"/>
      <c r="AU187" s="17"/>
      <c r="AV187" s="17"/>
    </row>
    <row r="188" spans="1:48" s="1" customFormat="1" x14ac:dyDescent="0.25">
      <c r="A188" s="17"/>
      <c r="B188" s="17"/>
      <c r="C188" s="17"/>
      <c r="D188" s="119"/>
      <c r="E188" s="121"/>
      <c r="F188" s="121"/>
      <c r="G188" s="17"/>
      <c r="H188" s="119"/>
      <c r="I188" s="119"/>
      <c r="J188" s="119"/>
      <c r="K188" s="119"/>
      <c r="L188" s="119"/>
      <c r="M188" s="119"/>
      <c r="N188" s="119"/>
      <c r="O188" s="120"/>
      <c r="P188" s="119"/>
      <c r="Q188" s="119"/>
      <c r="R188" s="119"/>
      <c r="S188" s="119"/>
      <c r="T188" s="119"/>
      <c r="U188" s="119"/>
      <c r="V188" s="119"/>
      <c r="W188" s="119"/>
      <c r="X188" s="119"/>
      <c r="Y188" s="119"/>
      <c r="Z188" s="119"/>
      <c r="AA188" s="20"/>
      <c r="AB188" s="20"/>
      <c r="AC188" s="20"/>
      <c r="AD188" s="20"/>
      <c r="AE188" s="17"/>
      <c r="AF188" s="119"/>
      <c r="AG188" s="119"/>
      <c r="AH188" s="120"/>
      <c r="AI188" s="120"/>
      <c r="AJ188" s="119"/>
      <c r="AK188" s="119"/>
      <c r="AL188" s="119"/>
      <c r="AM188" s="119"/>
      <c r="AN188" s="119"/>
      <c r="AO188" s="119"/>
      <c r="AP188" s="17"/>
      <c r="AQ188" s="17"/>
      <c r="AR188" s="17"/>
      <c r="AS188" s="17"/>
      <c r="AT188" s="17"/>
      <c r="AU188" s="17"/>
      <c r="AV188" s="17"/>
    </row>
    <row r="189" spans="1:48" s="1" customFormat="1" x14ac:dyDescent="0.25">
      <c r="A189" s="17"/>
      <c r="B189" s="17"/>
      <c r="C189" s="17"/>
      <c r="D189" s="119"/>
      <c r="E189" s="121"/>
      <c r="F189" s="121"/>
      <c r="G189" s="17"/>
      <c r="H189" s="119"/>
      <c r="I189" s="119"/>
      <c r="J189" s="119"/>
      <c r="K189" s="119"/>
      <c r="L189" s="119"/>
      <c r="M189" s="119"/>
      <c r="N189" s="119"/>
      <c r="O189" s="120"/>
      <c r="P189" s="119"/>
      <c r="Q189" s="119"/>
      <c r="R189" s="119"/>
      <c r="S189" s="119"/>
      <c r="T189" s="119"/>
      <c r="U189" s="119"/>
      <c r="V189" s="119"/>
      <c r="W189" s="119"/>
      <c r="X189" s="119"/>
      <c r="Y189" s="119"/>
      <c r="Z189" s="119"/>
      <c r="AA189" s="20"/>
      <c r="AB189" s="20"/>
      <c r="AC189" s="20"/>
      <c r="AD189" s="20"/>
      <c r="AE189" s="17"/>
      <c r="AF189" s="119"/>
      <c r="AG189" s="119"/>
      <c r="AH189" s="120"/>
      <c r="AI189" s="120"/>
      <c r="AJ189" s="119"/>
      <c r="AK189" s="119"/>
      <c r="AL189" s="119"/>
      <c r="AM189" s="119"/>
      <c r="AN189" s="119"/>
      <c r="AO189" s="119"/>
      <c r="AP189" s="17"/>
      <c r="AQ189" s="17"/>
      <c r="AR189" s="17"/>
      <c r="AS189" s="17"/>
      <c r="AT189" s="17"/>
      <c r="AU189" s="17"/>
      <c r="AV189" s="17"/>
    </row>
    <row r="190" spans="1:48" s="1" customFormat="1" x14ac:dyDescent="0.25">
      <c r="A190" s="17"/>
      <c r="B190" s="17"/>
      <c r="C190" s="17"/>
      <c r="D190" s="119"/>
      <c r="E190" s="121"/>
      <c r="F190" s="121"/>
      <c r="G190" s="17"/>
      <c r="H190" s="119"/>
      <c r="I190" s="119"/>
      <c r="J190" s="119"/>
      <c r="K190" s="119"/>
      <c r="L190" s="119"/>
      <c r="M190" s="119"/>
      <c r="N190" s="119"/>
      <c r="O190" s="120"/>
      <c r="P190" s="119"/>
      <c r="Q190" s="119"/>
      <c r="R190" s="119"/>
      <c r="S190" s="119"/>
      <c r="T190" s="119"/>
      <c r="U190" s="119"/>
      <c r="V190" s="119"/>
      <c r="W190" s="119"/>
      <c r="X190" s="119"/>
      <c r="Y190" s="119"/>
      <c r="Z190" s="119"/>
      <c r="AA190" s="20"/>
      <c r="AB190" s="20"/>
      <c r="AC190" s="20"/>
      <c r="AD190" s="20"/>
      <c r="AE190" s="17"/>
      <c r="AF190" s="119"/>
      <c r="AG190" s="119"/>
      <c r="AH190" s="120"/>
      <c r="AI190" s="120"/>
      <c r="AJ190" s="119"/>
      <c r="AK190" s="119"/>
      <c r="AL190" s="119"/>
      <c r="AM190" s="119"/>
      <c r="AN190" s="119"/>
      <c r="AO190" s="119"/>
      <c r="AP190" s="17"/>
      <c r="AQ190" s="17"/>
      <c r="AR190" s="17"/>
      <c r="AS190" s="17"/>
      <c r="AT190" s="17"/>
      <c r="AU190" s="17"/>
      <c r="AV190" s="17"/>
    </row>
    <row r="191" spans="1:48" s="1" customFormat="1" x14ac:dyDescent="0.25">
      <c r="A191" s="17"/>
      <c r="B191" s="17"/>
      <c r="C191" s="17"/>
      <c r="D191" s="119"/>
      <c r="E191" s="121"/>
      <c r="F191" s="121"/>
      <c r="G191" s="17"/>
      <c r="H191" s="119"/>
      <c r="I191" s="119"/>
      <c r="J191" s="119"/>
      <c r="K191" s="119"/>
      <c r="L191" s="119"/>
      <c r="M191" s="119"/>
      <c r="N191" s="119"/>
      <c r="O191" s="120"/>
      <c r="P191" s="119"/>
      <c r="Q191" s="119"/>
      <c r="R191" s="119"/>
      <c r="S191" s="119"/>
      <c r="T191" s="119"/>
      <c r="U191" s="119"/>
      <c r="V191" s="119"/>
      <c r="W191" s="119"/>
      <c r="X191" s="119"/>
      <c r="Y191" s="119"/>
      <c r="Z191" s="119"/>
      <c r="AA191" s="20"/>
      <c r="AB191" s="20"/>
      <c r="AC191" s="20"/>
      <c r="AD191" s="20"/>
      <c r="AE191" s="17"/>
      <c r="AF191" s="119"/>
      <c r="AG191" s="119"/>
      <c r="AH191" s="120"/>
      <c r="AI191" s="120"/>
      <c r="AJ191" s="119"/>
      <c r="AK191" s="119"/>
      <c r="AL191" s="119"/>
      <c r="AM191" s="119"/>
      <c r="AN191" s="119"/>
      <c r="AO191" s="119"/>
      <c r="AP191" s="17"/>
      <c r="AQ191" s="17"/>
      <c r="AR191" s="17"/>
      <c r="AS191" s="17"/>
      <c r="AT191" s="17"/>
      <c r="AU191" s="17"/>
      <c r="AV191" s="17"/>
    </row>
    <row r="192" spans="1:48" s="1" customFormat="1" x14ac:dyDescent="0.25">
      <c r="A192" s="17"/>
      <c r="B192" s="17"/>
      <c r="C192" s="17"/>
      <c r="D192" s="119"/>
      <c r="E192" s="121"/>
      <c r="F192" s="121"/>
      <c r="G192" s="17"/>
      <c r="H192" s="119"/>
      <c r="I192" s="119"/>
      <c r="J192" s="119"/>
      <c r="K192" s="119"/>
      <c r="L192" s="119"/>
      <c r="M192" s="119"/>
      <c r="N192" s="119"/>
      <c r="O192" s="120"/>
      <c r="P192" s="119"/>
      <c r="Q192" s="119"/>
      <c r="R192" s="119"/>
      <c r="S192" s="119"/>
      <c r="T192" s="119"/>
      <c r="U192" s="119"/>
      <c r="V192" s="119"/>
      <c r="W192" s="119"/>
      <c r="X192" s="119"/>
      <c r="Y192" s="119"/>
      <c r="Z192" s="119"/>
      <c r="AA192" s="20"/>
      <c r="AB192" s="20"/>
      <c r="AC192" s="20"/>
      <c r="AD192" s="20"/>
      <c r="AE192" s="17"/>
      <c r="AF192" s="119"/>
      <c r="AG192" s="119"/>
      <c r="AH192" s="120"/>
      <c r="AI192" s="120"/>
      <c r="AJ192" s="119"/>
      <c r="AK192" s="119"/>
      <c r="AL192" s="119"/>
      <c r="AM192" s="119"/>
      <c r="AN192" s="119"/>
      <c r="AO192" s="119"/>
      <c r="AP192" s="17"/>
      <c r="AQ192" s="17"/>
      <c r="AR192" s="17"/>
      <c r="AS192" s="17"/>
      <c r="AT192" s="17"/>
      <c r="AU192" s="17"/>
      <c r="AV192" s="17"/>
    </row>
    <row r="193" spans="1:48" s="1" customFormat="1" x14ac:dyDescent="0.25">
      <c r="A193" s="17"/>
      <c r="B193" s="17"/>
      <c r="C193" s="17"/>
      <c r="D193" s="119"/>
      <c r="E193" s="121"/>
      <c r="F193" s="121"/>
      <c r="G193" s="17"/>
      <c r="H193" s="119"/>
      <c r="I193" s="119"/>
      <c r="J193" s="119"/>
      <c r="K193" s="119"/>
      <c r="L193" s="119"/>
      <c r="M193" s="119"/>
      <c r="N193" s="119"/>
      <c r="O193" s="120"/>
      <c r="P193" s="119"/>
      <c r="Q193" s="119"/>
      <c r="R193" s="119"/>
      <c r="S193" s="119"/>
      <c r="T193" s="119"/>
      <c r="U193" s="119"/>
      <c r="V193" s="119"/>
      <c r="W193" s="119"/>
      <c r="X193" s="119"/>
      <c r="Y193" s="119"/>
      <c r="Z193" s="119"/>
      <c r="AA193" s="20"/>
      <c r="AB193" s="20"/>
      <c r="AC193" s="20"/>
      <c r="AD193" s="20"/>
      <c r="AE193" s="17"/>
      <c r="AF193" s="119"/>
      <c r="AG193" s="119"/>
      <c r="AH193" s="120"/>
      <c r="AI193" s="120"/>
      <c r="AJ193" s="119"/>
      <c r="AK193" s="119"/>
      <c r="AL193" s="119"/>
      <c r="AM193" s="119"/>
      <c r="AN193" s="119"/>
      <c r="AO193" s="119"/>
      <c r="AP193" s="17"/>
      <c r="AQ193" s="17"/>
      <c r="AR193" s="17"/>
      <c r="AS193" s="17"/>
      <c r="AT193" s="17"/>
      <c r="AU193" s="17"/>
      <c r="AV193" s="17"/>
    </row>
    <row r="194" spans="1:48" s="1" customFormat="1" x14ac:dyDescent="0.25">
      <c r="A194" s="17"/>
      <c r="B194" s="17"/>
      <c r="C194" s="17"/>
      <c r="D194" s="119"/>
      <c r="E194" s="121"/>
      <c r="F194" s="121"/>
      <c r="G194" s="17"/>
      <c r="H194" s="119"/>
      <c r="I194" s="119"/>
      <c r="J194" s="119"/>
      <c r="K194" s="119"/>
      <c r="L194" s="119"/>
      <c r="M194" s="119"/>
      <c r="N194" s="119"/>
      <c r="O194" s="120"/>
      <c r="P194" s="119"/>
      <c r="Q194" s="119"/>
      <c r="R194" s="119"/>
      <c r="S194" s="119"/>
      <c r="T194" s="119"/>
      <c r="U194" s="119"/>
      <c r="V194" s="119"/>
      <c r="W194" s="119"/>
      <c r="X194" s="119"/>
      <c r="Y194" s="119"/>
      <c r="Z194" s="119"/>
      <c r="AA194" s="20"/>
      <c r="AB194" s="20"/>
      <c r="AC194" s="20"/>
      <c r="AD194" s="20"/>
      <c r="AE194" s="17"/>
      <c r="AF194" s="119"/>
      <c r="AG194" s="119"/>
      <c r="AH194" s="120"/>
      <c r="AI194" s="120"/>
      <c r="AJ194" s="119"/>
      <c r="AK194" s="119"/>
      <c r="AL194" s="119"/>
      <c r="AM194" s="119"/>
      <c r="AN194" s="119"/>
      <c r="AO194" s="119"/>
      <c r="AP194" s="17"/>
      <c r="AQ194" s="17"/>
      <c r="AR194" s="17"/>
      <c r="AS194" s="17"/>
      <c r="AT194" s="17"/>
      <c r="AU194" s="17"/>
      <c r="AV194" s="17"/>
    </row>
    <row r="195" spans="1:48" s="1" customFormat="1" x14ac:dyDescent="0.25">
      <c r="A195" s="17"/>
      <c r="B195" s="17"/>
      <c r="C195" s="17"/>
      <c r="D195" s="119"/>
      <c r="E195" s="121"/>
      <c r="F195" s="121"/>
      <c r="G195" s="17"/>
      <c r="H195" s="119"/>
      <c r="I195" s="119"/>
      <c r="J195" s="119"/>
      <c r="K195" s="119"/>
      <c r="L195" s="119"/>
      <c r="M195" s="119"/>
      <c r="N195" s="119"/>
      <c r="O195" s="120"/>
      <c r="P195" s="119"/>
      <c r="Q195" s="119"/>
      <c r="R195" s="119"/>
      <c r="S195" s="119"/>
      <c r="T195" s="119"/>
      <c r="U195" s="119"/>
      <c r="V195" s="119"/>
      <c r="W195" s="119"/>
      <c r="X195" s="119"/>
      <c r="Y195" s="119"/>
      <c r="Z195" s="119"/>
      <c r="AA195" s="20"/>
      <c r="AB195" s="20"/>
      <c r="AC195" s="20"/>
      <c r="AD195" s="20"/>
      <c r="AE195" s="17"/>
      <c r="AF195" s="119"/>
      <c r="AG195" s="119"/>
      <c r="AH195" s="120"/>
      <c r="AI195" s="120"/>
      <c r="AJ195" s="119"/>
      <c r="AK195" s="119"/>
      <c r="AL195" s="119"/>
      <c r="AM195" s="119"/>
      <c r="AN195" s="119"/>
      <c r="AO195" s="119"/>
      <c r="AP195" s="17"/>
      <c r="AQ195" s="17"/>
      <c r="AR195" s="17"/>
      <c r="AS195" s="17"/>
      <c r="AT195" s="17"/>
      <c r="AU195" s="17"/>
      <c r="AV195" s="17"/>
    </row>
    <row r="196" spans="1:48" s="1" customFormat="1" x14ac:dyDescent="0.25">
      <c r="A196" s="17"/>
      <c r="B196" s="17"/>
      <c r="C196" s="17"/>
      <c r="D196" s="119"/>
      <c r="E196" s="121"/>
      <c r="F196" s="121"/>
      <c r="G196" s="17"/>
      <c r="H196" s="119"/>
      <c r="I196" s="119"/>
      <c r="J196" s="119"/>
      <c r="K196" s="119"/>
      <c r="L196" s="119"/>
      <c r="M196" s="119"/>
      <c r="N196" s="119"/>
      <c r="O196" s="120"/>
      <c r="P196" s="119"/>
      <c r="Q196" s="119"/>
      <c r="R196" s="119"/>
      <c r="S196" s="119"/>
      <c r="T196" s="119"/>
      <c r="U196" s="119"/>
      <c r="V196" s="119"/>
      <c r="W196" s="119"/>
      <c r="X196" s="119"/>
      <c r="Y196" s="119"/>
      <c r="Z196" s="119"/>
      <c r="AA196" s="20"/>
      <c r="AB196" s="20"/>
      <c r="AC196" s="20"/>
      <c r="AD196" s="20"/>
      <c r="AE196" s="17"/>
      <c r="AF196" s="119"/>
      <c r="AG196" s="119"/>
      <c r="AH196" s="120"/>
      <c r="AI196" s="120"/>
      <c r="AJ196" s="119"/>
      <c r="AK196" s="119"/>
      <c r="AL196" s="119"/>
      <c r="AM196" s="119"/>
      <c r="AN196" s="119"/>
      <c r="AO196" s="119"/>
      <c r="AP196" s="17"/>
      <c r="AQ196" s="17"/>
      <c r="AR196" s="17"/>
      <c r="AS196" s="17"/>
      <c r="AT196" s="17"/>
      <c r="AU196" s="17"/>
      <c r="AV196" s="17"/>
    </row>
    <row r="197" spans="1:48" s="1" customFormat="1" x14ac:dyDescent="0.25">
      <c r="A197" s="17"/>
      <c r="B197" s="17"/>
      <c r="C197" s="17"/>
      <c r="D197" s="119"/>
      <c r="E197" s="121"/>
      <c r="F197" s="121"/>
      <c r="G197" s="17"/>
      <c r="H197" s="119"/>
      <c r="I197" s="119"/>
      <c r="J197" s="119"/>
      <c r="K197" s="119"/>
      <c r="L197" s="119"/>
      <c r="M197" s="119"/>
      <c r="N197" s="119"/>
      <c r="O197" s="120"/>
      <c r="P197" s="119"/>
      <c r="Q197" s="119"/>
      <c r="R197" s="119"/>
      <c r="S197" s="119"/>
      <c r="T197" s="119"/>
      <c r="U197" s="119"/>
      <c r="V197" s="119"/>
      <c r="W197" s="119"/>
      <c r="X197" s="119"/>
      <c r="Y197" s="119"/>
      <c r="Z197" s="119"/>
      <c r="AA197" s="20"/>
      <c r="AB197" s="20"/>
      <c r="AC197" s="20"/>
      <c r="AD197" s="20"/>
      <c r="AE197" s="17"/>
      <c r="AF197" s="119"/>
      <c r="AG197" s="119"/>
      <c r="AH197" s="120"/>
      <c r="AI197" s="120"/>
      <c r="AJ197" s="119"/>
      <c r="AK197" s="119"/>
      <c r="AL197" s="119"/>
      <c r="AM197" s="119"/>
      <c r="AN197" s="119"/>
      <c r="AO197" s="119"/>
      <c r="AP197" s="17"/>
      <c r="AQ197" s="17"/>
      <c r="AR197" s="17"/>
      <c r="AS197" s="17"/>
      <c r="AT197" s="17"/>
      <c r="AU197" s="17"/>
      <c r="AV197" s="17"/>
    </row>
    <row r="198" spans="1:48" s="1" customFormat="1" x14ac:dyDescent="0.25">
      <c r="A198" s="17"/>
      <c r="B198" s="17"/>
      <c r="C198" s="17"/>
      <c r="D198" s="119"/>
      <c r="E198" s="121"/>
      <c r="F198" s="121"/>
      <c r="G198" s="17"/>
      <c r="H198" s="119"/>
      <c r="I198" s="119"/>
      <c r="J198" s="119"/>
      <c r="K198" s="119"/>
      <c r="L198" s="119"/>
      <c r="M198" s="119"/>
      <c r="N198" s="119"/>
      <c r="O198" s="120"/>
      <c r="P198" s="119"/>
      <c r="Q198" s="119"/>
      <c r="R198" s="119"/>
      <c r="S198" s="119"/>
      <c r="T198" s="119"/>
      <c r="U198" s="119"/>
      <c r="V198" s="119"/>
      <c r="W198" s="119"/>
      <c r="X198" s="119"/>
      <c r="Y198" s="119"/>
      <c r="Z198" s="119"/>
      <c r="AA198" s="20"/>
      <c r="AB198" s="20"/>
      <c r="AC198" s="20"/>
      <c r="AD198" s="20"/>
      <c r="AE198" s="17"/>
      <c r="AF198" s="119"/>
      <c r="AG198" s="119"/>
      <c r="AH198" s="120"/>
      <c r="AI198" s="120"/>
      <c r="AJ198" s="119"/>
      <c r="AK198" s="119"/>
      <c r="AL198" s="119"/>
      <c r="AM198" s="119"/>
      <c r="AN198" s="119"/>
      <c r="AO198" s="119"/>
      <c r="AP198" s="17"/>
      <c r="AQ198" s="17"/>
      <c r="AR198" s="17"/>
      <c r="AS198" s="17"/>
      <c r="AT198" s="17"/>
      <c r="AU198" s="17"/>
      <c r="AV198" s="17"/>
    </row>
    <row r="199" spans="1:48" s="1" customFormat="1" x14ac:dyDescent="0.25">
      <c r="A199" s="17"/>
      <c r="B199" s="17"/>
      <c r="C199" s="17"/>
      <c r="D199" s="119"/>
      <c r="E199" s="121"/>
      <c r="F199" s="121"/>
      <c r="G199" s="17"/>
      <c r="H199" s="119"/>
      <c r="I199" s="119"/>
      <c r="J199" s="119"/>
      <c r="K199" s="119"/>
      <c r="L199" s="119"/>
      <c r="M199" s="119"/>
      <c r="N199" s="119"/>
      <c r="O199" s="120"/>
      <c r="P199" s="119"/>
      <c r="Q199" s="119"/>
      <c r="R199" s="119"/>
      <c r="S199" s="119"/>
      <c r="T199" s="119"/>
      <c r="U199" s="119"/>
      <c r="V199" s="119"/>
      <c r="W199" s="119"/>
      <c r="X199" s="119"/>
      <c r="Y199" s="119"/>
      <c r="Z199" s="119"/>
      <c r="AA199" s="20"/>
      <c r="AB199" s="20"/>
      <c r="AC199" s="20"/>
      <c r="AD199" s="20"/>
      <c r="AE199" s="17"/>
      <c r="AF199" s="119"/>
      <c r="AG199" s="119"/>
      <c r="AH199" s="120"/>
      <c r="AI199" s="120"/>
      <c r="AJ199" s="119"/>
      <c r="AK199" s="119"/>
      <c r="AL199" s="119"/>
      <c r="AM199" s="119"/>
      <c r="AN199" s="119"/>
      <c r="AO199" s="119"/>
      <c r="AP199" s="17"/>
      <c r="AQ199" s="17"/>
      <c r="AR199" s="17"/>
      <c r="AS199" s="17"/>
      <c r="AT199" s="17"/>
      <c r="AU199" s="17"/>
      <c r="AV199" s="17"/>
    </row>
    <row r="200" spans="1:48" s="1" customFormat="1" x14ac:dyDescent="0.25">
      <c r="A200" s="17"/>
      <c r="B200" s="17"/>
      <c r="C200" s="17"/>
      <c r="D200" s="119"/>
      <c r="E200" s="121"/>
      <c r="F200" s="121"/>
      <c r="G200" s="17"/>
      <c r="H200" s="119"/>
      <c r="I200" s="119"/>
      <c r="J200" s="119"/>
      <c r="K200" s="119"/>
      <c r="L200" s="119"/>
      <c r="M200" s="119"/>
      <c r="N200" s="119"/>
      <c r="O200" s="120"/>
      <c r="P200" s="119"/>
      <c r="Q200" s="119"/>
      <c r="R200" s="119"/>
      <c r="S200" s="119"/>
      <c r="T200" s="119"/>
      <c r="U200" s="119"/>
      <c r="V200" s="119"/>
      <c r="W200" s="119"/>
      <c r="X200" s="119"/>
      <c r="Y200" s="119"/>
      <c r="Z200" s="119"/>
      <c r="AA200" s="20"/>
      <c r="AB200" s="20"/>
      <c r="AC200" s="20"/>
      <c r="AD200" s="20"/>
      <c r="AE200" s="17"/>
      <c r="AF200" s="119"/>
      <c r="AG200" s="119"/>
      <c r="AH200" s="120"/>
      <c r="AI200" s="120"/>
      <c r="AJ200" s="119"/>
      <c r="AK200" s="119"/>
      <c r="AL200" s="119"/>
      <c r="AM200" s="119"/>
      <c r="AN200" s="119"/>
      <c r="AO200" s="119"/>
      <c r="AP200" s="17"/>
      <c r="AQ200" s="17"/>
      <c r="AR200" s="17"/>
      <c r="AS200" s="17"/>
      <c r="AT200" s="17"/>
      <c r="AU200" s="17"/>
      <c r="AV200" s="17"/>
    </row>
    <row r="201" spans="1:48" s="1" customFormat="1" x14ac:dyDescent="0.25">
      <c r="A201" s="17"/>
      <c r="B201" s="17"/>
      <c r="C201" s="17"/>
      <c r="D201" s="119"/>
      <c r="E201" s="121"/>
      <c r="F201" s="121"/>
      <c r="G201" s="17"/>
      <c r="H201" s="119"/>
      <c r="I201" s="119"/>
      <c r="J201" s="119"/>
      <c r="K201" s="119"/>
      <c r="L201" s="119"/>
      <c r="M201" s="119"/>
      <c r="N201" s="119"/>
      <c r="O201" s="120"/>
      <c r="P201" s="119"/>
      <c r="Q201" s="119"/>
      <c r="R201" s="119"/>
      <c r="S201" s="119"/>
      <c r="T201" s="119"/>
      <c r="U201" s="119"/>
      <c r="V201" s="119"/>
      <c r="W201" s="119"/>
      <c r="X201" s="119"/>
      <c r="Y201" s="119"/>
      <c r="Z201" s="119"/>
      <c r="AA201" s="20"/>
      <c r="AB201" s="20"/>
      <c r="AC201" s="20"/>
      <c r="AD201" s="20"/>
      <c r="AE201" s="17"/>
      <c r="AF201" s="119"/>
      <c r="AG201" s="119"/>
      <c r="AH201" s="120"/>
      <c r="AI201" s="120"/>
      <c r="AJ201" s="119"/>
      <c r="AK201" s="119"/>
      <c r="AL201" s="119"/>
      <c r="AM201" s="119"/>
      <c r="AN201" s="119"/>
      <c r="AO201" s="119"/>
      <c r="AP201" s="17"/>
      <c r="AQ201" s="17"/>
      <c r="AR201" s="17"/>
      <c r="AS201" s="17"/>
      <c r="AT201" s="17"/>
      <c r="AU201" s="17"/>
      <c r="AV201" s="17"/>
    </row>
    <row r="202" spans="1:48" s="1" customFormat="1" x14ac:dyDescent="0.25">
      <c r="A202" s="17"/>
      <c r="B202" s="17"/>
      <c r="C202" s="17"/>
      <c r="D202" s="119"/>
      <c r="E202" s="121"/>
      <c r="F202" s="121"/>
      <c r="G202" s="17"/>
      <c r="H202" s="119"/>
      <c r="I202" s="119"/>
      <c r="J202" s="119"/>
      <c r="K202" s="119"/>
      <c r="L202" s="119"/>
      <c r="M202" s="119"/>
      <c r="N202" s="119"/>
      <c r="O202" s="120"/>
      <c r="P202" s="119"/>
      <c r="Q202" s="119"/>
      <c r="R202" s="119"/>
      <c r="S202" s="119"/>
      <c r="T202" s="119"/>
      <c r="U202" s="119"/>
      <c r="V202" s="119"/>
      <c r="W202" s="119"/>
      <c r="X202" s="119"/>
      <c r="Y202" s="119"/>
      <c r="Z202" s="119"/>
      <c r="AA202" s="20"/>
      <c r="AB202" s="20"/>
      <c r="AC202" s="20"/>
      <c r="AD202" s="20"/>
      <c r="AE202" s="17"/>
      <c r="AF202" s="119"/>
      <c r="AG202" s="119"/>
      <c r="AH202" s="120"/>
      <c r="AI202" s="120"/>
      <c r="AJ202" s="119"/>
      <c r="AK202" s="119"/>
      <c r="AL202" s="119"/>
      <c r="AM202" s="119"/>
      <c r="AN202" s="119"/>
      <c r="AO202" s="119"/>
      <c r="AP202" s="17"/>
      <c r="AQ202" s="17"/>
      <c r="AR202" s="17"/>
      <c r="AS202" s="17"/>
      <c r="AT202" s="17"/>
      <c r="AU202" s="17"/>
      <c r="AV202" s="17"/>
    </row>
    <row r="203" spans="1:48" s="1" customFormat="1" x14ac:dyDescent="0.25">
      <c r="A203" s="17"/>
      <c r="B203" s="17"/>
      <c r="C203" s="17"/>
      <c r="D203" s="119"/>
      <c r="E203" s="121"/>
      <c r="F203" s="121"/>
      <c r="G203" s="17"/>
      <c r="H203" s="119"/>
      <c r="I203" s="119"/>
      <c r="J203" s="119"/>
      <c r="K203" s="119"/>
      <c r="L203" s="119"/>
      <c r="M203" s="119"/>
      <c r="N203" s="119"/>
      <c r="O203" s="120"/>
      <c r="P203" s="119"/>
      <c r="Q203" s="119"/>
      <c r="R203" s="119"/>
      <c r="S203" s="119"/>
      <c r="T203" s="119"/>
      <c r="U203" s="119"/>
      <c r="V203" s="119"/>
      <c r="W203" s="119"/>
      <c r="X203" s="119"/>
      <c r="Y203" s="119"/>
      <c r="Z203" s="119"/>
      <c r="AA203" s="20"/>
      <c r="AB203" s="20"/>
      <c r="AC203" s="20"/>
      <c r="AD203" s="20"/>
      <c r="AE203" s="17"/>
      <c r="AF203" s="119"/>
      <c r="AG203" s="119"/>
      <c r="AH203" s="120"/>
      <c r="AI203" s="120"/>
      <c r="AJ203" s="119"/>
      <c r="AK203" s="119"/>
      <c r="AL203" s="119"/>
      <c r="AM203" s="119"/>
      <c r="AN203" s="119"/>
      <c r="AO203" s="119"/>
      <c r="AP203" s="17"/>
      <c r="AQ203" s="17"/>
      <c r="AR203" s="17"/>
      <c r="AS203" s="17"/>
      <c r="AT203" s="17"/>
      <c r="AU203" s="17"/>
      <c r="AV203" s="17"/>
    </row>
  </sheetData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47</vt:i4>
      </vt:variant>
    </vt:vector>
  </HeadingPairs>
  <TitlesOfParts>
    <vt:vector size="50" baseType="lpstr">
      <vt:lpstr>BowChart</vt:lpstr>
      <vt:lpstr>Calc</vt:lpstr>
      <vt:lpstr>ToU</vt:lpstr>
      <vt:lpstr>addNotes</vt:lpstr>
      <vt:lpstr>boxColor</vt:lpstr>
      <vt:lpstr>boxShape</vt:lpstr>
      <vt:lpstr>colorsTable</vt:lpstr>
      <vt:lpstr>connCollor</vt:lpstr>
      <vt:lpstr>connColors</vt:lpstr>
      <vt:lpstr>connectorList</vt:lpstr>
      <vt:lpstr>connectorT</vt:lpstr>
      <vt:lpstr>connectorType</vt:lpstr>
      <vt:lpstr>ConsequenceCol</vt:lpstr>
      <vt:lpstr>contentList</vt:lpstr>
      <vt:lpstr>Control1Col</vt:lpstr>
      <vt:lpstr>Control2Col</vt:lpstr>
      <vt:lpstr>Control3Col</vt:lpstr>
      <vt:lpstr>countCat</vt:lpstr>
      <vt:lpstr>defaultColors</vt:lpstr>
      <vt:lpstr>error1</vt:lpstr>
      <vt:lpstr>error2</vt:lpstr>
      <vt:lpstr>exclude</vt:lpstr>
      <vt:lpstr>fillColor</vt:lpstr>
      <vt:lpstr>fontColor</vt:lpstr>
      <vt:lpstr>fontColorList</vt:lpstr>
      <vt:lpstr>fontSize</vt:lpstr>
      <vt:lpstr>hBox</vt:lpstr>
      <vt:lpstr>headersColor</vt:lpstr>
      <vt:lpstr>inputTable2</vt:lpstr>
      <vt:lpstr>lastItem</vt:lpstr>
      <vt:lpstr>lastRow</vt:lpstr>
      <vt:lpstr>mainRelation</vt:lpstr>
      <vt:lpstr>maxEvents</vt:lpstr>
      <vt:lpstr>namesList</vt:lpstr>
      <vt:lpstr>outlineColor</vt:lpstr>
      <vt:lpstr>positions</vt:lpstr>
      <vt:lpstr>Prevent1Col</vt:lpstr>
      <vt:lpstr>Prevent2Col</vt:lpstr>
      <vt:lpstr>Prevent3Col</vt:lpstr>
      <vt:lpstr>BowChart!Print_Area</vt:lpstr>
      <vt:lpstr>ToU!Print_Area</vt:lpstr>
      <vt:lpstr>RiskEvent</vt:lpstr>
      <vt:lpstr>settingsCol</vt:lpstr>
      <vt:lpstr>shapesList</vt:lpstr>
      <vt:lpstr>startPoint</vt:lpstr>
      <vt:lpstr>stgOpt</vt:lpstr>
      <vt:lpstr>subRelation</vt:lpstr>
      <vt:lpstr>ThreatCol</vt:lpstr>
      <vt:lpstr>wBox</vt:lpstr>
      <vt:lpstr>YNopt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2022-11-30T08:02:49Z</cp:lastPrinted>
  <dcterms:created xsi:type="dcterms:W3CDTF">2022-11-09T14:47:22Z</dcterms:created>
  <dcterms:modified xsi:type="dcterms:W3CDTF">2022-11-30T14:03:43Z</dcterms:modified>
  <dc:title>Bowtie Diagram V1 Template</dc:title>
  <dc:subject>Bowtie Diagram V1</dc:subject>
  <dc:description>Bowtie Diagram V1 template by Master Productivity Kit — masterproductivitykit.com</dc:description>
  <cp:keywords>Master Productivity Kit, Excel template, Google Sheets template</cp:keywords>
  <cp:category>Business Template</cp:category>
</cp:coreProperties>
</file>