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667EC5B9-A2AF-4B6F-A66B-D942AB254320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ashboard" sheetId="5" r:id="rId1"/>
    <sheet name="Lists" sheetId="4" state="hidden" r:id="rId2"/>
  </sheets>
  <definedNames>
    <definedName name="_xlnm.Print_Area" localSheetId="0">Dashboard!$B$5:$H$101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5" l="1"/>
  <c r="C17" i="5" s="1"/>
  <c r="D17" i="5" s="1"/>
  <c r="D16" i="5"/>
  <c r="E16" i="5" s="1"/>
  <c r="C16" i="5"/>
  <c r="C18" i="5" l="1"/>
  <c r="F16" i="5"/>
  <c r="G16" i="5" s="1"/>
  <c r="E17" i="5" s="1"/>
  <c r="C19" i="5" l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D40" i="5" s="1"/>
  <c r="E40" i="5" s="1"/>
  <c r="D18" i="5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l="1"/>
  <c r="D34" i="5" s="1"/>
  <c r="D35" i="5" s="1"/>
  <c r="D36" i="5" s="1"/>
  <c r="D37" i="5" s="1"/>
  <c r="D38" i="5" s="1"/>
  <c r="D39" i="5" s="1"/>
  <c r="C41" i="5"/>
  <c r="D41" i="5" s="1"/>
  <c r="E41" i="5" s="1"/>
  <c r="G40" i="5"/>
  <c r="F40" i="5"/>
  <c r="C42" i="5" l="1"/>
  <c r="D42" i="5" s="1"/>
  <c r="E42" i="5" s="1"/>
  <c r="F41" i="5"/>
  <c r="G41" i="5"/>
  <c r="F17" i="5"/>
  <c r="G17" i="5" s="1"/>
  <c r="E18" i="5" s="1"/>
  <c r="C43" i="5" l="1"/>
  <c r="D43" i="5" s="1"/>
  <c r="E43" i="5" s="1"/>
  <c r="F18" i="5"/>
  <c r="G18" i="5" s="1"/>
  <c r="E19" i="5" s="1"/>
  <c r="G42" i="5"/>
  <c r="F42" i="5"/>
  <c r="C44" i="5" l="1"/>
  <c r="D44" i="5" s="1"/>
  <c r="E44" i="5" s="1"/>
  <c r="F19" i="5"/>
  <c r="G19" i="5" s="1"/>
  <c r="E20" i="5" s="1"/>
  <c r="F43" i="5"/>
  <c r="G43" i="5"/>
  <c r="C45" i="5" l="1"/>
  <c r="D45" i="5" s="1"/>
  <c r="E45" i="5" s="1"/>
  <c r="F20" i="5"/>
  <c r="G20" i="5" s="1"/>
  <c r="E21" i="5" s="1"/>
  <c r="F44" i="5"/>
  <c r="G44" i="5"/>
  <c r="C46" i="5" l="1"/>
  <c r="D46" i="5" s="1"/>
  <c r="E46" i="5" s="1"/>
  <c r="F21" i="5"/>
  <c r="G21" i="5" s="1"/>
  <c r="E22" i="5" s="1"/>
  <c r="F45" i="5"/>
  <c r="G45" i="5"/>
  <c r="C47" i="5" l="1"/>
  <c r="D47" i="5" s="1"/>
  <c r="E47" i="5" s="1"/>
  <c r="G46" i="5"/>
  <c r="F46" i="5"/>
  <c r="F22" i="5"/>
  <c r="G22" i="5" s="1"/>
  <c r="E23" i="5" s="1"/>
  <c r="C48" i="5" l="1"/>
  <c r="D48" i="5" s="1"/>
  <c r="E48" i="5" s="1"/>
  <c r="F23" i="5"/>
  <c r="G23" i="5" s="1"/>
  <c r="E24" i="5" s="1"/>
  <c r="G47" i="5"/>
  <c r="F47" i="5"/>
  <c r="C49" i="5" l="1"/>
  <c r="D49" i="5" s="1"/>
  <c r="E49" i="5" s="1"/>
  <c r="G48" i="5"/>
  <c r="F48" i="5"/>
  <c r="F24" i="5"/>
  <c r="G24" i="5" s="1"/>
  <c r="E25" i="5" s="1"/>
  <c r="C50" i="5" l="1"/>
  <c r="D50" i="5" s="1"/>
  <c r="E50" i="5" s="1"/>
  <c r="F25" i="5"/>
  <c r="G25" i="5" s="1"/>
  <c r="E26" i="5" s="1"/>
  <c r="F49" i="5"/>
  <c r="G49" i="5"/>
  <c r="C51" i="5" l="1"/>
  <c r="D51" i="5" s="1"/>
  <c r="E51" i="5" s="1"/>
  <c r="F50" i="5"/>
  <c r="G50" i="5"/>
  <c r="F26" i="5"/>
  <c r="G26" i="5" s="1"/>
  <c r="E27" i="5" s="1"/>
  <c r="C52" i="5" l="1"/>
  <c r="D52" i="5" s="1"/>
  <c r="E52" i="5" s="1"/>
  <c r="F27" i="5"/>
  <c r="G27" i="5" s="1"/>
  <c r="E28" i="5" s="1"/>
  <c r="F51" i="5"/>
  <c r="G51" i="5"/>
  <c r="C53" i="5" l="1"/>
  <c r="D53" i="5" s="1"/>
  <c r="E53" i="5" s="1"/>
  <c r="F52" i="5"/>
  <c r="G52" i="5"/>
  <c r="F28" i="5"/>
  <c r="G28" i="5" s="1"/>
  <c r="E29" i="5" s="1"/>
  <c r="C54" i="5" l="1"/>
  <c r="D54" i="5" s="1"/>
  <c r="E54" i="5" s="1"/>
  <c r="F29" i="5"/>
  <c r="G29" i="5" s="1"/>
  <c r="F53" i="5"/>
  <c r="G53" i="5"/>
  <c r="C55" i="5" l="1"/>
  <c r="D55" i="5" s="1"/>
  <c r="E55" i="5" s="1"/>
  <c r="E30" i="5"/>
  <c r="F30" i="5" s="1"/>
  <c r="G30" i="5" s="1"/>
  <c r="E31" i="5" s="1"/>
  <c r="G54" i="5"/>
  <c r="F54" i="5"/>
  <c r="C56" i="5" l="1"/>
  <c r="D56" i="5" s="1"/>
  <c r="E56" i="5" s="1"/>
  <c r="G55" i="5"/>
  <c r="F55" i="5"/>
  <c r="F31" i="5"/>
  <c r="G31" i="5" s="1"/>
  <c r="E32" i="5" s="1"/>
  <c r="C57" i="5" l="1"/>
  <c r="D57" i="5" s="1"/>
  <c r="E57" i="5" s="1"/>
  <c r="F32" i="5"/>
  <c r="G32" i="5" s="1"/>
  <c r="E33" i="5" s="1"/>
  <c r="G56" i="5"/>
  <c r="F56" i="5"/>
  <c r="C58" i="5" l="1"/>
  <c r="D58" i="5" s="1"/>
  <c r="E58" i="5" s="1"/>
  <c r="F33" i="5"/>
  <c r="G33" i="5" s="1"/>
  <c r="E34" i="5" s="1"/>
  <c r="F57" i="5"/>
  <c r="G57" i="5"/>
  <c r="C59" i="5" l="1"/>
  <c r="D59" i="5" s="1"/>
  <c r="E59" i="5" s="1"/>
  <c r="F34" i="5"/>
  <c r="G34" i="5" s="1"/>
  <c r="E35" i="5" s="1"/>
  <c r="G58" i="5"/>
  <c r="F58" i="5"/>
  <c r="C60" i="5" l="1"/>
  <c r="D60" i="5" s="1"/>
  <c r="E60" i="5" s="1"/>
  <c r="F35" i="5"/>
  <c r="G35" i="5" s="1"/>
  <c r="E36" i="5" s="1"/>
  <c r="G59" i="5"/>
  <c r="F59" i="5"/>
  <c r="C61" i="5" l="1"/>
  <c r="D61" i="5" s="1"/>
  <c r="E61" i="5" s="1"/>
  <c r="F36" i="5"/>
  <c r="G36" i="5" s="1"/>
  <c r="E37" i="5" s="1"/>
  <c r="F60" i="5"/>
  <c r="G60" i="5"/>
  <c r="C62" i="5" l="1"/>
  <c r="D62" i="5" s="1"/>
  <c r="E62" i="5" s="1"/>
  <c r="F37" i="5"/>
  <c r="G37" i="5" s="1"/>
  <c r="E38" i="5" s="1"/>
  <c r="F61" i="5"/>
  <c r="G61" i="5"/>
  <c r="C63" i="5" l="1"/>
  <c r="D63" i="5" s="1"/>
  <c r="E63" i="5" s="1"/>
  <c r="F38" i="5"/>
  <c r="G38" i="5" s="1"/>
  <c r="E39" i="5" s="1"/>
  <c r="F39" i="5" s="1"/>
  <c r="F62" i="5"/>
  <c r="G62" i="5"/>
  <c r="C64" i="5" l="1"/>
  <c r="D64" i="5" s="1"/>
  <c r="E64" i="5" s="1"/>
  <c r="G39" i="5"/>
  <c r="G63" i="5"/>
  <c r="F63" i="5"/>
  <c r="C65" i="5" l="1"/>
  <c r="D65" i="5" s="1"/>
  <c r="E65" i="5" s="1"/>
  <c r="G64" i="5"/>
  <c r="F64" i="5"/>
  <c r="C66" i="5" l="1"/>
  <c r="D66" i="5" s="1"/>
  <c r="E66" i="5" s="1"/>
  <c r="F65" i="5"/>
  <c r="G65" i="5"/>
  <c r="C67" i="5" l="1"/>
  <c r="D67" i="5" s="1"/>
  <c r="E67" i="5" s="1"/>
  <c r="F66" i="5"/>
  <c r="G66" i="5"/>
  <c r="C68" i="5" l="1"/>
  <c r="D68" i="5" s="1"/>
  <c r="E68" i="5" s="1"/>
  <c r="F67" i="5"/>
  <c r="G67" i="5"/>
  <c r="C69" i="5" l="1"/>
  <c r="D69" i="5" s="1"/>
  <c r="E69" i="5" s="1"/>
  <c r="F68" i="5"/>
  <c r="G68" i="5"/>
  <c r="C70" i="5" l="1"/>
  <c r="D70" i="5" s="1"/>
  <c r="E70" i="5" s="1"/>
  <c r="F69" i="5"/>
  <c r="G69" i="5"/>
  <c r="C71" i="5" l="1"/>
  <c r="D71" i="5" s="1"/>
  <c r="E71" i="5" s="1"/>
  <c r="G70" i="5"/>
  <c r="F70" i="5"/>
  <c r="C72" i="5" l="1"/>
  <c r="D72" i="5" s="1"/>
  <c r="E72" i="5" s="1"/>
  <c r="G71" i="5"/>
  <c r="F71" i="5"/>
  <c r="C73" i="5" l="1"/>
  <c r="D73" i="5" s="1"/>
  <c r="E73" i="5" s="1"/>
  <c r="G72" i="5"/>
  <c r="F72" i="5"/>
  <c r="C74" i="5" l="1"/>
  <c r="D74" i="5" s="1"/>
  <c r="E74" i="5" s="1"/>
  <c r="F73" i="5"/>
  <c r="G73" i="5"/>
  <c r="C75" i="5"/>
  <c r="D75" i="5" s="1"/>
  <c r="E75" i="5" s="1"/>
  <c r="G74" i="5" l="1"/>
  <c r="F74" i="5"/>
  <c r="C76" i="5"/>
  <c r="D76" i="5" s="1"/>
  <c r="E76" i="5" s="1"/>
  <c r="F75" i="5" l="1"/>
  <c r="G75" i="5"/>
  <c r="C77" i="5"/>
  <c r="D77" i="5" s="1"/>
  <c r="E77" i="5" s="1"/>
  <c r="F76" i="5" l="1"/>
  <c r="G76" i="5"/>
  <c r="C78" i="5"/>
  <c r="D78" i="5" s="1"/>
  <c r="E78" i="5" s="1"/>
  <c r="F77" i="5" l="1"/>
  <c r="G77" i="5"/>
  <c r="C79" i="5"/>
  <c r="D79" i="5" s="1"/>
  <c r="E79" i="5" s="1"/>
  <c r="G78" i="5" l="1"/>
  <c r="F78" i="5"/>
  <c r="C80" i="5"/>
  <c r="D80" i="5" s="1"/>
  <c r="E80" i="5" s="1"/>
  <c r="G79" i="5" l="1"/>
  <c r="F79" i="5"/>
  <c r="C81" i="5"/>
  <c r="D81" i="5" s="1"/>
  <c r="E81" i="5" s="1"/>
  <c r="G80" i="5" l="1"/>
  <c r="F80" i="5"/>
  <c r="C82" i="5"/>
  <c r="D82" i="5" s="1"/>
  <c r="E82" i="5" s="1"/>
  <c r="C83" i="5" l="1"/>
  <c r="D83" i="5" s="1"/>
  <c r="E83" i="5" s="1"/>
  <c r="F81" i="5"/>
  <c r="G81" i="5"/>
  <c r="F82" i="5" l="1"/>
  <c r="G82" i="5"/>
  <c r="C84" i="5"/>
  <c r="D84" i="5" s="1"/>
  <c r="E84" i="5" s="1"/>
  <c r="F83" i="5" l="1"/>
  <c r="G83" i="5"/>
  <c r="C85" i="5"/>
  <c r="D85" i="5" s="1"/>
  <c r="E85" i="5" s="1"/>
  <c r="F84" i="5" l="1"/>
  <c r="G84" i="5"/>
  <c r="C86" i="5"/>
  <c r="D86" i="5" s="1"/>
  <c r="E86" i="5" s="1"/>
  <c r="F85" i="5" l="1"/>
  <c r="G85" i="5"/>
  <c r="C87" i="5"/>
  <c r="D87" i="5" s="1"/>
  <c r="E87" i="5" s="1"/>
  <c r="C88" i="5" l="1"/>
  <c r="D88" i="5" s="1"/>
  <c r="E88" i="5" s="1"/>
  <c r="F86" i="5"/>
  <c r="G86" i="5"/>
  <c r="C89" i="5" l="1"/>
  <c r="D89" i="5" s="1"/>
  <c r="E89" i="5" s="1"/>
  <c r="G87" i="5"/>
  <c r="F87" i="5"/>
  <c r="G88" i="5" l="1"/>
  <c r="F88" i="5"/>
  <c r="C90" i="5"/>
  <c r="D90" i="5" s="1"/>
  <c r="E90" i="5" s="1"/>
  <c r="F89" i="5" l="1"/>
  <c r="G89" i="5"/>
  <c r="C91" i="5"/>
  <c r="D91" i="5" s="1"/>
  <c r="E91" i="5" s="1"/>
  <c r="G90" i="5" l="1"/>
  <c r="F90" i="5"/>
  <c r="C92" i="5"/>
  <c r="D92" i="5" s="1"/>
  <c r="E92" i="5" s="1"/>
  <c r="F91" i="5" l="1"/>
  <c r="G91" i="5"/>
  <c r="C93" i="5"/>
  <c r="D93" i="5" s="1"/>
  <c r="E93" i="5" s="1"/>
  <c r="F92" i="5" l="1"/>
  <c r="G92" i="5"/>
  <c r="C94" i="5"/>
  <c r="D94" i="5" s="1"/>
  <c r="E94" i="5" s="1"/>
  <c r="C95" i="5" l="1"/>
  <c r="D95" i="5" s="1"/>
  <c r="E95" i="5" s="1"/>
  <c r="F93" i="5"/>
  <c r="G93" i="5"/>
  <c r="F94" i="5" l="1"/>
  <c r="G94" i="5"/>
  <c r="C96" i="5"/>
  <c r="D96" i="5" s="1"/>
  <c r="E96" i="5" s="1"/>
  <c r="C97" i="5" l="1"/>
  <c r="D97" i="5" s="1"/>
  <c r="E97" i="5" s="1"/>
  <c r="G95" i="5"/>
  <c r="F95" i="5"/>
  <c r="G96" i="5" l="1"/>
  <c r="F96" i="5"/>
  <c r="C98" i="5"/>
  <c r="D98" i="5" s="1"/>
  <c r="E98" i="5" s="1"/>
  <c r="F97" i="5" l="1"/>
  <c r="G97" i="5"/>
  <c r="C99" i="5"/>
  <c r="D99" i="5" s="1"/>
  <c r="E99" i="5" s="1"/>
  <c r="F98" i="5" l="1"/>
  <c r="G98" i="5"/>
  <c r="C100" i="5"/>
  <c r="D100" i="5" s="1"/>
  <c r="E100" i="5" s="1"/>
  <c r="F100" i="5" l="1"/>
  <c r="G100" i="5"/>
  <c r="F99" i="5"/>
  <c r="G99" i="5"/>
  <c r="G8" i="5" l="1"/>
  <c r="G9" i="5" s="1"/>
  <c r="G10" i="5" l="1"/>
</calcChain>
</file>

<file path=xl/sharedStrings.xml><?xml version="1.0" encoding="utf-8"?>
<sst xmlns="http://schemas.openxmlformats.org/spreadsheetml/2006/main" count="41" uniqueCount="38">
  <si>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</si>
  <si>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</si>
  <si>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</si>
  <si>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</si>
  <si>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</si>
  <si>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</si>
  <si>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</si>
  <si>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Payment frequency</t>
  </si>
  <si>
    <t>No of periods in 1 year</t>
  </si>
  <si>
    <t>No of months between payments</t>
  </si>
  <si>
    <t>Interest type</t>
  </si>
  <si>
    <t>Monthly</t>
  </si>
  <si>
    <t>Simple</t>
  </si>
  <si>
    <t>Quarterly</t>
  </si>
  <si>
    <t>Compounded</t>
  </si>
  <si>
    <t>Semi Annually</t>
  </si>
  <si>
    <t>Annually</t>
  </si>
  <si>
    <t>Baloon</t>
  </si>
  <si>
    <t>Deposit date (dd-mm-yyyy)</t>
  </si>
  <si>
    <t>Deposit term (duration in months)</t>
  </si>
  <si>
    <t>Total interest received</t>
  </si>
  <si>
    <t>Total principal + interest received</t>
  </si>
  <si>
    <t>Annual Yield</t>
  </si>
  <si>
    <t>Total number of interest dates</t>
  </si>
  <si>
    <t>Deposit amount</t>
  </si>
  <si>
    <t>SAVINGS INTEREST CALCULATOR</t>
  </si>
  <si>
    <t>Payment Period</t>
  </si>
  <si>
    <t>Interest Due Date</t>
  </si>
  <si>
    <t>Interest Receivable</t>
  </si>
  <si>
    <t>Accumulated Interest</t>
  </si>
  <si>
    <t>Accumulated Deposit + Interest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</si>
  <si>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</si>
  <si>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</si>
  <si>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</si>
  <si>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Interest rate (annual interest %)</t>
  </si>
  <si>
    <t>Interest frequency</t>
  </si>
  <si>
    <t>Assumptions</t>
  </si>
  <si>
    <t>Outputs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</si>
</sst>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dd/mm/yyyy;@"/>
    <numFmt numFmtId="167" formatCode="&quot;$&quot;#,##0.00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3"/>
      <color rgb="FFFFFFFF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i/>
      <sz val="11"/>
      <color theme="3"/>
      <name val="Arial"/>
      <family val="2"/>
      <scheme val="minor"/>
    </font>
    <font>
      <sz val="11"/>
      <color theme="3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1" tint="0.499984740745262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/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249977111117893"/>
      </bottom>
      <diagonal/>
    </border>
    <border>
      <left/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1" tint="0.499984740745262"/>
      </right>
      <top/>
      <bottom style="thin">
        <color theme="0" tint="-0.249977111117893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/>
      <diagonal/>
    </border>
    <border>
      <left/>
      <right/>
      <top style="thin">
        <color theme="1" tint="0.499984740745262"/>
      </top>
      <bottom style="thin">
        <color theme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8" fillId="0" borderId="0"/>
    <xf numFmtId="164" fontId="4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1" applyFont="1" applyFill="1" applyBorder="1" applyAlignment="1">
      <alignment vertical="center"/>
    </xf>
    <xf numFmtId="0" fontId="4" fillId="2" borderId="0" xfId="0" applyFont="1" applyFill="1" applyBorder="1"/>
    <xf numFmtId="0" fontId="9" fillId="2" borderId="0" xfId="3" applyFont="1" applyFill="1" applyAlignment="1" applyProtection="1">
      <alignment vertical="center"/>
      <protection locked="0"/>
    </xf>
    <xf numFmtId="0" fontId="10" fillId="2" borderId="0" xfId="3" applyFont="1" applyFill="1" applyAlignment="1" applyProtection="1">
      <alignment vertical="center"/>
      <protection locked="0"/>
    </xf>
    <xf numFmtId="0" fontId="11" fillId="2" borderId="0" xfId="3" applyFont="1" applyFill="1" applyAlignment="1" applyProtection="1">
      <alignment vertical="center"/>
      <protection locked="0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7" fontId="0" fillId="2" borderId="0" xfId="4" applyNumberFormat="1" applyFont="1" applyFill="1" applyBorder="1" applyAlignment="1">
      <alignment horizontal="center"/>
    </xf>
    <xf numFmtId="0" fontId="19" fillId="2" borderId="0" xfId="0" applyFont="1" applyFill="1" applyAlignment="1">
      <alignment vertical="center"/>
    </xf>
    <xf numFmtId="49" fontId="20" fillId="3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left" vertical="center" indent="2"/>
    </xf>
    <xf numFmtId="0" fontId="22" fillId="2" borderId="0" xfId="0" applyFont="1" applyFill="1" applyAlignment="1">
      <alignment horizontal="right" vertical="center"/>
    </xf>
    <xf numFmtId="0" fontId="0" fillId="2" borderId="0" xfId="0" applyFill="1"/>
    <xf numFmtId="0" fontId="1" fillId="0" borderId="3" xfId="5" applyBorder="1" applyAlignment="1">
      <alignment horizontal="left" wrapText="1" indent="1"/>
    </xf>
    <xf numFmtId="0" fontId="1" fillId="2" borderId="0" xfId="5" applyFill="1"/>
    <xf numFmtId="0" fontId="1" fillId="0" borderId="4" xfId="5" applyBorder="1" applyAlignment="1">
      <alignment horizontal="left" indent="1"/>
    </xf>
    <xf numFmtId="0" fontId="1" fillId="0" borderId="4" xfId="5" applyBorder="1" applyAlignment="1">
      <alignment horizontal="left" vertical="center" wrapText="1" indent="1"/>
    </xf>
    <xf numFmtId="0" fontId="1" fillId="0" borderId="4" xfId="5" applyBorder="1" applyAlignment="1">
      <alignment horizontal="left" vertical="top" wrapText="1" indent="2"/>
    </xf>
    <xf numFmtId="0" fontId="7" fillId="0" borderId="4" xfId="5" applyFont="1" applyBorder="1" applyAlignment="1">
      <alignment horizontal="left" indent="1"/>
    </xf>
    <xf numFmtId="0" fontId="1" fillId="0" borderId="5" xfId="5" applyBorder="1" applyAlignment="1">
      <alignment horizontal="left" indent="1"/>
    </xf>
    <xf numFmtId="164" fontId="0" fillId="2" borderId="0" xfId="4" applyFont="1" applyFill="1"/>
    <xf numFmtId="0" fontId="0" fillId="2" borderId="0" xfId="0" applyFill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164" fontId="23" fillId="7" borderId="6" xfId="4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164" fontId="24" fillId="2" borderId="14" xfId="4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center" vertical="center"/>
    </xf>
    <xf numFmtId="164" fontId="24" fillId="2" borderId="15" xfId="4" applyFont="1" applyFill="1" applyBorder="1" applyAlignment="1">
      <alignment horizontal="left" vertical="center"/>
    </xf>
    <xf numFmtId="0" fontId="24" fillId="2" borderId="15" xfId="0" applyFont="1" applyFill="1" applyBorder="1" applyAlignment="1">
      <alignment horizontal="center" vertical="center"/>
    </xf>
    <xf numFmtId="164" fontId="24" fillId="2" borderId="16" xfId="4" applyFont="1" applyFill="1" applyBorder="1" applyAlignment="1">
      <alignment horizontal="left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left" vertical="center"/>
    </xf>
    <xf numFmtId="0" fontId="24" fillId="2" borderId="16" xfId="0" applyFont="1" applyFill="1" applyBorder="1" applyAlignment="1">
      <alignment horizontal="left" vertical="center"/>
    </xf>
    <xf numFmtId="165" fontId="0" fillId="2" borderId="0" xfId="4" applyNumberFormat="1" applyFont="1" applyFill="1" applyBorder="1" applyAlignment="1">
      <alignment horizontal="center" vertical="center"/>
    </xf>
    <xf numFmtId="49" fontId="15" fillId="3" borderId="0" xfId="0" applyNumberFormat="1" applyFont="1" applyFill="1" applyAlignment="1">
      <alignment horizontal="left" vertical="center" indent="6"/>
    </xf>
    <xf numFmtId="49" fontId="18" fillId="5" borderId="0" xfId="0" applyNumberFormat="1" applyFont="1" applyFill="1" applyAlignment="1">
      <alignment horizontal="left" vertical="center" indent="6"/>
    </xf>
    <xf numFmtId="0" fontId="3" fillId="8" borderId="7" xfId="1" applyFont="1" applyFill="1" applyBorder="1" applyAlignment="1">
      <alignment vertical="center"/>
    </xf>
    <xf numFmtId="0" fontId="3" fillId="8" borderId="8" xfId="1" applyFont="1" applyFill="1" applyBorder="1" applyAlignment="1">
      <alignment vertical="center"/>
    </xf>
    <xf numFmtId="0" fontId="4" fillId="8" borderId="8" xfId="0" applyFont="1" applyFill="1" applyBorder="1"/>
    <xf numFmtId="0" fontId="3" fillId="8" borderId="9" xfId="1" applyFont="1" applyFill="1" applyBorder="1" applyAlignment="1">
      <alignment vertical="center"/>
    </xf>
    <xf numFmtId="0" fontId="4" fillId="8" borderId="10" xfId="0" applyFont="1" applyFill="1" applyBorder="1"/>
    <xf numFmtId="0" fontId="4" fillId="8" borderId="0" xfId="0" applyFont="1" applyFill="1" applyBorder="1"/>
    <xf numFmtId="0" fontId="4" fillId="8" borderId="11" xfId="0" applyFont="1" applyFill="1" applyBorder="1"/>
    <xf numFmtId="165" fontId="17" fillId="8" borderId="0" xfId="4" applyNumberFormat="1" applyFont="1" applyFill="1" applyBorder="1" applyAlignment="1">
      <alignment horizontal="center"/>
    </xf>
    <xf numFmtId="165" fontId="17" fillId="8" borderId="11" xfId="4" applyNumberFormat="1" applyFont="1" applyFill="1" applyBorder="1" applyAlignment="1">
      <alignment horizontal="center"/>
    </xf>
    <xf numFmtId="0" fontId="4" fillId="8" borderId="12" xfId="0" applyFont="1" applyFill="1" applyBorder="1"/>
    <xf numFmtId="0" fontId="4" fillId="8" borderId="13" xfId="0" applyFont="1" applyFill="1" applyBorder="1"/>
    <xf numFmtId="0" fontId="4" fillId="9" borderId="0" xfId="0" applyFont="1" applyFill="1"/>
    <xf numFmtId="0" fontId="0" fillId="9" borderId="0" xfId="0" applyFill="1" applyBorder="1" applyAlignment="1">
      <alignment horizontal="center"/>
    </xf>
    <xf numFmtId="166" fontId="0" fillId="9" borderId="0" xfId="0" applyNumberFormat="1" applyFill="1" applyBorder="1" applyAlignment="1">
      <alignment horizontal="center"/>
    </xf>
    <xf numFmtId="167" fontId="0" fillId="9" borderId="0" xfId="4" applyNumberFormat="1" applyFont="1" applyFill="1" applyBorder="1" applyAlignment="1">
      <alignment horizontal="center"/>
    </xf>
    <xf numFmtId="0" fontId="28" fillId="2" borderId="0" xfId="0" applyFont="1" applyFill="1" applyAlignment="1">
      <alignment vertical="center"/>
    </xf>
    <xf numFmtId="0" fontId="28" fillId="3" borderId="0" xfId="0" applyFont="1" applyFill="1" applyAlignment="1">
      <alignment horizontal="center" vertical="center"/>
    </xf>
    <xf numFmtId="0" fontId="29" fillId="4" borderId="0" xfId="0" applyFont="1" applyFill="1" applyBorder="1" applyAlignment="1">
      <alignment horizontal="right" vertical="center"/>
    </xf>
    <xf numFmtId="0" fontId="30" fillId="2" borderId="0" xfId="0" applyFont="1" applyFill="1" applyAlignment="1">
      <alignment vertical="center"/>
    </xf>
    <xf numFmtId="0" fontId="18" fillId="5" borderId="0" xfId="0" applyFont="1" applyFill="1" applyAlignment="1">
      <alignment horizontal="center" vertical="center"/>
    </xf>
    <xf numFmtId="0" fontId="31" fillId="6" borderId="0" xfId="0" applyFont="1" applyFill="1" applyBorder="1" applyAlignment="1">
      <alignment horizontal="right" vertical="center"/>
    </xf>
    <xf numFmtId="0" fontId="27" fillId="13" borderId="18" xfId="0" applyFont="1" applyFill="1" applyBorder="1" applyAlignment="1">
      <alignment horizontal="left" vertical="center" shrinkToFit="1"/>
    </xf>
    <xf numFmtId="0" fontId="25" fillId="12" borderId="18" xfId="0" applyNumberFormat="1" applyFont="1" applyFill="1" applyBorder="1" applyAlignment="1" applyProtection="1">
      <alignment horizontal="center" vertical="center"/>
      <protection locked="0"/>
    </xf>
    <xf numFmtId="0" fontId="0" fillId="8" borderId="33" xfId="0" applyFill="1" applyBorder="1" applyAlignment="1">
      <alignment horizontal="center"/>
    </xf>
    <xf numFmtId="166" fontId="0" fillId="8" borderId="33" xfId="0" applyNumberFormat="1" applyFill="1" applyBorder="1" applyAlignment="1">
      <alignment horizontal="center"/>
    </xf>
    <xf numFmtId="167" fontId="0" fillId="8" borderId="33" xfId="4" applyNumberFormat="1" applyFont="1" applyFill="1" applyBorder="1" applyAlignment="1">
      <alignment horizontal="center"/>
    </xf>
    <xf numFmtId="4" fontId="32" fillId="2" borderId="18" xfId="0" applyNumberFormat="1" applyFont="1" applyFill="1" applyBorder="1" applyAlignment="1" applyProtection="1">
      <alignment horizontal="right" vertical="center"/>
      <protection hidden="1"/>
    </xf>
    <xf numFmtId="1" fontId="32" fillId="2" borderId="18" xfId="0" applyNumberFormat="1" applyFont="1" applyFill="1" applyBorder="1" applyAlignment="1" applyProtection="1">
      <alignment horizontal="right" vertical="center"/>
      <protection hidden="1"/>
    </xf>
    <xf numFmtId="1" fontId="33" fillId="2" borderId="19" xfId="0" applyNumberFormat="1" applyFont="1" applyFill="1" applyBorder="1" applyAlignment="1" applyProtection="1">
      <alignment horizontal="center" vertical="center"/>
      <protection hidden="1"/>
    </xf>
    <xf numFmtId="14" fontId="33" fillId="2" borderId="22" xfId="0" applyNumberFormat="1" applyFont="1" applyFill="1" applyBorder="1" applyAlignment="1" applyProtection="1">
      <alignment horizontal="center" vertical="center"/>
      <protection hidden="1"/>
    </xf>
    <xf numFmtId="4" fontId="33" fillId="2" borderId="25" xfId="0" applyNumberFormat="1" applyFont="1" applyFill="1" applyBorder="1" applyAlignment="1" applyProtection="1">
      <alignment horizontal="center" vertical="center"/>
      <protection hidden="1"/>
    </xf>
    <xf numFmtId="4" fontId="33" fillId="2" borderId="22" xfId="0" applyNumberFormat="1" applyFont="1" applyFill="1" applyBorder="1" applyAlignment="1" applyProtection="1">
      <alignment horizontal="center" vertical="center"/>
      <protection hidden="1"/>
    </xf>
    <xf numFmtId="4" fontId="33" fillId="2" borderId="28" xfId="0" applyNumberFormat="1" applyFont="1" applyFill="1" applyBorder="1" applyAlignment="1" applyProtection="1">
      <alignment horizontal="center" vertical="center"/>
      <protection hidden="1"/>
    </xf>
    <xf numFmtId="1" fontId="33" fillId="2" borderId="20" xfId="0" applyNumberFormat="1" applyFont="1" applyFill="1" applyBorder="1" applyAlignment="1" applyProtection="1">
      <alignment horizontal="center" vertical="center"/>
      <protection hidden="1"/>
    </xf>
    <xf numFmtId="14" fontId="33" fillId="2" borderId="23" xfId="0" applyNumberFormat="1" applyFont="1" applyFill="1" applyBorder="1" applyAlignment="1" applyProtection="1">
      <alignment horizontal="center" vertical="center"/>
      <protection hidden="1"/>
    </xf>
    <xf numFmtId="4" fontId="33" fillId="2" borderId="26" xfId="0" applyNumberFormat="1" applyFont="1" applyFill="1" applyBorder="1" applyAlignment="1" applyProtection="1">
      <alignment horizontal="center" vertical="center"/>
      <protection hidden="1"/>
    </xf>
    <xf numFmtId="4" fontId="33" fillId="2" borderId="23" xfId="0" applyNumberFormat="1" applyFont="1" applyFill="1" applyBorder="1" applyAlignment="1" applyProtection="1">
      <alignment horizontal="center" vertical="center"/>
      <protection hidden="1"/>
    </xf>
    <xf numFmtId="4" fontId="33" fillId="2" borderId="29" xfId="0" applyNumberFormat="1" applyFont="1" applyFill="1" applyBorder="1" applyAlignment="1" applyProtection="1">
      <alignment horizontal="center" vertical="center"/>
      <protection hidden="1"/>
    </xf>
    <xf numFmtId="4" fontId="33" fillId="2" borderId="32" xfId="0" applyNumberFormat="1" applyFont="1" applyFill="1" applyBorder="1" applyAlignment="1" applyProtection="1">
      <alignment horizontal="center" vertical="center"/>
      <protection hidden="1"/>
    </xf>
    <xf numFmtId="4" fontId="33" fillId="2" borderId="30" xfId="0" applyNumberFormat="1" applyFont="1" applyFill="1" applyBorder="1" applyAlignment="1" applyProtection="1">
      <alignment horizontal="center" vertical="center"/>
      <protection hidden="1"/>
    </xf>
    <xf numFmtId="1" fontId="33" fillId="2" borderId="21" xfId="0" applyNumberFormat="1" applyFont="1" applyFill="1" applyBorder="1" applyAlignment="1" applyProtection="1">
      <alignment horizontal="center" vertical="center"/>
      <protection hidden="1"/>
    </xf>
    <xf numFmtId="14" fontId="33" fillId="2" borderId="24" xfId="0" applyNumberFormat="1" applyFont="1" applyFill="1" applyBorder="1" applyAlignment="1" applyProtection="1">
      <alignment horizontal="center" vertical="center"/>
      <protection hidden="1"/>
    </xf>
    <xf numFmtId="4" fontId="33" fillId="2" borderId="27" xfId="0" applyNumberFormat="1" applyFont="1" applyFill="1" applyBorder="1" applyAlignment="1" applyProtection="1">
      <alignment horizontal="center" vertical="center"/>
      <protection hidden="1"/>
    </xf>
    <xf numFmtId="4" fontId="33" fillId="2" borderId="24" xfId="0" applyNumberFormat="1" applyFont="1" applyFill="1" applyBorder="1" applyAlignment="1" applyProtection="1">
      <alignment horizontal="center" vertical="center"/>
      <protection hidden="1"/>
    </xf>
    <xf numFmtId="4" fontId="33" fillId="2" borderId="31" xfId="0" applyNumberFormat="1" applyFont="1" applyFill="1" applyBorder="1" applyAlignment="1" applyProtection="1">
      <alignment horizontal="center" vertical="center"/>
      <protection hidden="1"/>
    </xf>
    <xf numFmtId="0" fontId="27" fillId="13" borderId="18" xfId="0" applyFont="1" applyFill="1" applyBorder="1" applyAlignment="1" applyProtection="1">
      <alignment horizontal="left" vertical="center" shrinkToFit="1"/>
    </xf>
    <xf numFmtId="49" fontId="26" fillId="3" borderId="0" xfId="0" applyNumberFormat="1" applyFont="1" applyFill="1" applyAlignment="1">
      <alignment horizontal="left" vertical="center" indent="2"/>
    </xf>
    <xf numFmtId="49" fontId="18" fillId="5" borderId="0" xfId="0" applyNumberFormat="1" applyFont="1" applyFill="1" applyAlignment="1">
      <alignment horizontal="left" vertical="center" indent="2"/>
    </xf>
    <xf numFmtId="0" fontId="16" fillId="10" borderId="1" xfId="4" applyNumberFormat="1" applyFont="1" applyFill="1" applyBorder="1" applyAlignment="1" applyProtection="1">
      <alignment horizontal="centerContinuous" vertical="center"/>
      <protection locked="0"/>
    </xf>
    <xf numFmtId="164" fontId="16" fillId="10" borderId="2" xfId="4" applyFont="1" applyFill="1" applyBorder="1" applyAlignment="1" applyProtection="1">
      <alignment horizontal="centerContinuous"/>
      <protection locked="0"/>
    </xf>
    <xf numFmtId="164" fontId="16" fillId="11" borderId="17" xfId="4" applyFont="1" applyFill="1" applyBorder="1" applyAlignment="1" applyProtection="1">
      <alignment horizontal="centerContinuous"/>
      <protection locked="0"/>
    </xf>
    <xf numFmtId="0" fontId="16" fillId="11" borderId="1" xfId="4" applyNumberFormat="1" applyFont="1" applyFill="1" applyBorder="1" applyAlignment="1" applyProtection="1">
      <alignment horizontal="centerContinuous" vertical="center"/>
      <protection locked="0"/>
    </xf>
    <xf numFmtId="10" fontId="32" fillId="2" borderId="18" xfId="0" applyNumberFormat="1" applyFont="1" applyFill="1" applyBorder="1" applyAlignment="1" applyProtection="1">
      <alignment horizontal="right" vertical="center"/>
      <protection hidden="1"/>
    </xf>
    <xf numFmtId="4" fontId="0" fillId="0" borderId="18" xfId="0" applyNumberFormat="1" applyBorder="1" applyAlignment="1" applyProtection="1">
      <alignment horizontal="right" vertical="center"/>
      <protection locked="0"/>
    </xf>
    <xf numFmtId="10" fontId="0" fillId="0" borderId="18" xfId="0" applyNumberFormat="1" applyBorder="1" applyAlignment="1" applyProtection="1">
      <alignment horizontal="right" vertical="center"/>
      <protection locked="0"/>
    </xf>
    <xf numFmtId="14" fontId="0" fillId="0" borderId="18" xfId="0" applyNumberFormat="1" applyBorder="1" applyAlignment="1" applyProtection="1">
      <alignment horizontal="right" vertical="center"/>
      <protection locked="0"/>
    </xf>
    <xf numFmtId="49" fontId="0" fillId="0" borderId="18" xfId="0" applyNumberFormat="1" applyBorder="1" applyAlignment="1" applyProtection="1">
      <alignment horizontal="right" vertical="center"/>
      <protection locked="0"/>
    </xf>
    <xf numFmtId="1" fontId="0" fillId="14" borderId="18" xfId="0" applyNumberFormat="1" applyFill="1" applyBorder="1" applyAlignment="1" applyProtection="1">
      <alignment horizontal="right" vertical="center"/>
    </xf>
  </cellXfs>
  <cellStyles count="6">
    <cellStyle name="Comma" xfId="4" builtinId="3"/>
    <cellStyle name="Normal" xfId="0" builtinId="0"/>
    <cellStyle name="Normal 2" xfId="1" xr:uid="{00000000-0005-0000-0000-000003000000}"/>
    <cellStyle name="Normal 2 2" xfId="3" xr:uid="{00000000-0005-0000-0000-000004000000}"/>
    <cellStyle name="Normal 3" xfId="2" xr:uid="{00000000-0005-0000-0000-000005000000}"/>
    <cellStyle name="Normal 3 2" xfId="5" xr:uid="{14738192-43BE-446A-94BF-31EB1F86920F}"/>
  </cellStyles>
  <dxfs count="0"/>
  <tableStyles count="0" defaultTableStyle="TableStyleMedium2" defaultPivotStyle="PivotStyleLight16"/>
  <colors>
    <mruColors>
      <color rgb="FFCCCCCC"/>
      <color rgb="FFFBC4AB"/>
      <color rgb="FF028090"/>
      <color rgb="FF00A896"/>
      <color rgb="FFF08080"/>
      <color rgb="FFF8A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9" Type="http://schemas.openxmlformats.org/officeDocument/2006/relationships/image" Target="../media/image4.png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6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42863</xdr:rowOff>
    </xdr:from>
    <xdr:to>
      <xdr:col>2</xdr:col>
      <xdr:colOff>200025</xdr:colOff>
      <xdr:row>2</xdr:row>
      <xdr:rowOff>242888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AEE71FBE-39CD-1581-5184-97EE0658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8588"/>
          <a:ext cx="447675" cy="447675"/>
        </a:xfrm>
        <a:prstGeom prst="rect">
          <a:avLst/>
        </a:prstGeom>
      </xdr:spPr>
    </xdr:pic>
    <xdr:clientData/>
  </xdr:twoCellAnchor>
  <xdr:oneCellAnchor>
    <xdr:from>
      <xdr:col>4</xdr:col>
      <xdr:colOff>41161</xdr:colOff>
      <xdr:row>11</xdr:row>
      <xdr:rowOff>8429</xdr:rowOff>
    </xdr:from>
    <xdr:ext cx="184481" cy="104045"/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04A2C63C-049A-8B94-928D-65DC032A5237}"/>
            </a:ext>
          </a:extLst>
        </xdr:cNvPr>
        <xdr:cNvSpPr>
          <a:spLocks noChangeAspect="1"/>
        </xdr:cNvSpPr>
      </xdr:nvSpPr>
      <xdr:spPr>
        <a:xfrm rot="9547775">
          <a:off x="4003561" y="2113454"/>
          <a:ext cx="184481" cy="104045"/>
        </a:xfrm>
        <a:prstGeom prst="rightArrow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noAutofit/>
        </a:bodyPr>
        <a:lstStyle/>
        <a:p>
          <a:pPr algn="ctr"/>
          <a:endParaRPr lang="tr-TR" sz="1100"/>
        </a:p>
      </xdr:txBody>
    </xdr:sp>
    <xdr:clientData/>
  </xdr:oneCellAnchor>
  <xdr:oneCellAnchor>
    <xdr:from>
      <xdr:col>6</xdr:col>
      <xdr:colOff>1065679</xdr:colOff>
      <xdr:row>1</xdr:row>
      <xdr:rowOff>47625</xdr:rowOff>
    </xdr:from>
    <xdr:ext cx="1325166" cy="3810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F1C7F671-C9A6-4AA8-A9C8-E2C10825A57A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EEE55873-ABEB-994A-23EA-D98C54165E4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D880DB0-7137-6D16-F0AF-67F6EC3E0CF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103"/>
  <sheetViews>
    <sheetView showGridLines="0" showRowColHeaders="0" tabSelected="1" zoomScaleNormal="100" zoomScaleSheetLayoutView="55" workbookViewId="0">
      <pane ySplit="15" topLeftCell="A16" activePane="bottomLeft" state="frozen"/>
      <selection pane="bottomLeft" activeCell="A16" sqref="A16"/>
    </sheetView>
  </sheetViews>
  <sheetFormatPr defaultColWidth="8.85546875" defaultRowHeight="15" outlineLevelRow="1" x14ac:dyDescent="0.25"/>
  <cols>
    <col min="1" max="2" width="3.7109375" style="8" customWidth="1"/>
    <col min="3" max="3" width="31.28515625" style="8" customWidth="1"/>
    <col min="4" max="5" width="20.7109375" style="8" customWidth="1"/>
    <col min="6" max="6" width="30.7109375" style="8" customWidth="1"/>
    <col min="7" max="7" width="33.7109375" style="8" customWidth="1"/>
    <col min="8" max="8" width="3.7109375" style="8" customWidth="1"/>
    <col min="9" max="16384" width="8.85546875" style="8"/>
  </cols>
  <sheetData>
    <row r="1" spans="1:8" s="1" customFormat="1" ht="6.75" customHeight="1" x14ac:dyDescent="0.25">
      <c r="B1" s="2"/>
      <c r="C1" s="2"/>
      <c r="F1" s="3"/>
      <c r="G1" s="3"/>
      <c r="H1" s="3"/>
    </row>
    <row r="2" spans="1:8" s="61" customFormat="1" ht="20.100000000000001" customHeight="1" x14ac:dyDescent="0.25">
      <c r="B2" s="44"/>
      <c r="C2" s="92" t="s">
        <v>25</v>
      </c>
      <c r="D2" s="62"/>
      <c r="E2" s="62"/>
      <c r="F2" s="63"/>
      <c r="G2" s="63"/>
      <c r="H2" s="63"/>
    </row>
    <row r="3" spans="1:8" s="64" customFormat="1" ht="24" customHeight="1" x14ac:dyDescent="0.25">
      <c r="B3" s="45"/>
      <c r="C3" s="93" t="s">
        <v>0</v>
      </c>
      <c r="D3" s="65"/>
      <c r="E3" s="65"/>
      <c r="F3" s="66"/>
      <c r="G3" s="66"/>
      <c r="H3" s="66"/>
    </row>
    <row r="4" spans="1:8" s="6" customFormat="1" ht="6" customHeight="1" x14ac:dyDescent="0.25">
      <c r="A4" s="7"/>
      <c r="B4" s="7"/>
      <c r="C4" s="7"/>
      <c r="D4" s="7"/>
      <c r="E4" s="8"/>
      <c r="F4" s="7"/>
      <c r="G4" s="7"/>
      <c r="H4" s="7"/>
    </row>
    <row r="5" spans="1:8" s="6" customFormat="1" ht="20.25" customHeight="1" x14ac:dyDescent="0.25">
      <c r="A5" s="7"/>
      <c r="B5" s="46"/>
      <c r="C5" s="47"/>
      <c r="D5" s="47"/>
      <c r="E5" s="48"/>
      <c r="F5" s="47"/>
      <c r="G5" s="47"/>
      <c r="H5" s="49"/>
    </row>
    <row r="6" spans="1:8" s="6" customFormat="1" ht="20.100000000000001" customHeight="1" x14ac:dyDescent="0.3">
      <c r="B6" s="50"/>
      <c r="C6" s="94" t="s">
        <v>36</v>
      </c>
      <c r="D6" s="95"/>
      <c r="E6" s="51"/>
      <c r="F6" s="97" t="s">
        <v>37</v>
      </c>
      <c r="G6" s="96"/>
      <c r="H6" s="52"/>
    </row>
    <row r="7" spans="1:8" s="6" customFormat="1" ht="9.75" customHeight="1" x14ac:dyDescent="0.25">
      <c r="A7" s="8"/>
      <c r="B7" s="50"/>
      <c r="C7" s="51"/>
      <c r="D7" s="51"/>
      <c r="E7" s="51"/>
      <c r="F7" s="51"/>
      <c r="G7" s="51"/>
      <c r="H7" s="52"/>
    </row>
    <row r="8" spans="1:8" s="6" customFormat="1" x14ac:dyDescent="0.25">
      <c r="B8" s="50"/>
      <c r="C8" s="91" t="s">
        <v>24</v>
      </c>
      <c r="D8" s="99">
        <v>200000</v>
      </c>
      <c r="E8" s="51"/>
      <c r="F8" s="67" t="s">
        <v>20</v>
      </c>
      <c r="G8" s="72">
        <f>IFERROR(IF(LEN($D$8)=0,"",SUM($E$16:$E$103)),"")</f>
        <v>10232.379576346639</v>
      </c>
      <c r="H8" s="52"/>
    </row>
    <row r="9" spans="1:8" s="6" customFormat="1" x14ac:dyDescent="0.25">
      <c r="B9" s="50"/>
      <c r="C9" s="67" t="s">
        <v>34</v>
      </c>
      <c r="D9" s="100">
        <v>0.05</v>
      </c>
      <c r="E9" s="51"/>
      <c r="F9" s="67" t="s">
        <v>22</v>
      </c>
      <c r="G9" s="98">
        <f>IFERROR(POWER(1+$G$8/$D$8,1/($D$12/12))-1,"")</f>
        <v>5.1161897881733198E-2</v>
      </c>
      <c r="H9" s="52"/>
    </row>
    <row r="10" spans="1:8" s="6" customFormat="1" x14ac:dyDescent="0.25">
      <c r="B10" s="50"/>
      <c r="C10" s="67" t="s">
        <v>18</v>
      </c>
      <c r="D10" s="101">
        <v>43635</v>
      </c>
      <c r="E10" s="51"/>
      <c r="F10" s="67" t="s">
        <v>21</v>
      </c>
      <c r="G10" s="72">
        <f>IFERROR(IF(LEN($D$8)=0,"",$G$8+$D$8),"")</f>
        <v>210232.37957634663</v>
      </c>
      <c r="H10" s="52"/>
    </row>
    <row r="11" spans="1:8" s="6" customFormat="1" x14ac:dyDescent="0.25">
      <c r="B11" s="50"/>
      <c r="C11" s="67" t="s">
        <v>35</v>
      </c>
      <c r="D11" s="102" t="s">
        <v>11</v>
      </c>
      <c r="E11" s="51"/>
      <c r="F11" s="67" t="s">
        <v>23</v>
      </c>
      <c r="G11" s="73">
        <f>IFERROR($D$12/(INDEX(Lists!$B$5:$D$8,MATCH(Dashboard!$D$11,Lists!$B$5:$B$8,0),3)),"")</f>
        <v>12</v>
      </c>
      <c r="H11" s="52"/>
    </row>
    <row r="12" spans="1:8" s="6" customFormat="1" ht="15.75" x14ac:dyDescent="0.25">
      <c r="B12" s="50"/>
      <c r="C12" s="67" t="s">
        <v>19</v>
      </c>
      <c r="D12" s="103">
        <v>12</v>
      </c>
      <c r="E12" s="51"/>
      <c r="F12" s="53"/>
      <c r="G12" s="53"/>
      <c r="H12" s="54"/>
    </row>
    <row r="13" spans="1:8" s="6" customFormat="1" x14ac:dyDescent="0.25">
      <c r="B13" s="50"/>
      <c r="C13" s="67" t="s">
        <v>10</v>
      </c>
      <c r="D13" s="102" t="s">
        <v>14</v>
      </c>
      <c r="E13" s="51"/>
      <c r="F13" s="51"/>
      <c r="G13" s="51"/>
      <c r="H13" s="52"/>
    </row>
    <row r="14" spans="1:8" s="6" customFormat="1" x14ac:dyDescent="0.25">
      <c r="B14" s="50"/>
      <c r="C14" s="51"/>
      <c r="D14" s="51"/>
      <c r="E14" s="51"/>
      <c r="F14" s="51"/>
      <c r="G14" s="51"/>
      <c r="H14" s="52"/>
    </row>
    <row r="15" spans="1:8" s="6" customFormat="1" ht="20.100000000000001" customHeight="1" x14ac:dyDescent="0.25">
      <c r="B15" s="50"/>
      <c r="C15" s="68" t="s">
        <v>26</v>
      </c>
      <c r="D15" s="68" t="s">
        <v>27</v>
      </c>
      <c r="E15" s="68" t="s">
        <v>28</v>
      </c>
      <c r="F15" s="68" t="s">
        <v>29</v>
      </c>
      <c r="G15" s="68" t="s">
        <v>30</v>
      </c>
      <c r="H15" s="52"/>
    </row>
    <row r="16" spans="1:8" s="6" customFormat="1" x14ac:dyDescent="0.25">
      <c r="B16" s="50"/>
      <c r="C16" s="74" t="str">
        <f>IFERROR(IF(LEN(D8)=0,"","1"),"")</f>
        <v>1</v>
      </c>
      <c r="D16" s="75">
        <f>IFERROR(IF(LEN(D8)=0,"",D10),"")</f>
        <v>43635</v>
      </c>
      <c r="E16" s="76">
        <f>IFERROR(IF(D16="","",IF($D$13="Simple",$D$8*$D$9/12*(INDEX(Lists!$D$5:$D$8,MATCH(Dashboard!$D$11,Lists!$B$5:$B$8,0),1)),D8*$D$9/12*(INDEX(Lists!$D$5:$D$8,MATCH(Dashboard!$D$11,Lists!$B$5:$B$8,0))))),"")</f>
        <v>833.33333333333337</v>
      </c>
      <c r="F16" s="77">
        <f>IFERROR(IF(D16="","",E16),"")</f>
        <v>833.33333333333337</v>
      </c>
      <c r="G16" s="78">
        <f t="shared" ref="G16:G79" si="0">IFERROR(IF(D16="","",$D$8+F16),"")</f>
        <v>200833.33333333334</v>
      </c>
      <c r="H16" s="52"/>
    </row>
    <row r="17" spans="2:8" s="6" customFormat="1" x14ac:dyDescent="0.25">
      <c r="B17" s="50"/>
      <c r="C17" s="79">
        <f>IFERROR(IF(C16="","",IF(C16+1&gt;$G$11,"",C16+1)),"")</f>
        <v>2</v>
      </c>
      <c r="D17" s="80">
        <f>IFERROR(IF(C17="","",EDATE(D16,INDEX(Lists!$D$5:$D$8,MATCH(Dashboard!$D$11,Lists!$B$5:$B$8,0),1))),"")</f>
        <v>43665</v>
      </c>
      <c r="E17" s="81">
        <f>IFERROR(IF(D17="","",IF($D$13="Simple",$D$8*$D$9/12*(INDEX(Lists!$D$5:$D$8,MATCH(Dashboard!$D$11,Lists!$B$5:$B$8,0),1)),G16*$D$9/12*(INDEX(Lists!$D$5:$D$8,MATCH(Dashboard!$D$11,Lists!$B$5:$B$8,0),1)))),"")</f>
        <v>836.80555555555566</v>
      </c>
      <c r="F17" s="82">
        <f>IFERROR(IF(D17="","",E17+F16),"")</f>
        <v>1670.1388888888891</v>
      </c>
      <c r="G17" s="83">
        <f t="shared" si="0"/>
        <v>201670.13888888888</v>
      </c>
      <c r="H17" s="52"/>
    </row>
    <row r="18" spans="2:8" s="6" customFormat="1" x14ac:dyDescent="0.25">
      <c r="B18" s="50"/>
      <c r="C18" s="79">
        <f t="shared" ref="C18:C80" si="1">IFERROR(IF(C17="","",IF(C17+1&gt;$G$11,"",C17+1)),"")</f>
        <v>3</v>
      </c>
      <c r="D18" s="80">
        <f>IFERROR(IF(C18="","",EDATE(D17,INDEX(Lists!$D$5:$D$8,MATCH(Dashboard!$D$11,Lists!$B$5:$B$8,0),1))),"")</f>
        <v>43696</v>
      </c>
      <c r="E18" s="81">
        <f>IFERROR(IF(D18="","",IF($D$13="Simple",$D$8*$D$9/12*(INDEX(Lists!$D$5:$D$8,MATCH(Dashboard!$D$11,Lists!$B$5:$B$8,0),1)),G17*$D$9/12*(INDEX(Lists!$D$5:$D$8,MATCH(Dashboard!$D$11,Lists!$B$5:$B$8,0),1)))),"")</f>
        <v>840.29224537037044</v>
      </c>
      <c r="F18" s="82">
        <f t="shared" ref="F18:F81" si="2">IFERROR(IF(D18="","",E18+F17),"")</f>
        <v>2510.4311342592596</v>
      </c>
      <c r="G18" s="83">
        <f t="shared" si="0"/>
        <v>202510.43113425927</v>
      </c>
      <c r="H18" s="52"/>
    </row>
    <row r="19" spans="2:8" s="6" customFormat="1" x14ac:dyDescent="0.25">
      <c r="B19" s="50"/>
      <c r="C19" s="79">
        <f t="shared" si="1"/>
        <v>4</v>
      </c>
      <c r="D19" s="80">
        <f>IFERROR(IF(C19="","",EDATE(D18,INDEX(Lists!$D$5:$D$8,MATCH(Dashboard!$D$11,Lists!$B$5:$B$8,0),1))),"")</f>
        <v>43727</v>
      </c>
      <c r="E19" s="81">
        <f>IFERROR(IF(D19="","",IF($D$13="Simple",$D$8*$D$9/12*(INDEX(Lists!$D$5:$D$8,MATCH(Dashboard!$D$11,Lists!$B$5:$B$8,0),1)),G18*$D$9/12*(INDEX(Lists!$D$5:$D$8,MATCH(Dashboard!$D$11,Lists!$B$5:$B$8,0),1)))),"")</f>
        <v>843.79346305941363</v>
      </c>
      <c r="F19" s="82">
        <f t="shared" si="2"/>
        <v>3354.2245973186732</v>
      </c>
      <c r="G19" s="83">
        <f t="shared" si="0"/>
        <v>203354.22459731868</v>
      </c>
      <c r="H19" s="52"/>
    </row>
    <row r="20" spans="2:8" s="6" customFormat="1" x14ac:dyDescent="0.25">
      <c r="B20" s="50"/>
      <c r="C20" s="79">
        <f t="shared" si="1"/>
        <v>5</v>
      </c>
      <c r="D20" s="80">
        <f>IFERROR(IF(C20="","",EDATE(D19,INDEX(Lists!$D$5:$D$8,MATCH(Dashboard!$D$11,Lists!$B$5:$B$8,0),1))),"")</f>
        <v>43757</v>
      </c>
      <c r="E20" s="81">
        <f>IFERROR(IF(D20="","",IF($D$13="Simple",$D$8*$D$9/12*(INDEX(Lists!$D$5:$D$8,MATCH(Dashboard!$D$11,Lists!$B$5:$B$8,0),1)),G19*$D$9/12*(INDEX(Lists!$D$5:$D$8,MATCH(Dashboard!$D$11,Lists!$B$5:$B$8,0),1)))),"")</f>
        <v>847.30926915549446</v>
      </c>
      <c r="F20" s="82">
        <f t="shared" si="2"/>
        <v>4201.5338664741676</v>
      </c>
      <c r="G20" s="83">
        <f t="shared" si="0"/>
        <v>204201.53386647417</v>
      </c>
      <c r="H20" s="52"/>
    </row>
    <row r="21" spans="2:8" s="6" customFormat="1" x14ac:dyDescent="0.25">
      <c r="B21" s="50"/>
      <c r="C21" s="79">
        <f t="shared" si="1"/>
        <v>6</v>
      </c>
      <c r="D21" s="80">
        <f>IFERROR(IF(C21="","",EDATE(D20,INDEX(Lists!$D$5:$D$8,MATCH(Dashboard!$D$11,Lists!$B$5:$B$8,0),1))),"")</f>
        <v>43788</v>
      </c>
      <c r="E21" s="81">
        <f>IFERROR(IF(D21="","",IF($D$13="Simple",$D$8*$D$9/12*(INDEX(Lists!$D$5:$D$8,MATCH(Dashboard!$D$11,Lists!$B$5:$B$8,0),1)),G20*$D$9/12*(INDEX(Lists!$D$5:$D$8,MATCH(Dashboard!$D$11,Lists!$B$5:$B$8,0),1)))),"")</f>
        <v>850.83972444364247</v>
      </c>
      <c r="F21" s="82">
        <f t="shared" si="2"/>
        <v>5052.3735909178104</v>
      </c>
      <c r="G21" s="83">
        <f t="shared" si="0"/>
        <v>205052.37359091782</v>
      </c>
      <c r="H21" s="52"/>
    </row>
    <row r="22" spans="2:8" s="6" customFormat="1" x14ac:dyDescent="0.25">
      <c r="B22" s="50"/>
      <c r="C22" s="79">
        <f t="shared" si="1"/>
        <v>7</v>
      </c>
      <c r="D22" s="80">
        <f>IFERROR(IF(C22="","",EDATE(D21,INDEX(Lists!$D$5:$D$8,MATCH(Dashboard!$D$11,Lists!$B$5:$B$8,0),1))),"")</f>
        <v>43818</v>
      </c>
      <c r="E22" s="81">
        <f>IFERROR(IF(D22="","",IF($D$13="Simple",$D$8*$D$9/12*(INDEX(Lists!$D$5:$D$8,MATCH(Dashboard!$D$11,Lists!$B$5:$B$8,0),1)),G21*$D$9/12*(INDEX(Lists!$D$5:$D$8,MATCH(Dashboard!$D$11,Lists!$B$5:$B$8,0),1)))),"")</f>
        <v>854.38488996215767</v>
      </c>
      <c r="F22" s="82">
        <f t="shared" si="2"/>
        <v>5906.7584808799684</v>
      </c>
      <c r="G22" s="83">
        <f t="shared" si="0"/>
        <v>205906.75848087997</v>
      </c>
      <c r="H22" s="52"/>
    </row>
    <row r="23" spans="2:8" s="6" customFormat="1" x14ac:dyDescent="0.25">
      <c r="B23" s="50"/>
      <c r="C23" s="79">
        <f t="shared" si="1"/>
        <v>8</v>
      </c>
      <c r="D23" s="80">
        <f>IFERROR(IF(C23="","",EDATE(D22,INDEX(Lists!$D$5:$D$8,MATCH(Dashboard!$D$11,Lists!$B$5:$B$8,0),1))),"")</f>
        <v>43849</v>
      </c>
      <c r="E23" s="81">
        <f>IFERROR(IF(D23="","",IF($D$13="Simple",$D$8*$D$9/12*(INDEX(Lists!$D$5:$D$8,MATCH(Dashboard!$D$11,Lists!$B$5:$B$8,0),1)),G22*$D$9/12*(INDEX(Lists!$D$5:$D$8,MATCH(Dashboard!$D$11,Lists!$B$5:$B$8,0),1)))),"")</f>
        <v>857.94482700366655</v>
      </c>
      <c r="F23" s="82">
        <f t="shared" si="2"/>
        <v>6764.7033078836348</v>
      </c>
      <c r="G23" s="83">
        <f t="shared" si="0"/>
        <v>206764.70330788364</v>
      </c>
      <c r="H23" s="52"/>
    </row>
    <row r="24" spans="2:8" s="6" customFormat="1" x14ac:dyDescent="0.25">
      <c r="B24" s="50"/>
      <c r="C24" s="79">
        <f t="shared" si="1"/>
        <v>9</v>
      </c>
      <c r="D24" s="80">
        <f>IFERROR(IF(C24="","",EDATE(D23,INDEX(Lists!$D$5:$D$8,MATCH(Dashboard!$D$11,Lists!$B$5:$B$8,0),1))),"")</f>
        <v>43880</v>
      </c>
      <c r="E24" s="81">
        <f>IFERROR(IF(D24="","",IF($D$13="Simple",$D$8*$D$9/12*(INDEX(Lists!$D$5:$D$8,MATCH(Dashboard!$D$11,Lists!$B$5:$B$8,0),1)),G23*$D$9/12*(INDEX(Lists!$D$5:$D$8,MATCH(Dashboard!$D$11,Lists!$B$5:$B$8,0),1)))),"")</f>
        <v>861.5195971161819</v>
      </c>
      <c r="F24" s="82">
        <f t="shared" si="2"/>
        <v>7626.2229049998168</v>
      </c>
      <c r="G24" s="83">
        <f t="shared" si="0"/>
        <v>207626.22290499983</v>
      </c>
      <c r="H24" s="52"/>
    </row>
    <row r="25" spans="2:8" s="6" customFormat="1" x14ac:dyDescent="0.25">
      <c r="B25" s="50"/>
      <c r="C25" s="79">
        <f t="shared" si="1"/>
        <v>10</v>
      </c>
      <c r="D25" s="80">
        <f>IFERROR(IF(C25="","",EDATE(D24,INDEX(Lists!$D$5:$D$8,MATCH(Dashboard!$D$11,Lists!$B$5:$B$8,0),1))),"")</f>
        <v>43909</v>
      </c>
      <c r="E25" s="81">
        <f>IFERROR(IF(D25="","",IF($D$13="Simple",$D$8*$D$9/12*(INDEX(Lists!$D$5:$D$8,MATCH(Dashboard!$D$11,Lists!$B$5:$B$8,0),1)),G24*$D$9/12*(INDEX(Lists!$D$5:$D$8,MATCH(Dashboard!$D$11,Lists!$B$5:$B$8,0),1)))),"")</f>
        <v>865.10926210416608</v>
      </c>
      <c r="F25" s="82">
        <f t="shared" si="2"/>
        <v>8491.332167103983</v>
      </c>
      <c r="G25" s="83">
        <f t="shared" si="0"/>
        <v>208491.33216710397</v>
      </c>
      <c r="H25" s="52"/>
    </row>
    <row r="26" spans="2:8" s="6" customFormat="1" x14ac:dyDescent="0.25">
      <c r="B26" s="50"/>
      <c r="C26" s="79">
        <f t="shared" si="1"/>
        <v>11</v>
      </c>
      <c r="D26" s="80">
        <f>IFERROR(IF(C26="","",EDATE(D25,INDEX(Lists!$D$5:$D$8,MATCH(Dashboard!$D$11,Lists!$B$5:$B$8,0),1))),"")</f>
        <v>43940</v>
      </c>
      <c r="E26" s="81">
        <f>IFERROR(IF(D26="","",IF($D$13="Simple",$D$8*$D$9/12*(INDEX(Lists!$D$5:$D$8,MATCH(Dashboard!$D$11,Lists!$B$5:$B$8,0),1)),G25*$D$9/12*(INDEX(Lists!$D$5:$D$8,MATCH(Dashboard!$D$11,Lists!$B$5:$B$8,0),1)))),"")</f>
        <v>868.71388402959985</v>
      </c>
      <c r="F26" s="82">
        <f t="shared" si="2"/>
        <v>9360.0460511335823</v>
      </c>
      <c r="G26" s="83">
        <f t="shared" si="0"/>
        <v>209360.04605113357</v>
      </c>
      <c r="H26" s="52"/>
    </row>
    <row r="27" spans="2:8" s="6" customFormat="1" x14ac:dyDescent="0.25">
      <c r="B27" s="50"/>
      <c r="C27" s="79">
        <f t="shared" si="1"/>
        <v>12</v>
      </c>
      <c r="D27" s="80">
        <f>IFERROR(IF(C27="","",EDATE(D26,INDEX(Lists!$D$5:$D$8,MATCH(Dashboard!$D$11,Lists!$B$5:$B$8,0),1))),"")</f>
        <v>43970</v>
      </c>
      <c r="E27" s="81">
        <f>IFERROR(IF(D27="","",IF($D$13="Simple",$D$8*$D$9/12*(INDEX(Lists!$D$5:$D$8,MATCH(Dashboard!$D$11,Lists!$B$5:$B$8,0),1)),G26*$D$9/12*(INDEX(Lists!$D$5:$D$8,MATCH(Dashboard!$D$11,Lists!$B$5:$B$8,0),1)))),"")</f>
        <v>872.33352521305653</v>
      </c>
      <c r="F27" s="82">
        <f t="shared" si="2"/>
        <v>10232.379576346639</v>
      </c>
      <c r="G27" s="83">
        <f t="shared" si="0"/>
        <v>210232.37957634663</v>
      </c>
      <c r="H27" s="52"/>
    </row>
    <row r="28" spans="2:8" s="6" customFormat="1" x14ac:dyDescent="0.25">
      <c r="B28" s="50"/>
      <c r="C28" s="79" t="str">
        <f t="shared" si="1"/>
        <v/>
      </c>
      <c r="D28" s="80" t="str">
        <f>IFERROR(IF(C28="","",EDATE(D27,INDEX(Lists!$D$5:$D$8,MATCH(Dashboard!$D$11,Lists!$B$5:$B$8,0),1))),"")</f>
        <v/>
      </c>
      <c r="E28" s="81" t="str">
        <f>IFERROR(IF(D28="","",IF($D$13="Simple",$D$8*$D$9/12*(INDEX(Lists!$D$5:$D$8,MATCH(Dashboard!$D$11,Lists!$B$5:$B$8,0),1)),G27*$D$9/12*(INDEX(Lists!$D$5:$D$8,MATCH(Dashboard!$D$11,Lists!$B$5:$B$8,0),1)))),"")</f>
        <v/>
      </c>
      <c r="F28" s="82" t="str">
        <f t="shared" si="2"/>
        <v/>
      </c>
      <c r="G28" s="83" t="str">
        <f t="shared" si="0"/>
        <v/>
      </c>
      <c r="H28" s="52"/>
    </row>
    <row r="29" spans="2:8" s="6" customFormat="1" x14ac:dyDescent="0.25">
      <c r="B29" s="50"/>
      <c r="C29" s="79" t="str">
        <f t="shared" si="1"/>
        <v/>
      </c>
      <c r="D29" s="80" t="str">
        <f>IFERROR(IF(C29="","",EDATE(D28,INDEX(Lists!$D$5:$D$8,MATCH(Dashboard!$D$11,Lists!$B$5:$B$8,0),1))),"")</f>
        <v/>
      </c>
      <c r="E29" s="81" t="str">
        <f>IFERROR(IF(D29="","",IF($D$13="Simple",$D$8*$D$9/12*(INDEX(Lists!$D$5:$D$8,MATCH(Dashboard!$D$11,Lists!$B$5:$B$8,0),1)),G28*$D$9/12*(INDEX(Lists!$D$5:$D$8,MATCH(Dashboard!$D$11,Lists!$B$5:$B$8,0),1)))),"")</f>
        <v/>
      </c>
      <c r="F29" s="82" t="str">
        <f t="shared" si="2"/>
        <v/>
      </c>
      <c r="G29" s="83" t="str">
        <f t="shared" si="0"/>
        <v/>
      </c>
      <c r="H29" s="52"/>
    </row>
    <row r="30" spans="2:8" s="6" customFormat="1" x14ac:dyDescent="0.25">
      <c r="B30" s="50"/>
      <c r="C30" s="79" t="str">
        <f t="shared" si="1"/>
        <v/>
      </c>
      <c r="D30" s="80" t="str">
        <f>IFERROR(IF(C30="","",EDATE(D29,INDEX(Lists!$D$5:$D$8,MATCH(Dashboard!$D$11,Lists!$B$5:$B$8,0),1))),"")</f>
        <v/>
      </c>
      <c r="E30" s="81" t="str">
        <f>IFERROR(IF(D30="","",IF($D$13="Simple",$D$8*$D$9/12*(INDEX(Lists!$D$5:$D$8,MATCH(Dashboard!$D$11,Lists!$B$5:$B$8,0),1)),G29*$D$9/12*(INDEX(Lists!$D$5:$D$8,MATCH(Dashboard!$D$11,Lists!$B$5:$B$8,0),1)))),"")</f>
        <v/>
      </c>
      <c r="F30" s="82" t="str">
        <f t="shared" si="2"/>
        <v/>
      </c>
      <c r="G30" s="83" t="str">
        <f t="shared" si="0"/>
        <v/>
      </c>
      <c r="H30" s="52"/>
    </row>
    <row r="31" spans="2:8" s="6" customFormat="1" x14ac:dyDescent="0.25">
      <c r="B31" s="50"/>
      <c r="C31" s="79" t="str">
        <f t="shared" si="1"/>
        <v/>
      </c>
      <c r="D31" s="80" t="str">
        <f>IFERROR(IF(C31="","",EDATE(D30,INDEX(Lists!$D$5:$D$8,MATCH(Dashboard!$D$11,Lists!$B$5:$B$8,0),1))),"")</f>
        <v/>
      </c>
      <c r="E31" s="81" t="str">
        <f>IFERROR(IF(D31="","",IF($D$13="Simple",$D$8*$D$9/12*(INDEX(Lists!$D$5:$D$8,MATCH(Dashboard!$D$11,Lists!$B$5:$B$8,0),1)),G30*$D$9/12*(INDEX(Lists!$D$5:$D$8,MATCH(Dashboard!$D$11,Lists!$B$5:$B$8,0),1)))),"")</f>
        <v/>
      </c>
      <c r="F31" s="82" t="str">
        <f t="shared" si="2"/>
        <v/>
      </c>
      <c r="G31" s="83" t="str">
        <f t="shared" si="0"/>
        <v/>
      </c>
      <c r="H31" s="52"/>
    </row>
    <row r="32" spans="2:8" s="6" customFormat="1" hidden="1" outlineLevel="1" x14ac:dyDescent="0.25">
      <c r="B32" s="50"/>
      <c r="C32" s="79" t="str">
        <f t="shared" si="1"/>
        <v/>
      </c>
      <c r="D32" s="80" t="str">
        <f>IFERROR(IF(C32="","",EDATE(D31,INDEX(Lists!$D$5:$D$8,MATCH(Dashboard!$D$11,Lists!$B$5:$B$8,0),1))),"")</f>
        <v/>
      </c>
      <c r="E32" s="81" t="str">
        <f>IFERROR(IF(D32="","",IF($D$13="Simple",$D$8*$D$9/12*(INDEX(Lists!$D$5:$D$8,MATCH(Dashboard!$D$11,Lists!$B$5:$B$8,0),1)),G31*$D$9/12*(INDEX(Lists!$D$5:$D$8,MATCH(Dashboard!$D$11,Lists!$B$5:$B$8,0),1)))),"")</f>
        <v/>
      </c>
      <c r="F32" s="82" t="str">
        <f t="shared" si="2"/>
        <v/>
      </c>
      <c r="G32" s="83" t="str">
        <f t="shared" si="0"/>
        <v/>
      </c>
      <c r="H32" s="52"/>
    </row>
    <row r="33" spans="2:8" s="6" customFormat="1" hidden="1" outlineLevel="1" x14ac:dyDescent="0.25">
      <c r="B33" s="50"/>
      <c r="C33" s="79" t="str">
        <f t="shared" si="1"/>
        <v/>
      </c>
      <c r="D33" s="80" t="str">
        <f>IFERROR(IF(C33="","",EDATE(D32,INDEX(Lists!$D$5:$D$8,MATCH(Dashboard!$D$11,Lists!$B$5:$B$8,0),1))),"")</f>
        <v/>
      </c>
      <c r="E33" s="81" t="str">
        <f>IFERROR(IF(D33="","",IF($D$13="Simple",$D$8*$D$9/12*(INDEX(Lists!$D$5:$D$8,MATCH(Dashboard!$D$11,Lists!$B$5:$B$8,0),1)),G32*$D$9/12*(INDEX(Lists!$D$5:$D$8,MATCH(Dashboard!$D$11,Lists!$B$5:$B$8,0),1)))),"")</f>
        <v/>
      </c>
      <c r="F33" s="82" t="str">
        <f t="shared" si="2"/>
        <v/>
      </c>
      <c r="G33" s="83" t="str">
        <f t="shared" si="0"/>
        <v/>
      </c>
      <c r="H33" s="52"/>
    </row>
    <row r="34" spans="2:8" s="6" customFormat="1" hidden="1" outlineLevel="1" x14ac:dyDescent="0.25">
      <c r="B34" s="50"/>
      <c r="C34" s="79" t="str">
        <f t="shared" si="1"/>
        <v/>
      </c>
      <c r="D34" s="80" t="str">
        <f>IFERROR(IF(C34="","",EDATE(D33,INDEX(Lists!$D$5:$D$8,MATCH(Dashboard!$D$11,Lists!$B$5:$B$8,0),1))),"")</f>
        <v/>
      </c>
      <c r="E34" s="81" t="str">
        <f>IFERROR(IF(D34="","",IF($D$13="Simple",$D$8*$D$9/12*(INDEX(Lists!$D$5:$D$8,MATCH(Dashboard!$D$11,Lists!$B$5:$B$8,0),1)),G33*$D$9/12*(INDEX(Lists!$D$5:$D$8,MATCH(Dashboard!$D$11,Lists!$B$5:$B$8,0),1)))),"")</f>
        <v/>
      </c>
      <c r="F34" s="82" t="str">
        <f t="shared" si="2"/>
        <v/>
      </c>
      <c r="G34" s="83" t="str">
        <f t="shared" si="0"/>
        <v/>
      </c>
      <c r="H34" s="52"/>
    </row>
    <row r="35" spans="2:8" s="6" customFormat="1" hidden="1" outlineLevel="1" x14ac:dyDescent="0.25">
      <c r="B35" s="50"/>
      <c r="C35" s="79" t="str">
        <f t="shared" si="1"/>
        <v/>
      </c>
      <c r="D35" s="80" t="str">
        <f>IFERROR(IF(C35="","",EDATE(D34,INDEX(Lists!$D$5:$D$8,MATCH(Dashboard!$D$11,Lists!$B$5:$B$8,0),1))),"")</f>
        <v/>
      </c>
      <c r="E35" s="81" t="str">
        <f>IFERROR(IF(D35="","",IF($D$13="Simple",$D$8*$D$9/12*(INDEX(Lists!$D$5:$D$8,MATCH(Dashboard!$D$11,Lists!$B$5:$B$8,0),1)),G34*$D$9/12*(INDEX(Lists!$D$5:$D$8,MATCH(Dashboard!$D$11,Lists!$B$5:$B$8,0),1)))),"")</f>
        <v/>
      </c>
      <c r="F35" s="82" t="str">
        <f t="shared" si="2"/>
        <v/>
      </c>
      <c r="G35" s="83" t="str">
        <f t="shared" si="0"/>
        <v/>
      </c>
      <c r="H35" s="52"/>
    </row>
    <row r="36" spans="2:8" s="6" customFormat="1" hidden="1" outlineLevel="1" x14ac:dyDescent="0.25">
      <c r="B36" s="50"/>
      <c r="C36" s="79" t="str">
        <f t="shared" si="1"/>
        <v/>
      </c>
      <c r="D36" s="80" t="str">
        <f>IFERROR(IF(C36="","",EDATE(D35,INDEX(Lists!$D$5:$D$8,MATCH(Dashboard!$D$11,Lists!$B$5:$B$8,0),1))),"")</f>
        <v/>
      </c>
      <c r="E36" s="81" t="str">
        <f>IFERROR(IF(D36="","",IF($D$13="Simple",$D$8*$D$9/12*(INDEX(Lists!$D$5:$D$8,MATCH(Dashboard!$D$11,Lists!$B$5:$B$8,0),1)),G35*$D$9/12*(INDEX(Lists!$D$5:$D$8,MATCH(Dashboard!$D$11,Lists!$B$5:$B$8,0),1)))),"")</f>
        <v/>
      </c>
      <c r="F36" s="82" t="str">
        <f t="shared" si="2"/>
        <v/>
      </c>
      <c r="G36" s="83" t="str">
        <f t="shared" si="0"/>
        <v/>
      </c>
      <c r="H36" s="52"/>
    </row>
    <row r="37" spans="2:8" s="6" customFormat="1" hidden="1" outlineLevel="1" x14ac:dyDescent="0.25">
      <c r="B37" s="50"/>
      <c r="C37" s="79" t="str">
        <f t="shared" si="1"/>
        <v/>
      </c>
      <c r="D37" s="80" t="str">
        <f>IFERROR(IF(C37="","",EDATE(D36,INDEX(Lists!$D$5:$D$8,MATCH(Dashboard!$D$11,Lists!$B$5:$B$8,0),1))),"")</f>
        <v/>
      </c>
      <c r="E37" s="81" t="str">
        <f>IFERROR(IF(D37="","",IF($D$13="Simple",$D$8*$D$9/12*(INDEX(Lists!$D$5:$D$8,MATCH(Dashboard!$D$11,Lists!$B$5:$B$8,0),1)),G36*$D$9/12*(INDEX(Lists!$D$5:$D$8,MATCH(Dashboard!$D$11,Lists!$B$5:$B$8,0),1)))),"")</f>
        <v/>
      </c>
      <c r="F37" s="84" t="str">
        <f t="shared" si="2"/>
        <v/>
      </c>
      <c r="G37" s="83" t="str">
        <f t="shared" si="0"/>
        <v/>
      </c>
      <c r="H37" s="52"/>
    </row>
    <row r="38" spans="2:8" s="6" customFormat="1" hidden="1" outlineLevel="1" x14ac:dyDescent="0.25">
      <c r="B38" s="50"/>
      <c r="C38" s="79" t="str">
        <f t="shared" si="1"/>
        <v/>
      </c>
      <c r="D38" s="80" t="str">
        <f>IFERROR(IF(C38="","",EDATE(D37,INDEX(Lists!$D$5:$D$8,MATCH(Dashboard!$D$11,Lists!$B$5:$B$8,0),1))),"")</f>
        <v/>
      </c>
      <c r="E38" s="81" t="str">
        <f>IFERROR(IF(D38="","",IF($D$13="Simple",$D$8*$D$9/12*(INDEX(Lists!$D$5:$D$8,MATCH(Dashboard!$D$11,Lists!$B$5:$B$8,0),1)),G37*$D$9/12*(INDEX(Lists!$D$5:$D$8,MATCH(Dashboard!$D$11,Lists!$B$5:$B$8,0),1)))),"")</f>
        <v/>
      </c>
      <c r="F38" s="82" t="str">
        <f t="shared" si="2"/>
        <v/>
      </c>
      <c r="G38" s="85" t="str">
        <f t="shared" si="0"/>
        <v/>
      </c>
      <c r="H38" s="52"/>
    </row>
    <row r="39" spans="2:8" s="6" customFormat="1" hidden="1" outlineLevel="1" x14ac:dyDescent="0.25">
      <c r="B39" s="50"/>
      <c r="C39" s="79" t="str">
        <f t="shared" si="1"/>
        <v/>
      </c>
      <c r="D39" s="80" t="str">
        <f>IFERROR(IF(C39="","",EDATE(D38,INDEX(Lists!$D$5:$D$8,MATCH(Dashboard!$D$11,Lists!$B$5:$B$8,0),1))),"")</f>
        <v/>
      </c>
      <c r="E39" s="81" t="str">
        <f>IFERROR(IF(D39="","",IF($D$13="Simple",$D$8*$D$9/12*(INDEX(Lists!$D$5:$D$8,MATCH(Dashboard!$D$11,Lists!$B$5:$B$8,0),1)),G38*$D$9/12*(INDEX(Lists!$D$5:$D$8,MATCH(Dashboard!$D$11,Lists!$B$5:$B$8,0),1)))),"")</f>
        <v/>
      </c>
      <c r="F39" s="82" t="str">
        <f>IFERROR(IF(D39="","",E39+F38),"")</f>
        <v/>
      </c>
      <c r="G39" s="85" t="str">
        <f t="shared" si="0"/>
        <v/>
      </c>
      <c r="H39" s="52"/>
    </row>
    <row r="40" spans="2:8" s="6" customFormat="1" hidden="1" outlineLevel="1" x14ac:dyDescent="0.25">
      <c r="B40" s="50"/>
      <c r="C40" s="79" t="str">
        <f t="shared" si="1"/>
        <v/>
      </c>
      <c r="D40" s="80" t="str">
        <f>IFERROR(IF(C40="","",EDATE(D39,INDEX(Lists!$D$5:$D$8,MATCH(Dashboard!$D$11,Lists!$B$5:$B$8,0),1))),"")</f>
        <v/>
      </c>
      <c r="E40" s="81" t="str">
        <f>IFERROR(IF(D40="","",IF($D$13="Simple",$D$8*$D$9/12*(INDEX(Lists!$D$5:$D$8,MATCH(Dashboard!$D$11,Lists!$B$5:$B$8,0),1)),G39*$D$9/12*(INDEX(Lists!$D$5:$D$8,MATCH(Dashboard!$D$11,Lists!$B$5:$B$8,0),1)))),"")</f>
        <v/>
      </c>
      <c r="F40" s="82" t="str">
        <f t="shared" si="2"/>
        <v/>
      </c>
      <c r="G40" s="85" t="str">
        <f t="shared" si="0"/>
        <v/>
      </c>
      <c r="H40" s="52"/>
    </row>
    <row r="41" spans="2:8" s="6" customFormat="1" hidden="1" outlineLevel="1" x14ac:dyDescent="0.25">
      <c r="B41" s="50"/>
      <c r="C41" s="79" t="str">
        <f t="shared" si="1"/>
        <v/>
      </c>
      <c r="D41" s="80" t="str">
        <f>IFERROR(IF(C41="","",EDATE(D40,INDEX(Lists!$D$5:$D$8,MATCH(Dashboard!$D$11,Lists!$B$5:$B$8,0),1))),"")</f>
        <v/>
      </c>
      <c r="E41" s="81" t="str">
        <f>IFERROR(IF(D41="","",IF($D$13="Simple",$D$8*$D$9/12*(INDEX(Lists!$D$5:$D$8,MATCH(Dashboard!$D$11,Lists!$B$5:$B$8,0),1)),G40*$D$9/12*(INDEX(Lists!$D$5:$D$8,MATCH(Dashboard!$D$11,Lists!$B$5:$B$8,0),1)))),"")</f>
        <v/>
      </c>
      <c r="F41" s="82" t="str">
        <f t="shared" si="2"/>
        <v/>
      </c>
      <c r="G41" s="85" t="str">
        <f t="shared" si="0"/>
        <v/>
      </c>
      <c r="H41" s="52"/>
    </row>
    <row r="42" spans="2:8" s="6" customFormat="1" hidden="1" outlineLevel="1" x14ac:dyDescent="0.25">
      <c r="B42" s="50"/>
      <c r="C42" s="79" t="str">
        <f t="shared" si="1"/>
        <v/>
      </c>
      <c r="D42" s="80" t="str">
        <f>IFERROR(IF(C42="","",EDATE(D41,INDEX(Lists!$D$5:$D$8,MATCH(Dashboard!$D$11,Lists!$B$5:$B$8,0),1))),"")</f>
        <v/>
      </c>
      <c r="E42" s="81" t="str">
        <f>IFERROR(IF(D42="","",IF($D$13="Simple",$D$8*$D$9/12*(INDEX(Lists!$D$5:$D$8,MATCH(Dashboard!$D$11,Lists!$B$5:$B$8,0),1)),G41*$D$9/12*(INDEX(Lists!$D$5:$D$8,MATCH(Dashboard!$D$11,Lists!$B$5:$B$8,0),1)))),"")</f>
        <v/>
      </c>
      <c r="F42" s="82" t="str">
        <f t="shared" si="2"/>
        <v/>
      </c>
      <c r="G42" s="85" t="str">
        <f t="shared" si="0"/>
        <v/>
      </c>
      <c r="H42" s="52"/>
    </row>
    <row r="43" spans="2:8" s="6" customFormat="1" hidden="1" outlineLevel="1" x14ac:dyDescent="0.25">
      <c r="B43" s="50"/>
      <c r="C43" s="79" t="str">
        <f t="shared" si="1"/>
        <v/>
      </c>
      <c r="D43" s="80" t="str">
        <f>IFERROR(IF(C43="","",EDATE(D42,INDEX(Lists!$D$5:$D$8,MATCH(Dashboard!$D$11,Lists!$B$5:$B$8,0),1))),"")</f>
        <v/>
      </c>
      <c r="E43" s="81" t="str">
        <f>IFERROR(IF(D43="","",IF($D$13="Simple",$D$8*$D$9/12*(INDEX(Lists!$D$5:$D$8,MATCH(Dashboard!$D$11,Lists!$B$5:$B$8,0),1)),G42*$D$9/12*(INDEX(Lists!$D$5:$D$8,MATCH(Dashboard!$D$11,Lists!$B$5:$B$8,0),1)))),"")</f>
        <v/>
      </c>
      <c r="F43" s="82" t="str">
        <f t="shared" si="2"/>
        <v/>
      </c>
      <c r="G43" s="85" t="str">
        <f t="shared" si="0"/>
        <v/>
      </c>
      <c r="H43" s="52"/>
    </row>
    <row r="44" spans="2:8" s="6" customFormat="1" hidden="1" outlineLevel="1" x14ac:dyDescent="0.25">
      <c r="B44" s="50"/>
      <c r="C44" s="79" t="str">
        <f t="shared" si="1"/>
        <v/>
      </c>
      <c r="D44" s="80" t="str">
        <f>IFERROR(IF(C44="","",EDATE(D43,INDEX(Lists!$D$5:$D$8,MATCH(Dashboard!$D$11,Lists!$B$5:$B$8,0),1))),"")</f>
        <v/>
      </c>
      <c r="E44" s="81" t="str">
        <f>IFERROR(IF(D44="","",IF($D$13="Simple",$D$8*$D$9/12*(INDEX(Lists!$D$5:$D$8,MATCH(Dashboard!$D$11,Lists!$B$5:$B$8,0),1)),G43*$D$9/12*(INDEX(Lists!$D$5:$D$8,MATCH(Dashboard!$D$11,Lists!$B$5:$B$8,0),1)))),"")</f>
        <v/>
      </c>
      <c r="F44" s="82" t="str">
        <f t="shared" si="2"/>
        <v/>
      </c>
      <c r="G44" s="85" t="str">
        <f t="shared" si="0"/>
        <v/>
      </c>
      <c r="H44" s="52"/>
    </row>
    <row r="45" spans="2:8" s="6" customFormat="1" hidden="1" outlineLevel="1" x14ac:dyDescent="0.25">
      <c r="B45" s="50"/>
      <c r="C45" s="79" t="str">
        <f t="shared" si="1"/>
        <v/>
      </c>
      <c r="D45" s="80" t="str">
        <f>IFERROR(IF(C45="","",EDATE(D44,INDEX(Lists!$D$5:$D$8,MATCH(Dashboard!$D$11,Lists!$B$5:$B$8,0),1))),"")</f>
        <v/>
      </c>
      <c r="E45" s="81" t="str">
        <f>IFERROR(IF(D45="","",IF($D$13="Simple",$D$8*$D$9/12*(INDEX(Lists!$D$5:$D$8,MATCH(Dashboard!$D$11,Lists!$B$5:$B$8,0),1)),G44*$D$9/12*(INDEX(Lists!$D$5:$D$8,MATCH(Dashboard!$D$11,Lists!$B$5:$B$8,0),1)))),"")</f>
        <v/>
      </c>
      <c r="F45" s="82" t="str">
        <f t="shared" si="2"/>
        <v/>
      </c>
      <c r="G45" s="85" t="str">
        <f t="shared" si="0"/>
        <v/>
      </c>
      <c r="H45" s="52"/>
    </row>
    <row r="46" spans="2:8" s="6" customFormat="1" hidden="1" outlineLevel="1" x14ac:dyDescent="0.25">
      <c r="B46" s="50"/>
      <c r="C46" s="79" t="str">
        <f t="shared" si="1"/>
        <v/>
      </c>
      <c r="D46" s="80" t="str">
        <f>IFERROR(IF(C46="","",EDATE(D45,INDEX(Lists!$D$5:$D$8,MATCH(Dashboard!$D$11,Lists!$B$5:$B$8,0),1))),"")</f>
        <v/>
      </c>
      <c r="E46" s="81" t="str">
        <f>IFERROR(IF(D46="","",IF($D$13="Simple",$D$8*$D$9/12*(INDEX(Lists!$D$5:$D$8,MATCH(Dashboard!$D$11,Lists!$B$5:$B$8,0),1)),G45*$D$9/12*(INDEX(Lists!$D$5:$D$8,MATCH(Dashboard!$D$11,Lists!$B$5:$B$8,0),1)))),"")</f>
        <v/>
      </c>
      <c r="F46" s="82" t="str">
        <f t="shared" si="2"/>
        <v/>
      </c>
      <c r="G46" s="85" t="str">
        <f t="shared" si="0"/>
        <v/>
      </c>
      <c r="H46" s="52"/>
    </row>
    <row r="47" spans="2:8" s="6" customFormat="1" hidden="1" outlineLevel="1" x14ac:dyDescent="0.25">
      <c r="B47" s="50"/>
      <c r="C47" s="79" t="str">
        <f t="shared" si="1"/>
        <v/>
      </c>
      <c r="D47" s="80" t="str">
        <f>IFERROR(IF(C47="","",EDATE(D46,INDEX(Lists!$D$5:$D$8,MATCH(Dashboard!$D$11,Lists!$B$5:$B$8,0),1))),"")</f>
        <v/>
      </c>
      <c r="E47" s="81" t="str">
        <f>IFERROR(IF(D47="","",IF($D$13="Simple",$D$8*$D$9/12*(INDEX(Lists!$D$5:$D$8,MATCH(Dashboard!$D$11,Lists!$B$5:$B$8,0),1)),G46*$D$9/12*(INDEX(Lists!$D$5:$D$8,MATCH(Dashboard!$D$11,Lists!$B$5:$B$8,0),1)))),"")</f>
        <v/>
      </c>
      <c r="F47" s="82" t="str">
        <f t="shared" si="2"/>
        <v/>
      </c>
      <c r="G47" s="85" t="str">
        <f t="shared" si="0"/>
        <v/>
      </c>
      <c r="H47" s="52"/>
    </row>
    <row r="48" spans="2:8" s="6" customFormat="1" hidden="1" outlineLevel="1" x14ac:dyDescent="0.25">
      <c r="B48" s="50"/>
      <c r="C48" s="79" t="str">
        <f t="shared" si="1"/>
        <v/>
      </c>
      <c r="D48" s="80" t="str">
        <f>IFERROR(IF(C48="","",EDATE(D47,INDEX(Lists!$D$5:$D$8,MATCH(Dashboard!$D$11,Lists!$B$5:$B$8,0),1))),"")</f>
        <v/>
      </c>
      <c r="E48" s="81" t="str">
        <f>IFERROR(IF(D48="","",IF($D$13="Simple",$D$8*$D$9/12*(INDEX(Lists!$D$5:$D$8,MATCH(Dashboard!$D$11,Lists!$B$5:$B$8,0),1)),G47*$D$9/12*(INDEX(Lists!$D$5:$D$8,MATCH(Dashboard!$D$11,Lists!$B$5:$B$8,0),1)))),"")</f>
        <v/>
      </c>
      <c r="F48" s="82" t="str">
        <f t="shared" si="2"/>
        <v/>
      </c>
      <c r="G48" s="85" t="str">
        <f t="shared" si="0"/>
        <v/>
      </c>
      <c r="H48" s="52"/>
    </row>
    <row r="49" spans="2:8" s="6" customFormat="1" hidden="1" outlineLevel="1" x14ac:dyDescent="0.25">
      <c r="B49" s="50"/>
      <c r="C49" s="79" t="str">
        <f t="shared" si="1"/>
        <v/>
      </c>
      <c r="D49" s="80" t="str">
        <f>IFERROR(IF(C49="","",EDATE(D48,INDEX(Lists!$D$5:$D$8,MATCH(Dashboard!$D$11,Lists!$B$5:$B$8,0),1))),"")</f>
        <v/>
      </c>
      <c r="E49" s="81" t="str">
        <f>IFERROR(IF(D49="","",IF($D$13="Simple",$D$8*$D$9/12*(INDEX(Lists!$D$5:$D$8,MATCH(Dashboard!$D$11,Lists!$B$5:$B$8,0),1)),G48*$D$9/12*(INDEX(Lists!$D$5:$D$8,MATCH(Dashboard!$D$11,Lists!$B$5:$B$8,0),1)))),"")</f>
        <v/>
      </c>
      <c r="F49" s="82" t="str">
        <f t="shared" si="2"/>
        <v/>
      </c>
      <c r="G49" s="85" t="str">
        <f t="shared" si="0"/>
        <v/>
      </c>
      <c r="H49" s="52"/>
    </row>
    <row r="50" spans="2:8" s="6" customFormat="1" hidden="1" outlineLevel="1" x14ac:dyDescent="0.25">
      <c r="B50" s="50"/>
      <c r="C50" s="79" t="str">
        <f t="shared" si="1"/>
        <v/>
      </c>
      <c r="D50" s="80" t="str">
        <f>IFERROR(IF(C50="","",EDATE(D49,INDEX(Lists!$D$5:$D$8,MATCH(Dashboard!$D$11,Lists!$B$5:$B$8,0),1))),"")</f>
        <v/>
      </c>
      <c r="E50" s="81" t="str">
        <f>IFERROR(IF(D50="","",IF($D$13="Simple",$D$8*$D$9/12*(INDEX(Lists!$D$5:$D$8,MATCH(Dashboard!$D$11,Lists!$B$5:$B$8,0),1)),G49*$D$9/12*(INDEX(Lists!$D$5:$D$8,MATCH(Dashboard!$D$11,Lists!$B$5:$B$8,0),1)))),"")</f>
        <v/>
      </c>
      <c r="F50" s="82" t="str">
        <f t="shared" si="2"/>
        <v/>
      </c>
      <c r="G50" s="85" t="str">
        <f t="shared" si="0"/>
        <v/>
      </c>
      <c r="H50" s="52"/>
    </row>
    <row r="51" spans="2:8" s="6" customFormat="1" hidden="1" outlineLevel="1" x14ac:dyDescent="0.25">
      <c r="B51" s="50"/>
      <c r="C51" s="79" t="str">
        <f t="shared" si="1"/>
        <v/>
      </c>
      <c r="D51" s="80" t="str">
        <f>IFERROR(IF(C51="","",EDATE(D50,INDEX(Lists!$D$5:$D$8,MATCH(Dashboard!$D$11,Lists!$B$5:$B$8,0),1))),"")</f>
        <v/>
      </c>
      <c r="E51" s="81" t="str">
        <f>IFERROR(IF(D51="","",IF($D$13="Simple",$D$8*$D$9/12*(INDEX(Lists!$D$5:$D$8,MATCH(Dashboard!$D$11,Lists!$B$5:$B$8,0),1)),G50*$D$9/12*(INDEX(Lists!$D$5:$D$8,MATCH(Dashboard!$D$11,Lists!$B$5:$B$8,0),1)))),"")</f>
        <v/>
      </c>
      <c r="F51" s="82" t="str">
        <f t="shared" si="2"/>
        <v/>
      </c>
      <c r="G51" s="85" t="str">
        <f t="shared" si="0"/>
        <v/>
      </c>
      <c r="H51" s="52"/>
    </row>
    <row r="52" spans="2:8" s="6" customFormat="1" hidden="1" outlineLevel="1" x14ac:dyDescent="0.25">
      <c r="B52" s="50"/>
      <c r="C52" s="79" t="str">
        <f t="shared" si="1"/>
        <v/>
      </c>
      <c r="D52" s="80" t="str">
        <f>IFERROR(IF(C52="","",EDATE(D51,INDEX(Lists!$D$5:$D$8,MATCH(Dashboard!$D$11,Lists!$B$5:$B$8,0),1))),"")</f>
        <v/>
      </c>
      <c r="E52" s="81" t="str">
        <f>IFERROR(IF(D52="","",IF($D$13="Simple",$D$8*$D$9/12*(INDEX(Lists!$D$5:$D$8,MATCH(Dashboard!$D$11,Lists!$B$5:$B$8,0),1)),G51*$D$9/12*(INDEX(Lists!$D$5:$D$8,MATCH(Dashboard!$D$11,Lists!$B$5:$B$8,0),1)))),"")</f>
        <v/>
      </c>
      <c r="F52" s="82" t="str">
        <f t="shared" si="2"/>
        <v/>
      </c>
      <c r="G52" s="85" t="str">
        <f t="shared" si="0"/>
        <v/>
      </c>
      <c r="H52" s="52"/>
    </row>
    <row r="53" spans="2:8" s="6" customFormat="1" hidden="1" outlineLevel="1" x14ac:dyDescent="0.25">
      <c r="B53" s="50"/>
      <c r="C53" s="79" t="str">
        <f t="shared" si="1"/>
        <v/>
      </c>
      <c r="D53" s="80" t="str">
        <f>IFERROR(IF(C53="","",EDATE(D52,INDEX(Lists!$D$5:$D$8,MATCH(Dashboard!$D$11,Lists!$B$5:$B$8,0),1))),"")</f>
        <v/>
      </c>
      <c r="E53" s="81" t="str">
        <f>IFERROR(IF(D53="","",IF($D$13="Simple",$D$8*$D$9/12*(INDEX(Lists!$D$5:$D$8,MATCH(Dashboard!$D$11,Lists!$B$5:$B$8,0),1)),G52*$D$9/12*(INDEX(Lists!$D$5:$D$8,MATCH(Dashboard!$D$11,Lists!$B$5:$B$8,0),1)))),"")</f>
        <v/>
      </c>
      <c r="F53" s="82" t="str">
        <f t="shared" si="2"/>
        <v/>
      </c>
      <c r="G53" s="85" t="str">
        <f t="shared" si="0"/>
        <v/>
      </c>
      <c r="H53" s="52"/>
    </row>
    <row r="54" spans="2:8" s="6" customFormat="1" hidden="1" outlineLevel="1" x14ac:dyDescent="0.25">
      <c r="B54" s="50"/>
      <c r="C54" s="79" t="str">
        <f t="shared" si="1"/>
        <v/>
      </c>
      <c r="D54" s="80" t="str">
        <f>IFERROR(IF(C54="","",EDATE(D53,INDEX(Lists!$D$5:$D$8,MATCH(Dashboard!$D$11,Lists!$B$5:$B$8,0),1))),"")</f>
        <v/>
      </c>
      <c r="E54" s="81" t="str">
        <f>IFERROR(IF(D54="","",IF($D$13="Simple",$D$8*$D$9/12*(INDEX(Lists!$D$5:$D$8,MATCH(Dashboard!$D$11,Lists!$B$5:$B$8,0),1)),G53*$D$9/12*(INDEX(Lists!$D$5:$D$8,MATCH(Dashboard!$D$11,Lists!$B$5:$B$8,0),1)))),"")</f>
        <v/>
      </c>
      <c r="F54" s="82" t="str">
        <f t="shared" si="2"/>
        <v/>
      </c>
      <c r="G54" s="85" t="str">
        <f t="shared" si="0"/>
        <v/>
      </c>
      <c r="H54" s="52"/>
    </row>
    <row r="55" spans="2:8" s="6" customFormat="1" hidden="1" outlineLevel="1" x14ac:dyDescent="0.25">
      <c r="B55" s="50"/>
      <c r="C55" s="79" t="str">
        <f t="shared" si="1"/>
        <v/>
      </c>
      <c r="D55" s="80" t="str">
        <f>IFERROR(IF(C55="","",EDATE(D54,INDEX(Lists!$D$5:$D$8,MATCH(Dashboard!$D$11,Lists!$B$5:$B$8,0),1))),"")</f>
        <v/>
      </c>
      <c r="E55" s="81" t="str">
        <f>IFERROR(IF(D55="","",IF($D$13="Simple",$D$8*$D$9/12*(INDEX(Lists!$D$5:$D$8,MATCH(Dashboard!$D$11,Lists!$B$5:$B$8,0),1)),G54*$D$9/12*(INDEX(Lists!$D$5:$D$8,MATCH(Dashboard!$D$11,Lists!$B$5:$B$8,0),1)))),"")</f>
        <v/>
      </c>
      <c r="F55" s="82" t="str">
        <f t="shared" si="2"/>
        <v/>
      </c>
      <c r="G55" s="85" t="str">
        <f t="shared" si="0"/>
        <v/>
      </c>
      <c r="H55" s="52"/>
    </row>
    <row r="56" spans="2:8" s="6" customFormat="1" hidden="1" outlineLevel="1" x14ac:dyDescent="0.25">
      <c r="B56" s="50"/>
      <c r="C56" s="79" t="str">
        <f t="shared" si="1"/>
        <v/>
      </c>
      <c r="D56" s="80" t="str">
        <f>IFERROR(IF(C56="","",EDATE(D55,INDEX(Lists!$D$5:$D$8,MATCH(Dashboard!$D$11,Lists!$B$5:$B$8,0),1))),"")</f>
        <v/>
      </c>
      <c r="E56" s="81" t="str">
        <f>IFERROR(IF(D56="","",IF($D$13="Simple",$D$8*$D$9/12*(INDEX(Lists!$D$5:$D$8,MATCH(Dashboard!$D$11,Lists!$B$5:$B$8,0),1)),G55*$D$9/12*(INDEX(Lists!$D$5:$D$8,MATCH(Dashboard!$D$11,Lists!$B$5:$B$8,0),1)))),"")</f>
        <v/>
      </c>
      <c r="F56" s="82" t="str">
        <f t="shared" si="2"/>
        <v/>
      </c>
      <c r="G56" s="85" t="str">
        <f t="shared" si="0"/>
        <v/>
      </c>
      <c r="H56" s="52"/>
    </row>
    <row r="57" spans="2:8" s="6" customFormat="1" hidden="1" outlineLevel="1" x14ac:dyDescent="0.25">
      <c r="B57" s="50"/>
      <c r="C57" s="79" t="str">
        <f t="shared" si="1"/>
        <v/>
      </c>
      <c r="D57" s="80" t="str">
        <f>IFERROR(IF(C57="","",EDATE(D56,INDEX(Lists!$D$5:$D$8,MATCH(Dashboard!$D$11,Lists!$B$5:$B$8,0),1))),"")</f>
        <v/>
      </c>
      <c r="E57" s="81" t="str">
        <f>IFERROR(IF(D57="","",IF($D$13="Simple",$D$8*$D$9/12*(INDEX(Lists!$D$5:$D$8,MATCH(Dashboard!$D$11,Lists!$B$5:$B$8,0),1)),G56*$D$9/12*(INDEX(Lists!$D$5:$D$8,MATCH(Dashboard!$D$11,Lists!$B$5:$B$8,0),1)))),"")</f>
        <v/>
      </c>
      <c r="F57" s="82" t="str">
        <f t="shared" si="2"/>
        <v/>
      </c>
      <c r="G57" s="85" t="str">
        <f t="shared" si="0"/>
        <v/>
      </c>
      <c r="H57" s="52"/>
    </row>
    <row r="58" spans="2:8" s="6" customFormat="1" hidden="1" outlineLevel="1" x14ac:dyDescent="0.25">
      <c r="B58" s="50"/>
      <c r="C58" s="79" t="str">
        <f t="shared" si="1"/>
        <v/>
      </c>
      <c r="D58" s="80" t="str">
        <f>IFERROR(IF(C58="","",EDATE(D57,INDEX(Lists!$D$5:$D$8,MATCH(Dashboard!$D$11,Lists!$B$5:$B$8,0),1))),"")</f>
        <v/>
      </c>
      <c r="E58" s="81" t="str">
        <f>IFERROR(IF(D58="","",IF($D$13="Simple",$D$8*$D$9/12*(INDEX(Lists!$D$5:$D$8,MATCH(Dashboard!$D$11,Lists!$B$5:$B$8,0),1)),G57*$D$9/12*(INDEX(Lists!$D$5:$D$8,MATCH(Dashboard!$D$11,Lists!$B$5:$B$8,0),1)))),"")</f>
        <v/>
      </c>
      <c r="F58" s="82" t="str">
        <f t="shared" si="2"/>
        <v/>
      </c>
      <c r="G58" s="85" t="str">
        <f t="shared" si="0"/>
        <v/>
      </c>
      <c r="H58" s="52"/>
    </row>
    <row r="59" spans="2:8" s="6" customFormat="1" hidden="1" outlineLevel="1" x14ac:dyDescent="0.25">
      <c r="B59" s="50"/>
      <c r="C59" s="79" t="str">
        <f t="shared" si="1"/>
        <v/>
      </c>
      <c r="D59" s="80" t="str">
        <f>IFERROR(IF(C59="","",EDATE(D58,INDEX(Lists!$D$5:$D$8,MATCH(Dashboard!$D$11,Lists!$B$5:$B$8,0),1))),"")</f>
        <v/>
      </c>
      <c r="E59" s="81" t="str">
        <f>IFERROR(IF(D59="","",IF($D$13="Simple",$D$8*$D$9/12*(INDEX(Lists!$D$5:$D$8,MATCH(Dashboard!$D$11,Lists!$B$5:$B$8,0),1)),G58*$D$9/12*(INDEX(Lists!$D$5:$D$8,MATCH(Dashboard!$D$11,Lists!$B$5:$B$8,0),1)))),"")</f>
        <v/>
      </c>
      <c r="F59" s="82" t="str">
        <f t="shared" si="2"/>
        <v/>
      </c>
      <c r="G59" s="85" t="str">
        <f t="shared" si="0"/>
        <v/>
      </c>
      <c r="H59" s="52"/>
    </row>
    <row r="60" spans="2:8" s="6" customFormat="1" hidden="1" outlineLevel="1" x14ac:dyDescent="0.25">
      <c r="B60" s="50"/>
      <c r="C60" s="79" t="str">
        <f t="shared" si="1"/>
        <v/>
      </c>
      <c r="D60" s="80" t="str">
        <f>IFERROR(IF(C60="","",EDATE(D59,INDEX(Lists!$D$5:$D$8,MATCH(Dashboard!$D$11,Lists!$B$5:$B$8,0),1))),"")</f>
        <v/>
      </c>
      <c r="E60" s="81" t="str">
        <f>IFERROR(IF(D60="","",IF($D$13="Simple",$D$8*$D$9/12*(INDEX(Lists!$D$5:$D$8,MATCH(Dashboard!$D$11,Lists!$B$5:$B$8,0),1)),G59*$D$9/12*(INDEX(Lists!$D$5:$D$8,MATCH(Dashboard!$D$11,Lists!$B$5:$B$8,0),1)))),"")</f>
        <v/>
      </c>
      <c r="F60" s="82" t="str">
        <f t="shared" si="2"/>
        <v/>
      </c>
      <c r="G60" s="85" t="str">
        <f t="shared" si="0"/>
        <v/>
      </c>
      <c r="H60" s="52"/>
    </row>
    <row r="61" spans="2:8" s="6" customFormat="1" hidden="1" outlineLevel="1" x14ac:dyDescent="0.25">
      <c r="B61" s="50"/>
      <c r="C61" s="79" t="str">
        <f t="shared" si="1"/>
        <v/>
      </c>
      <c r="D61" s="80" t="str">
        <f>IFERROR(IF(C61="","",EDATE(D60,INDEX(Lists!$D$5:$D$8,MATCH(Dashboard!$D$11,Lists!$B$5:$B$8,0),1))),"")</f>
        <v/>
      </c>
      <c r="E61" s="81" t="str">
        <f>IFERROR(IF(D61="","",IF($D$13="Simple",$D$8*$D$9/12*(INDEX(Lists!$D$5:$D$8,MATCH(Dashboard!$D$11,Lists!$B$5:$B$8,0),1)),G60*$D$9/12*(INDEX(Lists!$D$5:$D$8,MATCH(Dashboard!$D$11,Lists!$B$5:$B$8,0),1)))),"")</f>
        <v/>
      </c>
      <c r="F61" s="82" t="str">
        <f t="shared" si="2"/>
        <v/>
      </c>
      <c r="G61" s="85" t="str">
        <f t="shared" si="0"/>
        <v/>
      </c>
      <c r="H61" s="52"/>
    </row>
    <row r="62" spans="2:8" s="6" customFormat="1" hidden="1" outlineLevel="1" x14ac:dyDescent="0.25">
      <c r="B62" s="50"/>
      <c r="C62" s="79" t="str">
        <f t="shared" si="1"/>
        <v/>
      </c>
      <c r="D62" s="80" t="str">
        <f>IFERROR(IF(C62="","",EDATE(D61,INDEX(Lists!$D$5:$D$8,MATCH(Dashboard!$D$11,Lists!$B$5:$B$8,0),1))),"")</f>
        <v/>
      </c>
      <c r="E62" s="81" t="str">
        <f>IFERROR(IF(D62="","",IF($D$13="Simple",$D$8*$D$9/12*(INDEX(Lists!$D$5:$D$8,MATCH(Dashboard!$D$11,Lists!$B$5:$B$8,0),1)),G61*$D$9/12*(INDEX(Lists!$D$5:$D$8,MATCH(Dashboard!$D$11,Lists!$B$5:$B$8,0),1)))),"")</f>
        <v/>
      </c>
      <c r="F62" s="82" t="str">
        <f t="shared" si="2"/>
        <v/>
      </c>
      <c r="G62" s="85" t="str">
        <f t="shared" si="0"/>
        <v/>
      </c>
      <c r="H62" s="52"/>
    </row>
    <row r="63" spans="2:8" s="6" customFormat="1" hidden="1" outlineLevel="1" x14ac:dyDescent="0.25">
      <c r="B63" s="50"/>
      <c r="C63" s="79" t="str">
        <f t="shared" si="1"/>
        <v/>
      </c>
      <c r="D63" s="80" t="str">
        <f>IFERROR(IF(C63="","",EDATE(D62,INDEX(Lists!$D$5:$D$8,MATCH(Dashboard!$D$11,Lists!$B$5:$B$8,0),1))),"")</f>
        <v/>
      </c>
      <c r="E63" s="81" t="str">
        <f>IFERROR(IF(D63="","",IF($D$13="Simple",$D$8*$D$9/12*(INDEX(Lists!$D$5:$D$8,MATCH(Dashboard!$D$11,Lists!$B$5:$B$8,0),1)),G62*$D$9/12*(INDEX(Lists!$D$5:$D$8,MATCH(Dashboard!$D$11,Lists!$B$5:$B$8,0),1)))),"")</f>
        <v/>
      </c>
      <c r="F63" s="82" t="str">
        <f t="shared" si="2"/>
        <v/>
      </c>
      <c r="G63" s="85" t="str">
        <f t="shared" si="0"/>
        <v/>
      </c>
      <c r="H63" s="52"/>
    </row>
    <row r="64" spans="2:8" s="6" customFormat="1" hidden="1" outlineLevel="1" x14ac:dyDescent="0.25">
      <c r="B64" s="50"/>
      <c r="C64" s="79" t="str">
        <f t="shared" si="1"/>
        <v/>
      </c>
      <c r="D64" s="80" t="str">
        <f>IFERROR(IF(C64="","",EDATE(D63,INDEX(Lists!$D$5:$D$8,MATCH(Dashboard!$D$11,Lists!$B$5:$B$8,0),1))),"")</f>
        <v/>
      </c>
      <c r="E64" s="81" t="str">
        <f>IFERROR(IF(D64="","",IF($D$13="Simple",$D$8*$D$9/12*(INDEX(Lists!$D$5:$D$8,MATCH(Dashboard!$D$11,Lists!$B$5:$B$8,0),1)),G63*$D$9/12*(INDEX(Lists!$D$5:$D$8,MATCH(Dashboard!$D$11,Lists!$B$5:$B$8,0),1)))),"")</f>
        <v/>
      </c>
      <c r="F64" s="82" t="str">
        <f t="shared" si="2"/>
        <v/>
      </c>
      <c r="G64" s="85" t="str">
        <f t="shared" si="0"/>
        <v/>
      </c>
      <c r="H64" s="52"/>
    </row>
    <row r="65" spans="2:8" s="6" customFormat="1" hidden="1" outlineLevel="1" x14ac:dyDescent="0.25">
      <c r="B65" s="50"/>
      <c r="C65" s="79" t="str">
        <f t="shared" si="1"/>
        <v/>
      </c>
      <c r="D65" s="80" t="str">
        <f>IFERROR(IF(C65="","",EDATE(D64,INDEX(Lists!$D$5:$D$8,MATCH(Dashboard!$D$11,Lists!$B$5:$B$8,0),1))),"")</f>
        <v/>
      </c>
      <c r="E65" s="81" t="str">
        <f>IFERROR(IF(D65="","",IF($D$13="Simple",$D$8*$D$9/12*(INDEX(Lists!$D$5:$D$8,MATCH(Dashboard!$D$11,Lists!$B$5:$B$8,0),1)),G64*$D$9/12*(INDEX(Lists!$D$5:$D$8,MATCH(Dashboard!$D$11,Lists!$B$5:$B$8,0),1)))),"")</f>
        <v/>
      </c>
      <c r="F65" s="82" t="str">
        <f t="shared" si="2"/>
        <v/>
      </c>
      <c r="G65" s="85" t="str">
        <f t="shared" si="0"/>
        <v/>
      </c>
      <c r="H65" s="52"/>
    </row>
    <row r="66" spans="2:8" s="6" customFormat="1" hidden="1" outlineLevel="1" x14ac:dyDescent="0.25">
      <c r="B66" s="50"/>
      <c r="C66" s="79" t="str">
        <f t="shared" si="1"/>
        <v/>
      </c>
      <c r="D66" s="80" t="str">
        <f>IFERROR(IF(C66="","",EDATE(D65,INDEX(Lists!$D$5:$D$8,MATCH(Dashboard!$D$11,Lists!$B$5:$B$8,0),1))),"")</f>
        <v/>
      </c>
      <c r="E66" s="81" t="str">
        <f>IFERROR(IF(D66="","",IF($D$13="Simple",$D$8*$D$9/12*(INDEX(Lists!$D$5:$D$8,MATCH(Dashboard!$D$11,Lists!$B$5:$B$8,0),1)),G65*$D$9/12*(INDEX(Lists!$D$5:$D$8,MATCH(Dashboard!$D$11,Lists!$B$5:$B$8,0),1)))),"")</f>
        <v/>
      </c>
      <c r="F66" s="82" t="str">
        <f t="shared" si="2"/>
        <v/>
      </c>
      <c r="G66" s="85" t="str">
        <f t="shared" si="0"/>
        <v/>
      </c>
      <c r="H66" s="52"/>
    </row>
    <row r="67" spans="2:8" s="6" customFormat="1" hidden="1" outlineLevel="1" x14ac:dyDescent="0.25">
      <c r="B67" s="50"/>
      <c r="C67" s="79" t="str">
        <f t="shared" si="1"/>
        <v/>
      </c>
      <c r="D67" s="80" t="str">
        <f>IFERROR(IF(C67="","",EDATE(D66,INDEX(Lists!$D$5:$D$8,MATCH(Dashboard!$D$11,Lists!$B$5:$B$8,0),1))),"")</f>
        <v/>
      </c>
      <c r="E67" s="81" t="str">
        <f>IFERROR(IF(D67="","",IF($D$13="Simple",$D$8*$D$9/12*(INDEX(Lists!$D$5:$D$8,MATCH(Dashboard!$D$11,Lists!$B$5:$B$8,0),1)),G66*$D$9/12*(INDEX(Lists!$D$5:$D$8,MATCH(Dashboard!$D$11,Lists!$B$5:$B$8,0),1)))),"")</f>
        <v/>
      </c>
      <c r="F67" s="82" t="str">
        <f t="shared" si="2"/>
        <v/>
      </c>
      <c r="G67" s="85" t="str">
        <f t="shared" si="0"/>
        <v/>
      </c>
      <c r="H67" s="52"/>
    </row>
    <row r="68" spans="2:8" s="6" customFormat="1" hidden="1" outlineLevel="1" x14ac:dyDescent="0.25">
      <c r="B68" s="50"/>
      <c r="C68" s="79" t="str">
        <f t="shared" si="1"/>
        <v/>
      </c>
      <c r="D68" s="80" t="str">
        <f>IFERROR(IF(C68="","",EDATE(D67,INDEX(Lists!$D$5:$D$8,MATCH(Dashboard!$D$11,Lists!$B$5:$B$8,0),1))),"")</f>
        <v/>
      </c>
      <c r="E68" s="81" t="str">
        <f>IFERROR(IF(D68="","",IF($D$13="Simple",$D$8*$D$9/12*(INDEX(Lists!$D$5:$D$8,MATCH(Dashboard!$D$11,Lists!$B$5:$B$8,0),1)),G67*$D$9/12*(INDEX(Lists!$D$5:$D$8,MATCH(Dashboard!$D$11,Lists!$B$5:$B$8,0),1)))),"")</f>
        <v/>
      </c>
      <c r="F68" s="82" t="str">
        <f t="shared" si="2"/>
        <v/>
      </c>
      <c r="G68" s="85" t="str">
        <f t="shared" si="0"/>
        <v/>
      </c>
      <c r="H68" s="52"/>
    </row>
    <row r="69" spans="2:8" s="6" customFormat="1" hidden="1" outlineLevel="1" x14ac:dyDescent="0.25">
      <c r="B69" s="50"/>
      <c r="C69" s="79" t="str">
        <f t="shared" si="1"/>
        <v/>
      </c>
      <c r="D69" s="80" t="str">
        <f>IFERROR(IF(C69="","",EDATE(D68,INDEX(Lists!$D$5:$D$8,MATCH(Dashboard!$D$11,Lists!$B$5:$B$8,0),1))),"")</f>
        <v/>
      </c>
      <c r="E69" s="81" t="str">
        <f>IFERROR(IF(D69="","",IF($D$13="Simple",$D$8*$D$9/12*(INDEX(Lists!$D$5:$D$8,MATCH(Dashboard!$D$11,Lists!$B$5:$B$8,0),1)),G68*$D$9/12*(INDEX(Lists!$D$5:$D$8,MATCH(Dashboard!$D$11,Lists!$B$5:$B$8,0),1)))),"")</f>
        <v/>
      </c>
      <c r="F69" s="82" t="str">
        <f t="shared" si="2"/>
        <v/>
      </c>
      <c r="G69" s="85" t="str">
        <f t="shared" si="0"/>
        <v/>
      </c>
      <c r="H69" s="52"/>
    </row>
    <row r="70" spans="2:8" s="6" customFormat="1" hidden="1" outlineLevel="1" x14ac:dyDescent="0.25">
      <c r="B70" s="50"/>
      <c r="C70" s="79" t="str">
        <f t="shared" si="1"/>
        <v/>
      </c>
      <c r="D70" s="80" t="str">
        <f>IFERROR(IF(C70="","",EDATE(D69,INDEX(Lists!$D$5:$D$8,MATCH(Dashboard!$D$11,Lists!$B$5:$B$8,0),1))),"")</f>
        <v/>
      </c>
      <c r="E70" s="81" t="str">
        <f>IFERROR(IF(D70="","",IF($D$13="Simple",$D$8*$D$9/12*(INDEX(Lists!$D$5:$D$8,MATCH(Dashboard!$D$11,Lists!$B$5:$B$8,0),1)),G69*$D$9/12*(INDEX(Lists!$D$5:$D$8,MATCH(Dashboard!$D$11,Lists!$B$5:$B$8,0),1)))),"")</f>
        <v/>
      </c>
      <c r="F70" s="82" t="str">
        <f t="shared" si="2"/>
        <v/>
      </c>
      <c r="G70" s="85" t="str">
        <f t="shared" si="0"/>
        <v/>
      </c>
      <c r="H70" s="52"/>
    </row>
    <row r="71" spans="2:8" s="6" customFormat="1" hidden="1" outlineLevel="1" x14ac:dyDescent="0.25">
      <c r="B71" s="50"/>
      <c r="C71" s="79" t="str">
        <f t="shared" si="1"/>
        <v/>
      </c>
      <c r="D71" s="80" t="str">
        <f>IFERROR(IF(C71="","",EDATE(D70,INDEX(Lists!$D$5:$D$8,MATCH(Dashboard!$D$11,Lists!$B$5:$B$8,0),1))),"")</f>
        <v/>
      </c>
      <c r="E71" s="81" t="str">
        <f>IFERROR(IF(D71="","",IF($D$13="Simple",$D$8*$D$9/12*(INDEX(Lists!$D$5:$D$8,MATCH(Dashboard!$D$11,Lists!$B$5:$B$8,0),1)),G70*$D$9/12*(INDEX(Lists!$D$5:$D$8,MATCH(Dashboard!$D$11,Lists!$B$5:$B$8,0),1)))),"")</f>
        <v/>
      </c>
      <c r="F71" s="82" t="str">
        <f t="shared" si="2"/>
        <v/>
      </c>
      <c r="G71" s="85" t="str">
        <f t="shared" si="0"/>
        <v/>
      </c>
      <c r="H71" s="52"/>
    </row>
    <row r="72" spans="2:8" s="6" customFormat="1" hidden="1" outlineLevel="1" x14ac:dyDescent="0.25">
      <c r="B72" s="50"/>
      <c r="C72" s="79" t="str">
        <f t="shared" si="1"/>
        <v/>
      </c>
      <c r="D72" s="80" t="str">
        <f>IFERROR(IF(C72="","",EDATE(D71,INDEX(Lists!$D$5:$D$8,MATCH(Dashboard!$D$11,Lists!$B$5:$B$8,0),1))),"")</f>
        <v/>
      </c>
      <c r="E72" s="81" t="str">
        <f>IFERROR(IF(D72="","",IF($D$13="Simple",$D$8*$D$9/12*(INDEX(Lists!$D$5:$D$8,MATCH(Dashboard!$D$11,Lists!$B$5:$B$8,0),1)),G71*$D$9/12*(INDEX(Lists!$D$5:$D$8,MATCH(Dashboard!$D$11,Lists!$B$5:$B$8,0),1)))),"")</f>
        <v/>
      </c>
      <c r="F72" s="82" t="str">
        <f t="shared" si="2"/>
        <v/>
      </c>
      <c r="G72" s="85" t="str">
        <f t="shared" si="0"/>
        <v/>
      </c>
      <c r="H72" s="52"/>
    </row>
    <row r="73" spans="2:8" s="6" customFormat="1" hidden="1" outlineLevel="1" x14ac:dyDescent="0.25">
      <c r="B73" s="50"/>
      <c r="C73" s="79" t="str">
        <f t="shared" si="1"/>
        <v/>
      </c>
      <c r="D73" s="80" t="str">
        <f>IFERROR(IF(C73="","",EDATE(D72,INDEX(Lists!$D$5:$D$8,MATCH(Dashboard!$D$11,Lists!$B$5:$B$8,0),1))),"")</f>
        <v/>
      </c>
      <c r="E73" s="81" t="str">
        <f>IFERROR(IF(D73="","",IF($D$13="Simple",$D$8*$D$9/12*(INDEX(Lists!$D$5:$D$8,MATCH(Dashboard!$D$11,Lists!$B$5:$B$8,0),1)),G72*$D$9/12*(INDEX(Lists!$D$5:$D$8,MATCH(Dashboard!$D$11,Lists!$B$5:$B$8,0),1)))),"")</f>
        <v/>
      </c>
      <c r="F73" s="82" t="str">
        <f t="shared" si="2"/>
        <v/>
      </c>
      <c r="G73" s="85" t="str">
        <f t="shared" si="0"/>
        <v/>
      </c>
      <c r="H73" s="52"/>
    </row>
    <row r="74" spans="2:8" s="6" customFormat="1" hidden="1" outlineLevel="1" x14ac:dyDescent="0.25">
      <c r="B74" s="50"/>
      <c r="C74" s="79" t="str">
        <f t="shared" si="1"/>
        <v/>
      </c>
      <c r="D74" s="80" t="str">
        <f>IFERROR(IF(C74="","",EDATE(D73,INDEX(Lists!$D$5:$D$8,MATCH(Dashboard!$D$11,Lists!$B$5:$B$8,0),1))),"")</f>
        <v/>
      </c>
      <c r="E74" s="81" t="str">
        <f>IFERROR(IF(D74="","",IF($D$13="Simple",$D$8*$D$9/12*(INDEX(Lists!$D$5:$D$8,MATCH(Dashboard!$D$11,Lists!$B$5:$B$8,0),1)),G73*$D$9/12*(INDEX(Lists!$D$5:$D$8,MATCH(Dashboard!$D$11,Lists!$B$5:$B$8,0),1)))),"")</f>
        <v/>
      </c>
      <c r="F74" s="82" t="str">
        <f t="shared" si="2"/>
        <v/>
      </c>
      <c r="G74" s="85" t="str">
        <f t="shared" si="0"/>
        <v/>
      </c>
      <c r="H74" s="52"/>
    </row>
    <row r="75" spans="2:8" s="6" customFormat="1" hidden="1" outlineLevel="1" x14ac:dyDescent="0.25">
      <c r="B75" s="50"/>
      <c r="C75" s="79" t="str">
        <f t="shared" si="1"/>
        <v/>
      </c>
      <c r="D75" s="80" t="str">
        <f>IFERROR(IF(C75="","",EDATE(D74,INDEX(Lists!$D$5:$D$8,MATCH(Dashboard!$D$11,Lists!$B$5:$B$8,0),1))),"")</f>
        <v/>
      </c>
      <c r="E75" s="81" t="str">
        <f>IFERROR(IF(D75="","",IF($D$13="Simple",$D$8*$D$9/12*(INDEX(Lists!$D$5:$D$8,MATCH(Dashboard!$D$11,Lists!$B$5:$B$8,0),1)),G74*$D$9/12*(INDEX(Lists!$D$5:$D$8,MATCH(Dashboard!$D$11,Lists!$B$5:$B$8,0),1)))),"")</f>
        <v/>
      </c>
      <c r="F75" s="82" t="str">
        <f t="shared" si="2"/>
        <v/>
      </c>
      <c r="G75" s="85" t="str">
        <f t="shared" si="0"/>
        <v/>
      </c>
      <c r="H75" s="52"/>
    </row>
    <row r="76" spans="2:8" s="6" customFormat="1" hidden="1" outlineLevel="1" x14ac:dyDescent="0.25">
      <c r="B76" s="50"/>
      <c r="C76" s="79" t="str">
        <f t="shared" si="1"/>
        <v/>
      </c>
      <c r="D76" s="80" t="str">
        <f>IFERROR(IF(C76="","",EDATE(D75,INDEX(Lists!$D$5:$D$8,MATCH(Dashboard!$D$11,Lists!$B$5:$B$8,0),1))),"")</f>
        <v/>
      </c>
      <c r="E76" s="81" t="str">
        <f>IFERROR(IF(D76="","",IF($D$13="Simple",$D$8*$D$9/12*(INDEX(Lists!$D$5:$D$8,MATCH(Dashboard!$D$11,Lists!$B$5:$B$8,0),1)),G75*$D$9/12*(INDEX(Lists!$D$5:$D$8,MATCH(Dashboard!$D$11,Lists!$B$5:$B$8,0),1)))),"")</f>
        <v/>
      </c>
      <c r="F76" s="82" t="str">
        <f t="shared" si="2"/>
        <v/>
      </c>
      <c r="G76" s="85" t="str">
        <f t="shared" si="0"/>
        <v/>
      </c>
      <c r="H76" s="52"/>
    </row>
    <row r="77" spans="2:8" s="6" customFormat="1" hidden="1" outlineLevel="1" x14ac:dyDescent="0.25">
      <c r="B77" s="50"/>
      <c r="C77" s="79" t="str">
        <f t="shared" si="1"/>
        <v/>
      </c>
      <c r="D77" s="80" t="str">
        <f>IFERROR(IF(C77="","",EDATE(D76,INDEX(Lists!$D$5:$D$8,MATCH(Dashboard!$D$11,Lists!$B$5:$B$8,0),1))),"")</f>
        <v/>
      </c>
      <c r="E77" s="81" t="str">
        <f>IFERROR(IF(D77="","",IF($D$13="Simple",$D$8*$D$9/12*(INDEX(Lists!$D$5:$D$8,MATCH(Dashboard!$D$11,Lists!$B$5:$B$8,0),1)),G76*$D$9/12*(INDEX(Lists!$D$5:$D$8,MATCH(Dashboard!$D$11,Lists!$B$5:$B$8,0),1)))),"")</f>
        <v/>
      </c>
      <c r="F77" s="82" t="str">
        <f t="shared" si="2"/>
        <v/>
      </c>
      <c r="G77" s="85" t="str">
        <f t="shared" si="0"/>
        <v/>
      </c>
      <c r="H77" s="52"/>
    </row>
    <row r="78" spans="2:8" s="6" customFormat="1" hidden="1" outlineLevel="1" x14ac:dyDescent="0.25">
      <c r="B78" s="50"/>
      <c r="C78" s="79" t="str">
        <f t="shared" si="1"/>
        <v/>
      </c>
      <c r="D78" s="80" t="str">
        <f>IFERROR(IF(C78="","",EDATE(D77,INDEX(Lists!$D$5:$D$8,MATCH(Dashboard!$D$11,Lists!$B$5:$B$8,0),1))),"")</f>
        <v/>
      </c>
      <c r="E78" s="81" t="str">
        <f>IFERROR(IF(D78="","",IF($D$13="Simple",$D$8*$D$9/12*(INDEX(Lists!$D$5:$D$8,MATCH(Dashboard!$D$11,Lists!$B$5:$B$8,0),1)),G77*$D$9/12*(INDEX(Lists!$D$5:$D$8,MATCH(Dashboard!$D$11,Lists!$B$5:$B$8,0),1)))),"")</f>
        <v/>
      </c>
      <c r="F78" s="82" t="str">
        <f t="shared" si="2"/>
        <v/>
      </c>
      <c r="G78" s="85" t="str">
        <f t="shared" si="0"/>
        <v/>
      </c>
      <c r="H78" s="52"/>
    </row>
    <row r="79" spans="2:8" s="6" customFormat="1" hidden="1" outlineLevel="1" x14ac:dyDescent="0.25">
      <c r="B79" s="50"/>
      <c r="C79" s="79" t="str">
        <f t="shared" si="1"/>
        <v/>
      </c>
      <c r="D79" s="80" t="str">
        <f>IFERROR(IF(C79="","",EDATE(D78,INDEX(Lists!$D$5:$D$8,MATCH(Dashboard!$D$11,Lists!$B$5:$B$8,0),1))),"")</f>
        <v/>
      </c>
      <c r="E79" s="81" t="str">
        <f>IFERROR(IF(D79="","",IF($D$13="Simple",$D$8*$D$9/12*(INDEX(Lists!$D$5:$D$8,MATCH(Dashboard!$D$11,Lists!$B$5:$B$8,0),1)),G78*$D$9/12*(INDEX(Lists!$D$5:$D$8,MATCH(Dashboard!$D$11,Lists!$B$5:$B$8,0),1)))),"")</f>
        <v/>
      </c>
      <c r="F79" s="82" t="str">
        <f t="shared" si="2"/>
        <v/>
      </c>
      <c r="G79" s="85" t="str">
        <f t="shared" si="0"/>
        <v/>
      </c>
      <c r="H79" s="52"/>
    </row>
    <row r="80" spans="2:8" s="6" customFormat="1" hidden="1" outlineLevel="1" x14ac:dyDescent="0.25">
      <c r="B80" s="50"/>
      <c r="C80" s="79" t="str">
        <f t="shared" si="1"/>
        <v/>
      </c>
      <c r="D80" s="80" t="str">
        <f>IFERROR(IF(C80="","",EDATE(D79,INDEX(Lists!$D$5:$D$8,MATCH(Dashboard!$D$11,Lists!$B$5:$B$8,0),1))),"")</f>
        <v/>
      </c>
      <c r="E80" s="81" t="str">
        <f>IFERROR(IF(D80="","",IF($D$13="Simple",$D$8*$D$9/12*(INDEX(Lists!$D$5:$D$8,MATCH(Dashboard!$D$11,Lists!$B$5:$B$8,0),1)),G79*$D$9/12*(INDEX(Lists!$D$5:$D$8,MATCH(Dashboard!$D$11,Lists!$B$5:$B$8,0),1)))),"")</f>
        <v/>
      </c>
      <c r="F80" s="82" t="str">
        <f t="shared" si="2"/>
        <v/>
      </c>
      <c r="G80" s="85" t="str">
        <f t="shared" ref="G80:G100" si="3">IFERROR(IF(D80="","",$D$8+F80),"")</f>
        <v/>
      </c>
      <c r="H80" s="52"/>
    </row>
    <row r="81" spans="2:8" s="6" customFormat="1" hidden="1" outlineLevel="1" x14ac:dyDescent="0.25">
      <c r="B81" s="50"/>
      <c r="C81" s="79" t="str">
        <f t="shared" ref="C81:C100" si="4">IFERROR(IF(C80="","",IF(C80+1&gt;$G$11,"",C80+1)),"")</f>
        <v/>
      </c>
      <c r="D81" s="80" t="str">
        <f>IFERROR(IF(C81="","",EDATE(D80,INDEX(Lists!$D$5:$D$8,MATCH(Dashboard!$D$11,Lists!$B$5:$B$8,0),1))),"")</f>
        <v/>
      </c>
      <c r="E81" s="81" t="str">
        <f>IFERROR(IF(D81="","",IF($D$13="Simple",$D$8*$D$9/12*(INDEX(Lists!$D$5:$D$8,MATCH(Dashboard!$D$11,Lists!$B$5:$B$8,0),1)),G80*$D$9/12*(INDEX(Lists!$D$5:$D$8,MATCH(Dashboard!$D$11,Lists!$B$5:$B$8,0),1)))),"")</f>
        <v/>
      </c>
      <c r="F81" s="82" t="str">
        <f t="shared" si="2"/>
        <v/>
      </c>
      <c r="G81" s="85" t="str">
        <f t="shared" si="3"/>
        <v/>
      </c>
      <c r="H81" s="52"/>
    </row>
    <row r="82" spans="2:8" s="6" customFormat="1" hidden="1" outlineLevel="1" x14ac:dyDescent="0.25">
      <c r="B82" s="50"/>
      <c r="C82" s="79" t="str">
        <f t="shared" si="4"/>
        <v/>
      </c>
      <c r="D82" s="80" t="str">
        <f>IFERROR(IF(C82="","",EDATE(D81,INDEX(Lists!$D$5:$D$8,MATCH(Dashboard!$D$11,Lists!$B$5:$B$8,0),1))),"")</f>
        <v/>
      </c>
      <c r="E82" s="81" t="str">
        <f>IFERROR(IF(D82="","",IF($D$13="Simple",$D$8*$D$9/12*(INDEX(Lists!$D$5:$D$8,MATCH(Dashboard!$D$11,Lists!$B$5:$B$8,0),1)),G81*$D$9/12*(INDEX(Lists!$D$5:$D$8,MATCH(Dashboard!$D$11,Lists!$B$5:$B$8,0),1)))),"")</f>
        <v/>
      </c>
      <c r="F82" s="82" t="str">
        <f t="shared" ref="F82:F100" si="5">IFERROR(IF(D82="","",E82+F81),"")</f>
        <v/>
      </c>
      <c r="G82" s="85" t="str">
        <f t="shared" si="3"/>
        <v/>
      </c>
      <c r="H82" s="52"/>
    </row>
    <row r="83" spans="2:8" s="6" customFormat="1" hidden="1" outlineLevel="1" x14ac:dyDescent="0.25">
      <c r="B83" s="50"/>
      <c r="C83" s="79" t="str">
        <f t="shared" si="4"/>
        <v/>
      </c>
      <c r="D83" s="80" t="str">
        <f>IFERROR(IF(C83="","",EDATE(D82,INDEX(Lists!$D$5:$D$8,MATCH(Dashboard!$D$11,Lists!$B$5:$B$8,0),1))),"")</f>
        <v/>
      </c>
      <c r="E83" s="81" t="str">
        <f>IFERROR(IF(D83="","",IF($D$13="Simple",$D$8*$D$9/12*(INDEX(Lists!$D$5:$D$8,MATCH(Dashboard!$D$11,Lists!$B$5:$B$8,0),1)),G82*$D$9/12*(INDEX(Lists!$D$5:$D$8,MATCH(Dashboard!$D$11,Lists!$B$5:$B$8,0),1)))),"")</f>
        <v/>
      </c>
      <c r="F83" s="82" t="str">
        <f t="shared" si="5"/>
        <v/>
      </c>
      <c r="G83" s="85" t="str">
        <f t="shared" si="3"/>
        <v/>
      </c>
      <c r="H83" s="52"/>
    </row>
    <row r="84" spans="2:8" s="6" customFormat="1" hidden="1" outlineLevel="1" x14ac:dyDescent="0.25">
      <c r="B84" s="50"/>
      <c r="C84" s="79" t="str">
        <f t="shared" si="4"/>
        <v/>
      </c>
      <c r="D84" s="80" t="str">
        <f>IFERROR(IF(C84="","",EDATE(D83,INDEX(Lists!$D$5:$D$8,MATCH(Dashboard!$D$11,Lists!$B$5:$B$8,0),1))),"")</f>
        <v/>
      </c>
      <c r="E84" s="81" t="str">
        <f>IFERROR(IF(D84="","",IF($D$13="Simple",$D$8*$D$9/12*(INDEX(Lists!$D$5:$D$8,MATCH(Dashboard!$D$11,Lists!$B$5:$B$8,0),1)),G83*$D$9/12*(INDEX(Lists!$D$5:$D$8,MATCH(Dashboard!$D$11,Lists!$B$5:$B$8,0),1)))),"")</f>
        <v/>
      </c>
      <c r="F84" s="82" t="str">
        <f t="shared" si="5"/>
        <v/>
      </c>
      <c r="G84" s="85" t="str">
        <f t="shared" si="3"/>
        <v/>
      </c>
      <c r="H84" s="52"/>
    </row>
    <row r="85" spans="2:8" s="6" customFormat="1" hidden="1" outlineLevel="1" x14ac:dyDescent="0.25">
      <c r="B85" s="50"/>
      <c r="C85" s="79" t="str">
        <f t="shared" si="4"/>
        <v/>
      </c>
      <c r="D85" s="80" t="str">
        <f>IFERROR(IF(C85="","",EDATE(D84,INDEX(Lists!$D$5:$D$8,MATCH(Dashboard!$D$11,Lists!$B$5:$B$8,0),1))),"")</f>
        <v/>
      </c>
      <c r="E85" s="81" t="str">
        <f>IFERROR(IF(D85="","",IF($D$13="Simple",$D$8*$D$9/12*(INDEX(Lists!$D$5:$D$8,MATCH(Dashboard!$D$11,Lists!$B$5:$B$8,0),1)),G84*$D$9/12*(INDEX(Lists!$D$5:$D$8,MATCH(Dashboard!$D$11,Lists!$B$5:$B$8,0),1)))),"")</f>
        <v/>
      </c>
      <c r="F85" s="82" t="str">
        <f t="shared" si="5"/>
        <v/>
      </c>
      <c r="G85" s="85" t="str">
        <f t="shared" si="3"/>
        <v/>
      </c>
      <c r="H85" s="52"/>
    </row>
    <row r="86" spans="2:8" s="6" customFormat="1" hidden="1" outlineLevel="1" x14ac:dyDescent="0.25">
      <c r="B86" s="50"/>
      <c r="C86" s="79" t="str">
        <f t="shared" si="4"/>
        <v/>
      </c>
      <c r="D86" s="80" t="str">
        <f>IFERROR(IF(C86="","",EDATE(D85,INDEX(Lists!$D$5:$D$8,MATCH(Dashboard!$D$11,Lists!$B$5:$B$8,0),1))),"")</f>
        <v/>
      </c>
      <c r="E86" s="81" t="str">
        <f>IFERROR(IF(D86="","",IF($D$13="Simple",$D$8*$D$9/12*(INDEX(Lists!$D$5:$D$8,MATCH(Dashboard!$D$11,Lists!$B$5:$B$8,0),1)),G85*$D$9/12*(INDEX(Lists!$D$5:$D$8,MATCH(Dashboard!$D$11,Lists!$B$5:$B$8,0),1)))),"")</f>
        <v/>
      </c>
      <c r="F86" s="82" t="str">
        <f t="shared" si="5"/>
        <v/>
      </c>
      <c r="G86" s="85" t="str">
        <f t="shared" si="3"/>
        <v/>
      </c>
      <c r="H86" s="52"/>
    </row>
    <row r="87" spans="2:8" s="6" customFormat="1" hidden="1" outlineLevel="1" x14ac:dyDescent="0.25">
      <c r="B87" s="50"/>
      <c r="C87" s="79" t="str">
        <f t="shared" si="4"/>
        <v/>
      </c>
      <c r="D87" s="80" t="str">
        <f>IFERROR(IF(C87="","",EDATE(D86,INDEX(Lists!$D$5:$D$8,MATCH(Dashboard!$D$11,Lists!$B$5:$B$8,0),1))),"")</f>
        <v/>
      </c>
      <c r="E87" s="81" t="str">
        <f>IFERROR(IF(D87="","",IF($D$13="Simple",$D$8*$D$9/12*(INDEX(Lists!$D$5:$D$8,MATCH(Dashboard!$D$11,Lists!$B$5:$B$8,0),1)),G86*$D$9/12*(INDEX(Lists!$D$5:$D$8,MATCH(Dashboard!$D$11,Lists!$B$5:$B$8,0),1)))),"")</f>
        <v/>
      </c>
      <c r="F87" s="82" t="str">
        <f t="shared" si="5"/>
        <v/>
      </c>
      <c r="G87" s="85" t="str">
        <f t="shared" si="3"/>
        <v/>
      </c>
      <c r="H87" s="52"/>
    </row>
    <row r="88" spans="2:8" s="6" customFormat="1" hidden="1" outlineLevel="1" x14ac:dyDescent="0.25">
      <c r="B88" s="50"/>
      <c r="C88" s="79" t="str">
        <f t="shared" si="4"/>
        <v/>
      </c>
      <c r="D88" s="80" t="str">
        <f>IFERROR(IF(C88="","",EDATE(D87,INDEX(Lists!$D$5:$D$8,MATCH(Dashboard!$D$11,Lists!$B$5:$B$8,0),1))),"")</f>
        <v/>
      </c>
      <c r="E88" s="81" t="str">
        <f>IFERROR(IF(D88="","",IF($D$13="Simple",$D$8*$D$9/12*(INDEX(Lists!$D$5:$D$8,MATCH(Dashboard!$D$11,Lists!$B$5:$B$8,0),1)),G87*$D$9/12*(INDEX(Lists!$D$5:$D$8,MATCH(Dashboard!$D$11,Lists!$B$5:$B$8,0),1)))),"")</f>
        <v/>
      </c>
      <c r="F88" s="82" t="str">
        <f t="shared" si="5"/>
        <v/>
      </c>
      <c r="G88" s="85" t="str">
        <f t="shared" si="3"/>
        <v/>
      </c>
      <c r="H88" s="52"/>
    </row>
    <row r="89" spans="2:8" s="6" customFormat="1" hidden="1" outlineLevel="1" x14ac:dyDescent="0.25">
      <c r="B89" s="50"/>
      <c r="C89" s="79" t="str">
        <f t="shared" si="4"/>
        <v/>
      </c>
      <c r="D89" s="80" t="str">
        <f>IFERROR(IF(C89="","",EDATE(D88,INDEX(Lists!$D$5:$D$8,MATCH(Dashboard!$D$11,Lists!$B$5:$B$8,0),1))),"")</f>
        <v/>
      </c>
      <c r="E89" s="81" t="str">
        <f>IFERROR(IF(D89="","",IF($D$13="Simple",$D$8*$D$9/12*(INDEX(Lists!$D$5:$D$8,MATCH(Dashboard!$D$11,Lists!$B$5:$B$8,0),1)),G88*$D$9/12*(INDEX(Lists!$D$5:$D$8,MATCH(Dashboard!$D$11,Lists!$B$5:$B$8,0),1)))),"")</f>
        <v/>
      </c>
      <c r="F89" s="82" t="str">
        <f t="shared" si="5"/>
        <v/>
      </c>
      <c r="G89" s="85" t="str">
        <f t="shared" si="3"/>
        <v/>
      </c>
      <c r="H89" s="52"/>
    </row>
    <row r="90" spans="2:8" s="6" customFormat="1" hidden="1" outlineLevel="1" x14ac:dyDescent="0.25">
      <c r="B90" s="50"/>
      <c r="C90" s="79" t="str">
        <f t="shared" si="4"/>
        <v/>
      </c>
      <c r="D90" s="80" t="str">
        <f>IFERROR(IF(C90="","",EDATE(D89,INDEX(Lists!$D$5:$D$8,MATCH(Dashboard!$D$11,Lists!$B$5:$B$8,0),1))),"")</f>
        <v/>
      </c>
      <c r="E90" s="81" t="str">
        <f>IFERROR(IF(D90="","",IF($D$13="Simple",$D$8*$D$9/12*(INDEX(Lists!$D$5:$D$8,MATCH(Dashboard!$D$11,Lists!$B$5:$B$8,0),1)),G89*$D$9/12*(INDEX(Lists!$D$5:$D$8,MATCH(Dashboard!$D$11,Lists!$B$5:$B$8,0),1)))),"")</f>
        <v/>
      </c>
      <c r="F90" s="82" t="str">
        <f t="shared" si="5"/>
        <v/>
      </c>
      <c r="G90" s="85" t="str">
        <f t="shared" si="3"/>
        <v/>
      </c>
      <c r="H90" s="52"/>
    </row>
    <row r="91" spans="2:8" s="6" customFormat="1" hidden="1" outlineLevel="1" x14ac:dyDescent="0.25">
      <c r="B91" s="50"/>
      <c r="C91" s="79" t="str">
        <f t="shared" si="4"/>
        <v/>
      </c>
      <c r="D91" s="80" t="str">
        <f>IFERROR(IF(C91="","",EDATE(D90,INDEX(Lists!$D$5:$D$8,MATCH(Dashboard!$D$11,Lists!$B$5:$B$8,0),1))),"")</f>
        <v/>
      </c>
      <c r="E91" s="81" t="str">
        <f>IFERROR(IF(D91="","",IF($D$13="Simple",$D$8*$D$9/12*(INDEX(Lists!$D$5:$D$8,MATCH(Dashboard!$D$11,Lists!$B$5:$B$8,0),1)),G90*$D$9/12*(INDEX(Lists!$D$5:$D$8,MATCH(Dashboard!$D$11,Lists!$B$5:$B$8,0),1)))),"")</f>
        <v/>
      </c>
      <c r="F91" s="82" t="str">
        <f t="shared" si="5"/>
        <v/>
      </c>
      <c r="G91" s="85" t="str">
        <f t="shared" si="3"/>
        <v/>
      </c>
      <c r="H91" s="52"/>
    </row>
    <row r="92" spans="2:8" s="6" customFormat="1" hidden="1" outlineLevel="1" x14ac:dyDescent="0.25">
      <c r="B92" s="50"/>
      <c r="C92" s="79" t="str">
        <f t="shared" si="4"/>
        <v/>
      </c>
      <c r="D92" s="80" t="str">
        <f>IFERROR(IF(C92="","",EDATE(D91,INDEX(Lists!$D$5:$D$8,MATCH(Dashboard!$D$11,Lists!$B$5:$B$8,0),1))),"")</f>
        <v/>
      </c>
      <c r="E92" s="81" t="str">
        <f>IFERROR(IF(D92="","",IF($D$13="Simple",$D$8*$D$9/12*(INDEX(Lists!$D$5:$D$8,MATCH(Dashboard!$D$11,Lists!$B$5:$B$8,0),1)),G91*$D$9/12*(INDEX(Lists!$D$5:$D$8,MATCH(Dashboard!$D$11,Lists!$B$5:$B$8,0),1)))),"")</f>
        <v/>
      </c>
      <c r="F92" s="82" t="str">
        <f t="shared" si="5"/>
        <v/>
      </c>
      <c r="G92" s="85" t="str">
        <f t="shared" si="3"/>
        <v/>
      </c>
      <c r="H92" s="52"/>
    </row>
    <row r="93" spans="2:8" s="6" customFormat="1" hidden="1" outlineLevel="1" x14ac:dyDescent="0.25">
      <c r="B93" s="50"/>
      <c r="C93" s="79" t="str">
        <f t="shared" si="4"/>
        <v/>
      </c>
      <c r="D93" s="80" t="str">
        <f>IFERROR(IF(C93="","",EDATE(D92,INDEX(Lists!$D$5:$D$8,MATCH(Dashboard!$D$11,Lists!$B$5:$B$8,0),1))),"")</f>
        <v/>
      </c>
      <c r="E93" s="81" t="str">
        <f>IFERROR(IF(D93="","",IF($D$13="Simple",$D$8*$D$9/12*(INDEX(Lists!$D$5:$D$8,MATCH(Dashboard!$D$11,Lists!$B$5:$B$8,0),1)),G92*$D$9/12*(INDEX(Lists!$D$5:$D$8,MATCH(Dashboard!$D$11,Lists!$B$5:$B$8,0),1)))),"")</f>
        <v/>
      </c>
      <c r="F93" s="82" t="str">
        <f t="shared" si="5"/>
        <v/>
      </c>
      <c r="G93" s="85" t="str">
        <f t="shared" si="3"/>
        <v/>
      </c>
      <c r="H93" s="52"/>
    </row>
    <row r="94" spans="2:8" s="6" customFormat="1" hidden="1" outlineLevel="1" x14ac:dyDescent="0.25">
      <c r="B94" s="50"/>
      <c r="C94" s="79" t="str">
        <f t="shared" si="4"/>
        <v/>
      </c>
      <c r="D94" s="80" t="str">
        <f>IFERROR(IF(C94="","",EDATE(D93,INDEX(Lists!$D$5:$D$8,MATCH(Dashboard!$D$11,Lists!$B$5:$B$8,0),1))),"")</f>
        <v/>
      </c>
      <c r="E94" s="81" t="str">
        <f>IFERROR(IF(D94="","",IF($D$13="Simple",$D$8*$D$9/12*(INDEX(Lists!$D$5:$D$8,MATCH(Dashboard!$D$11,Lists!$B$5:$B$8,0),1)),G93*$D$9/12*(INDEX(Lists!$D$5:$D$8,MATCH(Dashboard!$D$11,Lists!$B$5:$B$8,0),1)))),"")</f>
        <v/>
      </c>
      <c r="F94" s="82" t="str">
        <f t="shared" si="5"/>
        <v/>
      </c>
      <c r="G94" s="85" t="str">
        <f t="shared" si="3"/>
        <v/>
      </c>
      <c r="H94" s="52"/>
    </row>
    <row r="95" spans="2:8" s="6" customFormat="1" hidden="1" outlineLevel="1" x14ac:dyDescent="0.25">
      <c r="B95" s="50"/>
      <c r="C95" s="79" t="str">
        <f t="shared" si="4"/>
        <v/>
      </c>
      <c r="D95" s="80" t="str">
        <f>IFERROR(IF(C95="","",EDATE(D94,INDEX(Lists!$D$5:$D$8,MATCH(Dashboard!$D$11,Lists!$B$5:$B$8,0),1))),"")</f>
        <v/>
      </c>
      <c r="E95" s="81" t="str">
        <f>IFERROR(IF(D95="","",IF($D$13="Simple",$D$8*$D$9/12*(INDEX(Lists!$D$5:$D$8,MATCH(Dashboard!$D$11,Lists!$B$5:$B$8,0),1)),G94*$D$9/12*(INDEX(Lists!$D$5:$D$8,MATCH(Dashboard!$D$11,Lists!$B$5:$B$8,0),1)))),"")</f>
        <v/>
      </c>
      <c r="F95" s="82" t="str">
        <f t="shared" si="5"/>
        <v/>
      </c>
      <c r="G95" s="85" t="str">
        <f t="shared" si="3"/>
        <v/>
      </c>
      <c r="H95" s="52"/>
    </row>
    <row r="96" spans="2:8" s="6" customFormat="1" hidden="1" outlineLevel="1" x14ac:dyDescent="0.25">
      <c r="B96" s="50"/>
      <c r="C96" s="79" t="str">
        <f t="shared" si="4"/>
        <v/>
      </c>
      <c r="D96" s="80" t="str">
        <f>IFERROR(IF(C96="","",EDATE(D95,INDEX(Lists!$D$5:$D$8,MATCH(Dashboard!$D$11,Lists!$B$5:$B$8,0),1))),"")</f>
        <v/>
      </c>
      <c r="E96" s="81" t="str">
        <f>IFERROR(IF(D96="","",IF($D$13="Simple",$D$8*$D$9/12*(INDEX(Lists!$D$5:$D$8,MATCH(Dashboard!$D$11,Lists!$B$5:$B$8,0),1)),G95*$D$9/12*(INDEX(Lists!$D$5:$D$8,MATCH(Dashboard!$D$11,Lists!$B$5:$B$8,0),1)))),"")</f>
        <v/>
      </c>
      <c r="F96" s="82" t="str">
        <f t="shared" si="5"/>
        <v/>
      </c>
      <c r="G96" s="85" t="str">
        <f t="shared" si="3"/>
        <v/>
      </c>
      <c r="H96" s="52"/>
    </row>
    <row r="97" spans="2:8" s="6" customFormat="1" hidden="1" outlineLevel="1" x14ac:dyDescent="0.25">
      <c r="B97" s="50"/>
      <c r="C97" s="79" t="str">
        <f t="shared" si="4"/>
        <v/>
      </c>
      <c r="D97" s="80" t="str">
        <f>IFERROR(IF(C97="","",EDATE(D96,INDEX(Lists!$D$5:$D$8,MATCH(Dashboard!$D$11,Lists!$B$5:$B$8,0),1))),"")</f>
        <v/>
      </c>
      <c r="E97" s="81" t="str">
        <f>IFERROR(IF(D97="","",IF($D$13="Simple",$D$8*$D$9/12*(INDEX(Lists!$D$5:$D$8,MATCH(Dashboard!$D$11,Lists!$B$5:$B$8,0),1)),G96*$D$9/12*(INDEX(Lists!$D$5:$D$8,MATCH(Dashboard!$D$11,Lists!$B$5:$B$8,0),1)))),"")</f>
        <v/>
      </c>
      <c r="F97" s="82" t="str">
        <f t="shared" si="5"/>
        <v/>
      </c>
      <c r="G97" s="85" t="str">
        <f t="shared" si="3"/>
        <v/>
      </c>
      <c r="H97" s="52"/>
    </row>
    <row r="98" spans="2:8" s="6" customFormat="1" hidden="1" outlineLevel="1" x14ac:dyDescent="0.25">
      <c r="B98" s="50"/>
      <c r="C98" s="79" t="str">
        <f t="shared" si="4"/>
        <v/>
      </c>
      <c r="D98" s="80" t="str">
        <f>IFERROR(IF(C98="","",EDATE(D97,INDEX(Lists!$D$5:$D$8,MATCH(Dashboard!$D$11,Lists!$B$5:$B$8,0),1))),"")</f>
        <v/>
      </c>
      <c r="E98" s="81" t="str">
        <f>IFERROR(IF(D98="","",IF($D$13="Simple",$D$8*$D$9/12*(INDEX(Lists!$D$5:$D$8,MATCH(Dashboard!$D$11,Lists!$B$5:$B$8,0),1)),G97*$D$9/12*(INDEX(Lists!$D$5:$D$8,MATCH(Dashboard!$D$11,Lists!$B$5:$B$8,0),1)))),"")</f>
        <v/>
      </c>
      <c r="F98" s="82" t="str">
        <f t="shared" si="5"/>
        <v/>
      </c>
      <c r="G98" s="85" t="str">
        <f t="shared" si="3"/>
        <v/>
      </c>
      <c r="H98" s="52"/>
    </row>
    <row r="99" spans="2:8" s="6" customFormat="1" hidden="1" outlineLevel="1" x14ac:dyDescent="0.25">
      <c r="B99" s="50"/>
      <c r="C99" s="79" t="str">
        <f t="shared" si="4"/>
        <v/>
      </c>
      <c r="D99" s="80" t="str">
        <f>IFERROR(IF(C99="","",EDATE(D98,INDEX(Lists!$D$5:$D$8,MATCH(Dashboard!$D$11,Lists!$B$5:$B$8,0),1))),"")</f>
        <v/>
      </c>
      <c r="E99" s="81" t="str">
        <f>IFERROR(IF(D99="","",IF($D$13="Simple",$D$8*$D$9/12*(INDEX(Lists!$D$5:$D$8,MATCH(Dashboard!$D$11,Lists!$B$5:$B$8,0),1)),G98*$D$9/12*(INDEX(Lists!$D$5:$D$8,MATCH(Dashboard!$D$11,Lists!$B$5:$B$8,0),1)))),"")</f>
        <v/>
      </c>
      <c r="F99" s="82" t="str">
        <f t="shared" si="5"/>
        <v/>
      </c>
      <c r="G99" s="85" t="str">
        <f t="shared" si="3"/>
        <v/>
      </c>
      <c r="H99" s="52"/>
    </row>
    <row r="100" spans="2:8" s="6" customFormat="1" hidden="1" outlineLevel="1" x14ac:dyDescent="0.25">
      <c r="B100" s="50"/>
      <c r="C100" s="86" t="str">
        <f t="shared" si="4"/>
        <v/>
      </c>
      <c r="D100" s="87" t="str">
        <f>IFERROR(IF(C100="","",EDATE(D99,INDEX(Lists!$D$5:$D$8,MATCH(Dashboard!$D$11,Lists!$B$5:$B$8,0),1))),"")</f>
        <v/>
      </c>
      <c r="E100" s="88" t="str">
        <f>IFERROR(IF(D100="","",IF($D$13="Simple",$D$8*$D$9/12*(INDEX(Lists!$D$5:$D$8,MATCH(Dashboard!$D$11,Lists!$B$5:$B$8,0),1)),G99*$D$9/12*(INDEX(Lists!$D$5:$D$8,MATCH(Dashboard!$D$11,Lists!$B$5:$B$8,0),1)))),"")</f>
        <v/>
      </c>
      <c r="F100" s="89" t="str">
        <f t="shared" si="5"/>
        <v/>
      </c>
      <c r="G100" s="90" t="str">
        <f t="shared" si="3"/>
        <v/>
      </c>
      <c r="H100" s="52"/>
    </row>
    <row r="101" spans="2:8" s="6" customFormat="1" ht="20.25" customHeight="1" collapsed="1" x14ac:dyDescent="0.25">
      <c r="B101" s="55"/>
      <c r="C101" s="69"/>
      <c r="D101" s="70"/>
      <c r="E101" s="71"/>
      <c r="F101" s="71"/>
      <c r="G101" s="71"/>
      <c r="H101" s="56"/>
    </row>
    <row r="102" spans="2:8" s="6" customFormat="1" ht="7.35" customHeight="1" x14ac:dyDescent="0.25">
      <c r="C102" s="13"/>
      <c r="D102" s="14"/>
      <c r="E102" s="15"/>
      <c r="F102" s="15"/>
      <c r="G102" s="15"/>
    </row>
    <row r="103" spans="2:8" s="6" customFormat="1" ht="23.1" customHeight="1" x14ac:dyDescent="0.25">
      <c r="B103" s="57"/>
      <c r="C103" s="58"/>
      <c r="D103" s="59"/>
      <c r="E103" s="60"/>
      <c r="F103" s="60"/>
      <c r="G103" s="60"/>
      <c r="H103" s="57"/>
    </row>
  </sheetData>
  <sheetProtection algorithmName="SHA-512" hashValue="2Rnt5rpa1V7woQwbd9t+BI6nb2tsE65TSoJbd7NLxTkN1AAwY70WGSmp0yIKQak1nQTo6vpzseIkC6ydfXPh5g==" saltValue="zNtls/LduBDJNhIFxEbgCA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Lists!$B$5:$B$8</xm:f>
          </x14:formula1>
          <xm:sqref>D11</xm:sqref>
        </x14:dataValidation>
        <x14:dataValidation type="list" allowBlank="1" showInputMessage="1" showErrorMessage="1" xr:uid="{00000000-0002-0000-0100-000001000000}">
          <x14:formula1>
            <xm:f>Lists!$F$5:$F$6</xm:f>
          </x14:formula1>
          <xm:sqref>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F16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22" customWidth="1"/>
    <col min="2" max="2" width="14.140625" style="30" customWidth="1"/>
    <col min="3" max="4" width="14.140625" style="22" customWidth="1"/>
    <col min="5" max="5" width="9.140625" style="22"/>
    <col min="6" max="6" width="12.85546875" style="22" customWidth="1"/>
    <col min="7" max="16384" width="9.140625" style="22"/>
  </cols>
  <sheetData>
    <row r="4" spans="2:6" s="31" customFormat="1" ht="41.25" customHeight="1" x14ac:dyDescent="0.25">
      <c r="B4" s="33" t="s">
        <v>7</v>
      </c>
      <c r="C4" s="33" t="s">
        <v>8</v>
      </c>
      <c r="D4" s="33" t="s">
        <v>9</v>
      </c>
      <c r="E4" s="32"/>
      <c r="F4" s="34" t="s">
        <v>10</v>
      </c>
    </row>
    <row r="5" spans="2:6" ht="20.25" customHeight="1" x14ac:dyDescent="0.25">
      <c r="B5" s="35" t="s">
        <v>11</v>
      </c>
      <c r="C5" s="36">
        <v>12</v>
      </c>
      <c r="D5" s="36">
        <v>1</v>
      </c>
      <c r="E5" s="12"/>
      <c r="F5" s="41" t="s">
        <v>12</v>
      </c>
    </row>
    <row r="6" spans="2:6" ht="20.25" customHeight="1" x14ac:dyDescent="0.25">
      <c r="B6" s="37" t="s">
        <v>13</v>
      </c>
      <c r="C6" s="38">
        <v>4</v>
      </c>
      <c r="D6" s="38">
        <v>3</v>
      </c>
      <c r="E6" s="12"/>
      <c r="F6" s="42" t="s">
        <v>14</v>
      </c>
    </row>
    <row r="7" spans="2:6" ht="20.25" customHeight="1" x14ac:dyDescent="0.25">
      <c r="B7" s="37" t="s">
        <v>15</v>
      </c>
      <c r="C7" s="38">
        <v>2</v>
      </c>
      <c r="D7" s="38">
        <v>6</v>
      </c>
      <c r="E7" s="12"/>
      <c r="F7" s="12"/>
    </row>
    <row r="8" spans="2:6" ht="20.25" customHeight="1" x14ac:dyDescent="0.25">
      <c r="B8" s="37" t="s">
        <v>16</v>
      </c>
      <c r="C8" s="38">
        <v>1</v>
      </c>
      <c r="D8" s="38">
        <v>12</v>
      </c>
      <c r="E8" s="12"/>
      <c r="F8" s="12"/>
    </row>
    <row r="9" spans="2:6" ht="20.25" customHeight="1" x14ac:dyDescent="0.25">
      <c r="B9" s="39" t="s">
        <v>17</v>
      </c>
      <c r="C9" s="40"/>
      <c r="D9" s="40"/>
      <c r="E9" s="12"/>
      <c r="F9" s="12"/>
    </row>
    <row r="11" spans="2:6" x14ac:dyDescent="0.25">
      <c r="C11" s="43"/>
      <c r="D11" s="43"/>
      <c r="E11" s="12"/>
    </row>
    <row r="12" spans="2:6" x14ac:dyDescent="0.25">
      <c r="C12" s="43"/>
      <c r="D12" s="43"/>
      <c r="E12" s="12"/>
    </row>
    <row r="13" spans="2:6" x14ac:dyDescent="0.25">
      <c r="C13" s="43"/>
      <c r="D13" s="43"/>
      <c r="E13" s="12"/>
    </row>
    <row r="14" spans="2:6" x14ac:dyDescent="0.25">
      <c r="C14" s="43"/>
      <c r="D14" s="43"/>
      <c r="E14" s="12"/>
    </row>
    <row r="15" spans="2:6" x14ac:dyDescent="0.25">
      <c r="C15" s="43"/>
      <c r="D15" s="43"/>
      <c r="E15" s="12"/>
    </row>
    <row r="16" spans="2:6" x14ac:dyDescent="0.25">
      <c r="C16" s="12"/>
      <c r="D16" s="12"/>
      <c r="E16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Lists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2022-08-08T14:09:25Z</cp:lastPrinted>
  <dcterms:created xsi:type="dcterms:W3CDTF">2018-11-13T14:01:04Z</dcterms:created>
  <dcterms:modified xsi:type="dcterms:W3CDTF">2022-08-25T06:54:00Z</dcterms:modified>
  <dc:title>Savings Interest Calculator V2 Template</dc:title>
  <dc:subject>Savings Interest Calculator V2</dc:subject>
  <dc:description>Savings Interest Calculator V2 template by Master Productivity Kit — masterproductivitykit.com</dc:description>
  <cp:keywords>Master Productivity Kit, Excel template, Google Sheets template</cp:keywords>
  <cp:category>Business Template</cp:category>
</cp:coreProperties>
</file>