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02_Heloc Payment Calculator Excel Template\"/>
    </mc:Choice>
  </mc:AlternateContent>
  <xr:revisionPtr revIDLastSave="0" documentId="13_ncr:1_{C6F416FA-B511-46EF-BEB6-9D31E26364B2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  <sheet name="Calc" sheetId="10" state="hidden" r:id="rId2"/>
  </sheets>
  <definedNames>
    <definedName name="chartlabel">OFFSET(Calc!$M$4,0,0,Calc!$M$2,1)</definedName>
    <definedName name="chartsource">OFFSET(Calc!$N$4,0,0,Calc!$M$2,1)</definedName>
    <definedName name="currentbalance">Dashboard!$D$5</definedName>
    <definedName name="currentmonthlypayment">Dashboard!$D$8</definedName>
    <definedName name="interestrate">Dashboard!$D$6</definedName>
    <definedName name="_xlnm.Print_Area" localSheetId="0">OFFSET(Dashboard!$B$12,0,0,Calc!$K$4+2,6)</definedName>
    <definedName name="ratechange">Dashboard!$D$7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64" i="10" l="1"/>
  <c r="C363" i="10"/>
  <c r="C362" i="10"/>
  <c r="C361" i="10"/>
  <c r="C360" i="10"/>
  <c r="C359" i="10"/>
  <c r="C358" i="10"/>
  <c r="C357" i="10"/>
  <c r="C356" i="10"/>
  <c r="C355" i="10"/>
  <c r="C354" i="10"/>
  <c r="C353" i="10"/>
  <c r="C352" i="10"/>
  <c r="C351" i="10"/>
  <c r="C350" i="10"/>
  <c r="C349" i="10"/>
  <c r="C348" i="10"/>
  <c r="C347" i="10"/>
  <c r="C346" i="10"/>
  <c r="C345" i="10"/>
  <c r="C344" i="10"/>
  <c r="C343" i="10"/>
  <c r="C342" i="10"/>
  <c r="C341" i="10"/>
  <c r="C340" i="10"/>
  <c r="C339" i="10"/>
  <c r="C338" i="10"/>
  <c r="C337" i="10"/>
  <c r="C336" i="10"/>
  <c r="C335" i="10"/>
  <c r="C334" i="10"/>
  <c r="C333" i="10"/>
  <c r="C332" i="10"/>
  <c r="C331" i="10"/>
  <c r="C330" i="10"/>
  <c r="C329" i="10"/>
  <c r="C328" i="10"/>
  <c r="C327" i="10"/>
  <c r="C326" i="10"/>
  <c r="C325" i="10"/>
  <c r="C324" i="10"/>
  <c r="C323" i="10"/>
  <c r="C322" i="10"/>
  <c r="C321" i="10"/>
  <c r="C320" i="10"/>
  <c r="C319" i="10"/>
  <c r="C318" i="10"/>
  <c r="C317" i="10"/>
  <c r="C316" i="10"/>
  <c r="C315" i="10"/>
  <c r="C314" i="10"/>
  <c r="C313" i="10"/>
  <c r="C312" i="10"/>
  <c r="C311" i="10"/>
  <c r="C310" i="10"/>
  <c r="C309" i="10"/>
  <c r="C308" i="10"/>
  <c r="C307" i="10"/>
  <c r="C306" i="10"/>
  <c r="C305" i="10"/>
  <c r="C304" i="10"/>
  <c r="C303" i="10"/>
  <c r="C302" i="10"/>
  <c r="C301" i="10"/>
  <c r="C300" i="10"/>
  <c r="C299" i="10"/>
  <c r="C298" i="10"/>
  <c r="C297" i="10"/>
  <c r="C296" i="10"/>
  <c r="C295" i="10"/>
  <c r="C294" i="10"/>
  <c r="C293" i="10"/>
  <c r="C292" i="10"/>
  <c r="C291" i="10"/>
  <c r="C290" i="10"/>
  <c r="C289" i="10"/>
  <c r="C288" i="10"/>
  <c r="C287" i="10"/>
  <c r="C286" i="10"/>
  <c r="C285" i="10"/>
  <c r="C284" i="10"/>
  <c r="C283" i="10"/>
  <c r="C282" i="10"/>
  <c r="C281" i="10"/>
  <c r="C280" i="10"/>
  <c r="C279" i="10"/>
  <c r="C278" i="10"/>
  <c r="C277" i="10"/>
  <c r="C276" i="10"/>
  <c r="C275" i="10"/>
  <c r="C274" i="10"/>
  <c r="C273" i="10"/>
  <c r="C272" i="10"/>
  <c r="C271" i="10"/>
  <c r="C270" i="10"/>
  <c r="C269" i="10"/>
  <c r="C268" i="10"/>
  <c r="C267" i="10"/>
  <c r="C266" i="10"/>
  <c r="C265" i="10"/>
  <c r="C264" i="10"/>
  <c r="C263" i="10"/>
  <c r="C262" i="10"/>
  <c r="C261" i="10"/>
  <c r="C260" i="10"/>
  <c r="C259" i="10"/>
  <c r="C258" i="10"/>
  <c r="C257" i="10"/>
  <c r="C256" i="10"/>
  <c r="C255" i="10"/>
  <c r="C254" i="10"/>
  <c r="C253" i="10"/>
  <c r="C252" i="10"/>
  <c r="C251" i="10"/>
  <c r="C250" i="10"/>
  <c r="C249" i="10"/>
  <c r="C248" i="10"/>
  <c r="C247" i="10"/>
  <c r="C246" i="10"/>
  <c r="C245" i="10"/>
  <c r="C244" i="10"/>
  <c r="C243" i="10"/>
  <c r="C242" i="10"/>
  <c r="C241" i="10"/>
  <c r="C240" i="10"/>
  <c r="C239" i="10"/>
  <c r="C238" i="10"/>
  <c r="C237" i="10"/>
  <c r="C236" i="10"/>
  <c r="C235" i="10"/>
  <c r="C234" i="10"/>
  <c r="C233" i="10"/>
  <c r="C232" i="10"/>
  <c r="C231" i="10"/>
  <c r="C230" i="10"/>
  <c r="C229" i="10"/>
  <c r="C228" i="10"/>
  <c r="C227" i="10"/>
  <c r="C226" i="10"/>
  <c r="C225" i="10"/>
  <c r="C224" i="10"/>
  <c r="C223" i="10"/>
  <c r="C222" i="10"/>
  <c r="C221" i="10"/>
  <c r="C220" i="10"/>
  <c r="C219" i="10"/>
  <c r="C218" i="10"/>
  <c r="C217" i="10"/>
  <c r="C216" i="10"/>
  <c r="C215" i="10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8" i="10"/>
  <c r="C187" i="10"/>
  <c r="C186" i="10"/>
  <c r="C185" i="10"/>
  <c r="C184" i="10"/>
  <c r="C183" i="10"/>
  <c r="C182" i="10"/>
  <c r="C181" i="10"/>
  <c r="C180" i="10"/>
  <c r="C179" i="10"/>
  <c r="C178" i="10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D5" i="10"/>
  <c r="B6" i="10"/>
  <c r="G13" i="1"/>
  <c r="G4" i="10"/>
  <c r="E4" i="10"/>
  <c r="E5" i="10" s="1"/>
  <c r="E6" i="10" l="1"/>
  <c r="F5" i="10"/>
  <c r="H5" i="10" s="1"/>
  <c r="B8" i="10" l="1"/>
  <c r="D8" i="10"/>
  <c r="B7" i="10"/>
  <c r="D6" i="10"/>
  <c r="B9" i="10" l="1"/>
  <c r="D7" i="10"/>
  <c r="B10" i="10" l="1"/>
  <c r="D9" i="10"/>
  <c r="B11" i="10" l="1"/>
  <c r="D10" i="10"/>
  <c r="B12" i="10" l="1"/>
  <c r="D11" i="10"/>
  <c r="B13" i="10" l="1"/>
  <c r="D12" i="10"/>
  <c r="D13" i="10" l="1"/>
  <c r="B14" i="10"/>
  <c r="D14" i="10" l="1"/>
  <c r="B15" i="10"/>
  <c r="B16" i="10" l="1"/>
  <c r="D15" i="10"/>
  <c r="D16" i="10" l="1"/>
  <c r="B17" i="10"/>
  <c r="D17" i="10" l="1"/>
  <c r="B18" i="10"/>
  <c r="D18" i="10" l="1"/>
  <c r="B19" i="10"/>
  <c r="B20" i="10" l="1"/>
  <c r="D19" i="10"/>
  <c r="D20" i="10" l="1"/>
  <c r="B21" i="10"/>
  <c r="D21" i="10" l="1"/>
  <c r="B22" i="10"/>
  <c r="D22" i="10" l="1"/>
  <c r="B23" i="10"/>
  <c r="D23" i="10" l="1"/>
  <c r="B24" i="10"/>
  <c r="D24" i="10" l="1"/>
  <c r="B25" i="10"/>
  <c r="D25" i="10" l="1"/>
  <c r="B26" i="10"/>
  <c r="B27" i="10" l="1"/>
  <c r="D26" i="10"/>
  <c r="B28" i="10" l="1"/>
  <c r="D27" i="10"/>
  <c r="D28" i="10" l="1"/>
  <c r="B29" i="10"/>
  <c r="B30" i="10" l="1"/>
  <c r="D29" i="10"/>
  <c r="D30" i="10" l="1"/>
  <c r="B31" i="10"/>
  <c r="B32" i="10" l="1"/>
  <c r="D31" i="10"/>
  <c r="B33" i="10" l="1"/>
  <c r="D32" i="10"/>
  <c r="B34" i="10" l="1"/>
  <c r="D33" i="10"/>
  <c r="D34" i="10" l="1"/>
  <c r="B35" i="10"/>
  <c r="B36" i="10" l="1"/>
  <c r="D35" i="10"/>
  <c r="D36" i="10" l="1"/>
  <c r="B37" i="10"/>
  <c r="B38" i="10" l="1"/>
  <c r="D37" i="10"/>
  <c r="B39" i="10" l="1"/>
  <c r="D38" i="10"/>
  <c r="B40" i="10" l="1"/>
  <c r="D39" i="10"/>
  <c r="D40" i="10" l="1"/>
  <c r="B41" i="10"/>
  <c r="B42" i="10" l="1"/>
  <c r="D41" i="10"/>
  <c r="D42" i="10" l="1"/>
  <c r="B43" i="10"/>
  <c r="B44" i="10" l="1"/>
  <c r="D43" i="10"/>
  <c r="B45" i="10" l="1"/>
  <c r="D44" i="10"/>
  <c r="B46" i="10" l="1"/>
  <c r="D45" i="10"/>
  <c r="D46" i="10" l="1"/>
  <c r="B47" i="10"/>
  <c r="B48" i="10" l="1"/>
  <c r="D47" i="10"/>
  <c r="D48" i="10" l="1"/>
  <c r="B49" i="10"/>
  <c r="B50" i="10" l="1"/>
  <c r="D49" i="10"/>
  <c r="B51" i="10" l="1"/>
  <c r="D50" i="10"/>
  <c r="B52" i="10" l="1"/>
  <c r="D51" i="10"/>
  <c r="B53" i="10" l="1"/>
  <c r="D52" i="10"/>
  <c r="B54" i="10" l="1"/>
  <c r="D53" i="10"/>
  <c r="D54" i="10" l="1"/>
  <c r="B55" i="10"/>
  <c r="B56" i="10" l="1"/>
  <c r="D55" i="10"/>
  <c r="D56" i="10" l="1"/>
  <c r="B57" i="10"/>
  <c r="B58" i="10" l="1"/>
  <c r="D57" i="10"/>
  <c r="D58" i="10" l="1"/>
  <c r="B59" i="10"/>
  <c r="B60" i="10" l="1"/>
  <c r="D59" i="10"/>
  <c r="D60" i="10" l="1"/>
  <c r="B61" i="10"/>
  <c r="B62" i="10" l="1"/>
  <c r="D61" i="10"/>
  <c r="B63" i="10" l="1"/>
  <c r="D62" i="10"/>
  <c r="D63" i="10" l="1"/>
  <c r="B64" i="10"/>
  <c r="B65" i="10" l="1"/>
  <c r="D64" i="10"/>
  <c r="B66" i="10" l="1"/>
  <c r="D65" i="10"/>
  <c r="B67" i="10" l="1"/>
  <c r="D66" i="10"/>
  <c r="B68" i="10" l="1"/>
  <c r="D67" i="10"/>
  <c r="B69" i="10" l="1"/>
  <c r="D68" i="10"/>
  <c r="D69" i="10" l="1"/>
  <c r="B70" i="10"/>
  <c r="B71" i="10" l="1"/>
  <c r="D70" i="10"/>
  <c r="B72" i="10" l="1"/>
  <c r="D71" i="10"/>
  <c r="D72" i="10" l="1"/>
  <c r="B73" i="10"/>
  <c r="B74" i="10" l="1"/>
  <c r="D73" i="10"/>
  <c r="D74" i="10" l="1"/>
  <c r="B75" i="10"/>
  <c r="B76" i="10" l="1"/>
  <c r="D75" i="10"/>
  <c r="B77" i="10" l="1"/>
  <c r="D76" i="10"/>
  <c r="B78" i="10" l="1"/>
  <c r="D77" i="10"/>
  <c r="B79" i="10" l="1"/>
  <c r="D78" i="10"/>
  <c r="B80" i="10" l="1"/>
  <c r="D79" i="10"/>
  <c r="B81" i="10" l="1"/>
  <c r="D80" i="10"/>
  <c r="D81" i="10" l="1"/>
  <c r="B82" i="10"/>
  <c r="B83" i="10" l="1"/>
  <c r="D82" i="10"/>
  <c r="B84" i="10" l="1"/>
  <c r="D83" i="10"/>
  <c r="B85" i="10" l="1"/>
  <c r="D84" i="10"/>
  <c r="D85" i="10" l="1"/>
  <c r="B86" i="10"/>
  <c r="B87" i="10" l="1"/>
  <c r="D86" i="10"/>
  <c r="B88" i="10" l="1"/>
  <c r="D87" i="10"/>
  <c r="B89" i="10" l="1"/>
  <c r="D88" i="10"/>
  <c r="D89" i="10" l="1"/>
  <c r="B90" i="10"/>
  <c r="B91" i="10" l="1"/>
  <c r="D90" i="10"/>
  <c r="B92" i="10" l="1"/>
  <c r="D91" i="10"/>
  <c r="B93" i="10" l="1"/>
  <c r="D92" i="10"/>
  <c r="D93" i="10" l="1"/>
  <c r="B94" i="10"/>
  <c r="B95" i="10" l="1"/>
  <c r="D94" i="10"/>
  <c r="B96" i="10" l="1"/>
  <c r="D95" i="10"/>
  <c r="B97" i="10" l="1"/>
  <c r="D96" i="10"/>
  <c r="D97" i="10" l="1"/>
  <c r="B98" i="10"/>
  <c r="B99" i="10" l="1"/>
  <c r="D98" i="10"/>
  <c r="D99" i="10" l="1"/>
  <c r="B100" i="10"/>
  <c r="B101" i="10" l="1"/>
  <c r="D100" i="10"/>
  <c r="B102" i="10" l="1"/>
  <c r="D101" i="10"/>
  <c r="B103" i="10" l="1"/>
  <c r="D102" i="10"/>
  <c r="B104" i="10" l="1"/>
  <c r="D103" i="10"/>
  <c r="B105" i="10" l="1"/>
  <c r="D104" i="10"/>
  <c r="B106" i="10" l="1"/>
  <c r="D105" i="10"/>
  <c r="B107" i="10" l="1"/>
  <c r="D106" i="10"/>
  <c r="B108" i="10" l="1"/>
  <c r="D107" i="10"/>
  <c r="D108" i="10" l="1"/>
  <c r="B109" i="10"/>
  <c r="B110" i="10" l="1"/>
  <c r="D109" i="10"/>
  <c r="B111" i="10" l="1"/>
  <c r="D110" i="10"/>
  <c r="B112" i="10" l="1"/>
  <c r="D111" i="10"/>
  <c r="D112" i="10" l="1"/>
  <c r="B113" i="10"/>
  <c r="B114" i="10" l="1"/>
  <c r="D113" i="10"/>
  <c r="B115" i="10" l="1"/>
  <c r="D114" i="10"/>
  <c r="B116" i="10" l="1"/>
  <c r="D115" i="10"/>
  <c r="D116" i="10" l="1"/>
  <c r="B117" i="10"/>
  <c r="B118" i="10" l="1"/>
  <c r="D117" i="10"/>
  <c r="B119" i="10" l="1"/>
  <c r="D118" i="10"/>
  <c r="D119" i="10" l="1"/>
  <c r="B120" i="10"/>
  <c r="B121" i="10" l="1"/>
  <c r="D120" i="10"/>
  <c r="B122" i="10" l="1"/>
  <c r="D121" i="10"/>
  <c r="D122" i="10" l="1"/>
  <c r="B123" i="10"/>
  <c r="D123" i="10" l="1"/>
  <c r="B124" i="10"/>
  <c r="B125" i="10" l="1"/>
  <c r="D124" i="10"/>
  <c r="B126" i="10" l="1"/>
  <c r="D125" i="10"/>
  <c r="B127" i="10" l="1"/>
  <c r="D126" i="10"/>
  <c r="D127" i="10" l="1"/>
  <c r="B128" i="10"/>
  <c r="B129" i="10" l="1"/>
  <c r="D128" i="10"/>
  <c r="D129" i="10" l="1"/>
  <c r="B130" i="10"/>
  <c r="D130" i="10" l="1"/>
  <c r="B131" i="10"/>
  <c r="B132" i="10" l="1"/>
  <c r="D131" i="10"/>
  <c r="B133" i="10" l="1"/>
  <c r="D132" i="10"/>
  <c r="B134" i="10" l="1"/>
  <c r="D133" i="10"/>
  <c r="B135" i="10" l="1"/>
  <c r="D134" i="10"/>
  <c r="B136" i="10" l="1"/>
  <c r="D135" i="10"/>
  <c r="D136" i="10" l="1"/>
  <c r="B137" i="10"/>
  <c r="D137" i="10" l="1"/>
  <c r="B138" i="10"/>
  <c r="B139" i="10" l="1"/>
  <c r="D138" i="10"/>
  <c r="B140" i="10" l="1"/>
  <c r="D139" i="10"/>
  <c r="B141" i="10" l="1"/>
  <c r="D140" i="10"/>
  <c r="D141" i="10" l="1"/>
  <c r="B142" i="10"/>
  <c r="B143" i="10" l="1"/>
  <c r="D142" i="10"/>
  <c r="B144" i="10" l="1"/>
  <c r="D143" i="10"/>
  <c r="D144" i="10" l="1"/>
  <c r="B145" i="10"/>
  <c r="B146" i="10" l="1"/>
  <c r="D145" i="10"/>
  <c r="D146" i="10" l="1"/>
  <c r="B147" i="10"/>
  <c r="D147" i="10" l="1"/>
  <c r="B148" i="10"/>
  <c r="D148" i="10" l="1"/>
  <c r="B149" i="10"/>
  <c r="B150" i="10" l="1"/>
  <c r="D149" i="10"/>
  <c r="D150" i="10" l="1"/>
  <c r="B151" i="10"/>
  <c r="D151" i="10" l="1"/>
  <c r="B152" i="10"/>
  <c r="B153" i="10" l="1"/>
  <c r="D152" i="10"/>
  <c r="B154" i="10" l="1"/>
  <c r="D153" i="10"/>
  <c r="D154" i="10" l="1"/>
  <c r="B155" i="10"/>
  <c r="B156" i="10" l="1"/>
  <c r="D155" i="10"/>
  <c r="B157" i="10" l="1"/>
  <c r="D156" i="10"/>
  <c r="D157" i="10" l="1"/>
  <c r="B158" i="10"/>
  <c r="B159" i="10" l="1"/>
  <c r="D158" i="10"/>
  <c r="B160" i="10" l="1"/>
  <c r="D159" i="10"/>
  <c r="B161" i="10" l="1"/>
  <c r="D160" i="10"/>
  <c r="D161" i="10" l="1"/>
  <c r="B162" i="10"/>
  <c r="D162" i="10" l="1"/>
  <c r="B163" i="10"/>
  <c r="B164" i="10" l="1"/>
  <c r="D163" i="10"/>
  <c r="B165" i="10" l="1"/>
  <c r="D164" i="10"/>
  <c r="D165" i="10" l="1"/>
  <c r="B166" i="10"/>
  <c r="B167" i="10" l="1"/>
  <c r="D166" i="10"/>
  <c r="D167" i="10" l="1"/>
  <c r="B168" i="10"/>
  <c r="D168" i="10" l="1"/>
  <c r="B169" i="10"/>
  <c r="D169" i="10" l="1"/>
  <c r="B170" i="10"/>
  <c r="D170" i="10" l="1"/>
  <c r="B171" i="10"/>
  <c r="D171" i="10" l="1"/>
  <c r="B172" i="10"/>
  <c r="B173" i="10" l="1"/>
  <c r="D172" i="10"/>
  <c r="D173" i="10" l="1"/>
  <c r="B174" i="10"/>
  <c r="D174" i="10" l="1"/>
  <c r="B175" i="10"/>
  <c r="B176" i="10" l="1"/>
  <c r="D175" i="10"/>
  <c r="D176" i="10" l="1"/>
  <c r="B177" i="10"/>
  <c r="B178" i="10" l="1"/>
  <c r="D177" i="10"/>
  <c r="D178" i="10" l="1"/>
  <c r="B179" i="10"/>
  <c r="B180" i="10" l="1"/>
  <c r="D179" i="10"/>
  <c r="B181" i="10" l="1"/>
  <c r="D180" i="10"/>
  <c r="D181" i="10" l="1"/>
  <c r="B182" i="10"/>
  <c r="D182" i="10" l="1"/>
  <c r="B183" i="10"/>
  <c r="B184" i="10" l="1"/>
  <c r="D183" i="10"/>
  <c r="B185" i="10" l="1"/>
  <c r="D184" i="10"/>
  <c r="D185" i="10" l="1"/>
  <c r="B186" i="10"/>
  <c r="D186" i="10" l="1"/>
  <c r="B187" i="10"/>
  <c r="B188" i="10" l="1"/>
  <c r="D187" i="10"/>
  <c r="B189" i="10" l="1"/>
  <c r="D188" i="10"/>
  <c r="B190" i="10" l="1"/>
  <c r="D189" i="10"/>
  <c r="D190" i="10" l="1"/>
  <c r="B191" i="10"/>
  <c r="D191" i="10" l="1"/>
  <c r="B192" i="10"/>
  <c r="D192" i="10" l="1"/>
  <c r="B193" i="10"/>
  <c r="B194" i="10" l="1"/>
  <c r="D193" i="10"/>
  <c r="B195" i="10" l="1"/>
  <c r="D194" i="10"/>
  <c r="D195" i="10" l="1"/>
  <c r="B196" i="10"/>
  <c r="D196" i="10" l="1"/>
  <c r="B197" i="10"/>
  <c r="B198" i="10" l="1"/>
  <c r="D197" i="10"/>
  <c r="D198" i="10" l="1"/>
  <c r="B199" i="10"/>
  <c r="D199" i="10" l="1"/>
  <c r="B200" i="10"/>
  <c r="B201" i="10" l="1"/>
  <c r="D200" i="10"/>
  <c r="B202" i="10" l="1"/>
  <c r="D201" i="10"/>
  <c r="D202" i="10" l="1"/>
  <c r="B203" i="10"/>
  <c r="D203" i="10" l="1"/>
  <c r="B204" i="10"/>
  <c r="B205" i="10" l="1"/>
  <c r="D204" i="10"/>
  <c r="B206" i="10" l="1"/>
  <c r="D205" i="10"/>
  <c r="B207" i="10" l="1"/>
  <c r="D206" i="10"/>
  <c r="D207" i="10" l="1"/>
  <c r="B208" i="10"/>
  <c r="D208" i="10" l="1"/>
  <c r="B209" i="10"/>
  <c r="B210" i="10" l="1"/>
  <c r="D209" i="10"/>
  <c r="D210" i="10" l="1"/>
  <c r="B211" i="10"/>
  <c r="B212" i="10" l="1"/>
  <c r="D211" i="10"/>
  <c r="D212" i="10" l="1"/>
  <c r="B213" i="10"/>
  <c r="D213" i="10" l="1"/>
  <c r="B214" i="10"/>
  <c r="B215" i="10" l="1"/>
  <c r="D214" i="10"/>
  <c r="D215" i="10" l="1"/>
  <c r="B216" i="10"/>
  <c r="D216" i="10" l="1"/>
  <c r="B217" i="10"/>
  <c r="B218" i="10" l="1"/>
  <c r="D217" i="10"/>
  <c r="B219" i="10" l="1"/>
  <c r="D218" i="10"/>
  <c r="D219" i="10" l="1"/>
  <c r="B220" i="10"/>
  <c r="D220" i="10" l="1"/>
  <c r="B221" i="10"/>
  <c r="B222" i="10" l="1"/>
  <c r="D221" i="10"/>
  <c r="D222" i="10" l="1"/>
  <c r="B223" i="10"/>
  <c r="D223" i="10" l="1"/>
  <c r="B224" i="10"/>
  <c r="B225" i="10" l="1"/>
  <c r="D224" i="10"/>
  <c r="B226" i="10" l="1"/>
  <c r="D225" i="10"/>
  <c r="B227" i="10" l="1"/>
  <c r="D226" i="10"/>
  <c r="D227" i="10" l="1"/>
  <c r="B228" i="10"/>
  <c r="B229" i="10" l="1"/>
  <c r="D228" i="10"/>
  <c r="D229" i="10" l="1"/>
  <c r="B230" i="10"/>
  <c r="D230" i="10" l="1"/>
  <c r="B231" i="10"/>
  <c r="B232" i="10" l="1"/>
  <c r="D231" i="10"/>
  <c r="B233" i="10" l="1"/>
  <c r="D232" i="10"/>
  <c r="D233" i="10" l="1"/>
  <c r="B234" i="10"/>
  <c r="B235" i="10" l="1"/>
  <c r="D234" i="10"/>
  <c r="B236" i="10" l="1"/>
  <c r="D235" i="10"/>
  <c r="B237" i="10" l="1"/>
  <c r="D236" i="10"/>
  <c r="D237" i="10" l="1"/>
  <c r="B238" i="10"/>
  <c r="D238" i="10" l="1"/>
  <c r="B239" i="10"/>
  <c r="D239" i="10" l="1"/>
  <c r="B240" i="10"/>
  <c r="B241" i="10" l="1"/>
  <c r="D240" i="10"/>
  <c r="D241" i="10" l="1"/>
  <c r="B242" i="10"/>
  <c r="B243" i="10" l="1"/>
  <c r="D242" i="10"/>
  <c r="D243" i="10" l="1"/>
  <c r="B244" i="10"/>
  <c r="B245" i="10" l="1"/>
  <c r="D244" i="10"/>
  <c r="D245" i="10" l="1"/>
  <c r="B246" i="10"/>
  <c r="D246" i="10" l="1"/>
  <c r="B247" i="10"/>
  <c r="B248" i="10" l="1"/>
  <c r="D247" i="10"/>
  <c r="D248" i="10" l="1"/>
  <c r="B249" i="10"/>
  <c r="D249" i="10" l="1"/>
  <c r="B250" i="10"/>
  <c r="B251" i="10" l="1"/>
  <c r="D250" i="10"/>
  <c r="B252" i="10" l="1"/>
  <c r="D251" i="10"/>
  <c r="B253" i="10" l="1"/>
  <c r="D252" i="10"/>
  <c r="B254" i="10" l="1"/>
  <c r="D253" i="10"/>
  <c r="B255" i="10" l="1"/>
  <c r="D254" i="10"/>
  <c r="B256" i="10" l="1"/>
  <c r="D255" i="10"/>
  <c r="D256" i="10" l="1"/>
  <c r="B257" i="10"/>
  <c r="D257" i="10" l="1"/>
  <c r="B258" i="10"/>
  <c r="B259" i="10" l="1"/>
  <c r="D258" i="10"/>
  <c r="D259" i="10" l="1"/>
  <c r="B260" i="10"/>
  <c r="B261" i="10" l="1"/>
  <c r="D260" i="10"/>
  <c r="B262" i="10" l="1"/>
  <c r="D261" i="10"/>
  <c r="D262" i="10" l="1"/>
  <c r="B263" i="10"/>
  <c r="D263" i="10" l="1"/>
  <c r="B264" i="10"/>
  <c r="B265" i="10" l="1"/>
  <c r="D264" i="10"/>
  <c r="B266" i="10" l="1"/>
  <c r="D265" i="10"/>
  <c r="B267" i="10" l="1"/>
  <c r="D266" i="10"/>
  <c r="B268" i="10" l="1"/>
  <c r="D267" i="10"/>
  <c r="D268" i="10" l="1"/>
  <c r="B269" i="10"/>
  <c r="B270" i="10" l="1"/>
  <c r="D269" i="10"/>
  <c r="D270" i="10" l="1"/>
  <c r="B271" i="10"/>
  <c r="D271" i="10" l="1"/>
  <c r="B272" i="10"/>
  <c r="D272" i="10" l="1"/>
  <c r="B273" i="10"/>
  <c r="D273" i="10" l="1"/>
  <c r="B274" i="10"/>
  <c r="D274" i="10" l="1"/>
  <c r="B275" i="10"/>
  <c r="B276" i="10" l="1"/>
  <c r="D275" i="10"/>
  <c r="B277" i="10" l="1"/>
  <c r="D276" i="10"/>
  <c r="D277" i="10" l="1"/>
  <c r="B278" i="10"/>
  <c r="B279" i="10" l="1"/>
  <c r="D278" i="10"/>
  <c r="B280" i="10" l="1"/>
  <c r="D279" i="10"/>
  <c r="B281" i="10" l="1"/>
  <c r="D280" i="10"/>
  <c r="B282" i="10" l="1"/>
  <c r="D281" i="10"/>
  <c r="B283" i="10" l="1"/>
  <c r="D282" i="10"/>
  <c r="B284" i="10" l="1"/>
  <c r="D283" i="10"/>
  <c r="D284" i="10" l="1"/>
  <c r="B285" i="10"/>
  <c r="B286" i="10" l="1"/>
  <c r="D285" i="10"/>
  <c r="D286" i="10" l="1"/>
  <c r="B287" i="10"/>
  <c r="D287" i="10" l="1"/>
  <c r="B288" i="10"/>
  <c r="D288" i="10" l="1"/>
  <c r="B289" i="10"/>
  <c r="B290" i="10" l="1"/>
  <c r="D289" i="10"/>
  <c r="D290" i="10" l="1"/>
  <c r="B291" i="10"/>
  <c r="D291" i="10" l="1"/>
  <c r="B292" i="10"/>
  <c r="B293" i="10" l="1"/>
  <c r="D292" i="10"/>
  <c r="B294" i="10" l="1"/>
  <c r="D293" i="10"/>
  <c r="B295" i="10" l="1"/>
  <c r="D294" i="10"/>
  <c r="D295" i="10" l="1"/>
  <c r="B296" i="10"/>
  <c r="B297" i="10" l="1"/>
  <c r="D296" i="10"/>
  <c r="D297" i="10" l="1"/>
  <c r="B298" i="10"/>
  <c r="D298" i="10" l="1"/>
  <c r="B299" i="10"/>
  <c r="B300" i="10" l="1"/>
  <c r="D299" i="10"/>
  <c r="D300" i="10" l="1"/>
  <c r="B301" i="10"/>
  <c r="B302" i="10" l="1"/>
  <c r="D301" i="10"/>
  <c r="B303" i="10" l="1"/>
  <c r="D302" i="10"/>
  <c r="D303" i="10" l="1"/>
  <c r="B304" i="10"/>
  <c r="B305" i="10" l="1"/>
  <c r="D304" i="10"/>
  <c r="B306" i="10" l="1"/>
  <c r="D305" i="10"/>
  <c r="B307" i="10" l="1"/>
  <c r="D306" i="10"/>
  <c r="D307" i="10" l="1"/>
  <c r="B308" i="10"/>
  <c r="D308" i="10" l="1"/>
  <c r="B309" i="10"/>
  <c r="B310" i="10" l="1"/>
  <c r="D309" i="10"/>
  <c r="B311" i="10" l="1"/>
  <c r="D310" i="10"/>
  <c r="B312" i="10" l="1"/>
  <c r="D311" i="10"/>
  <c r="D312" i="10" l="1"/>
  <c r="B313" i="10"/>
  <c r="B314" i="10" l="1"/>
  <c r="D313" i="10"/>
  <c r="D314" i="10" l="1"/>
  <c r="B315" i="10"/>
  <c r="B316" i="10" l="1"/>
  <c r="D315" i="10"/>
  <c r="D316" i="10" l="1"/>
  <c r="B317" i="10"/>
  <c r="B318" i="10" l="1"/>
  <c r="D317" i="10"/>
  <c r="B319" i="10" l="1"/>
  <c r="D318" i="10"/>
  <c r="D319" i="10" l="1"/>
  <c r="B320" i="10"/>
  <c r="B321" i="10" l="1"/>
  <c r="D320" i="10"/>
  <c r="D321" i="10" l="1"/>
  <c r="B322" i="10"/>
  <c r="B323" i="10" l="1"/>
  <c r="D322" i="10"/>
  <c r="D323" i="10" l="1"/>
  <c r="B324" i="10"/>
  <c r="B325" i="10" l="1"/>
  <c r="D324" i="10"/>
  <c r="B326" i="10" l="1"/>
  <c r="D325" i="10"/>
  <c r="D326" i="10" l="1"/>
  <c r="B327" i="10"/>
  <c r="D327" i="10" l="1"/>
  <c r="B328" i="10"/>
  <c r="B329" i="10" l="1"/>
  <c r="D328" i="10"/>
  <c r="D329" i="10" l="1"/>
  <c r="B330" i="10"/>
  <c r="D330" i="10" l="1"/>
  <c r="B331" i="10"/>
  <c r="B332" i="10" l="1"/>
  <c r="D331" i="10"/>
  <c r="B333" i="10" l="1"/>
  <c r="D332" i="10"/>
  <c r="D333" i="10" l="1"/>
  <c r="B334" i="10"/>
  <c r="B335" i="10" l="1"/>
  <c r="D334" i="10"/>
  <c r="B336" i="10" l="1"/>
  <c r="D335" i="10"/>
  <c r="B337" i="10" l="1"/>
  <c r="D336" i="10"/>
  <c r="B338" i="10" l="1"/>
  <c r="D337" i="10"/>
  <c r="D338" i="10" l="1"/>
  <c r="B339" i="10"/>
  <c r="B340" i="10" l="1"/>
  <c r="D339" i="10"/>
  <c r="B341" i="10" l="1"/>
  <c r="D340" i="10"/>
  <c r="D341" i="10" l="1"/>
  <c r="B342" i="10"/>
  <c r="D342" i="10" l="1"/>
  <c r="B343" i="10"/>
  <c r="B344" i="10" l="1"/>
  <c r="D343" i="10"/>
  <c r="D344" i="10" l="1"/>
  <c r="B345" i="10"/>
  <c r="B346" i="10" l="1"/>
  <c r="D345" i="10"/>
  <c r="B347" i="10" l="1"/>
  <c r="D346" i="10"/>
  <c r="D347" i="10" l="1"/>
  <c r="B348" i="10"/>
  <c r="D348" i="10" l="1"/>
  <c r="B349" i="10"/>
  <c r="D349" i="10" l="1"/>
  <c r="B350" i="10"/>
  <c r="B351" i="10" l="1"/>
  <c r="D350" i="10"/>
  <c r="B352" i="10" l="1"/>
  <c r="D351" i="10"/>
  <c r="B353" i="10" l="1"/>
  <c r="D352" i="10"/>
  <c r="D353" i="10" l="1"/>
  <c r="B354" i="10"/>
  <c r="D354" i="10" l="1"/>
  <c r="B355" i="10"/>
  <c r="D355" i="10" l="1"/>
  <c r="B356" i="10"/>
  <c r="B357" i="10" l="1"/>
  <c r="D356" i="10"/>
  <c r="B358" i="10" l="1"/>
  <c r="D357" i="10"/>
  <c r="D358" i="10" l="1"/>
  <c r="B359" i="10"/>
  <c r="D359" i="10" l="1"/>
  <c r="B360" i="10"/>
  <c r="D360" i="10" l="1"/>
  <c r="B361" i="10"/>
  <c r="B362" i="10" l="1"/>
  <c r="D361" i="10"/>
  <c r="B363" i="10" l="1"/>
  <c r="D362" i="10"/>
  <c r="B364" i="10" l="1"/>
  <c r="D363" i="10"/>
  <c r="D364" i="10" l="1"/>
  <c r="E7" i="10"/>
  <c r="E8" i="10" l="1"/>
  <c r="G5" i="10"/>
  <c r="F6" i="10" l="1"/>
  <c r="I5" i="10"/>
  <c r="E9" i="10"/>
  <c r="H6" i="10" l="1"/>
  <c r="G6" i="10"/>
  <c r="F7" i="10" s="1"/>
  <c r="H7" i="10" s="1"/>
  <c r="E10" i="10"/>
  <c r="G7" i="10" l="1"/>
  <c r="I7" i="10" s="1"/>
  <c r="I6" i="10"/>
  <c r="E11" i="10"/>
  <c r="F8" i="10" l="1"/>
  <c r="E12" i="10"/>
  <c r="H8" i="10" l="1"/>
  <c r="G8" i="10"/>
  <c r="F9" i="10" s="1"/>
  <c r="E13" i="10"/>
  <c r="I8" i="10" l="1"/>
  <c r="H9" i="10"/>
  <c r="G9" i="10"/>
  <c r="E14" i="10"/>
  <c r="E15" i="10" l="1"/>
  <c r="F10" i="10"/>
  <c r="I9" i="10"/>
  <c r="H10" i="10" l="1"/>
  <c r="G10" i="10"/>
  <c r="F11" i="10" s="1"/>
  <c r="E16" i="10"/>
  <c r="I10" i="10" l="1"/>
  <c r="H11" i="10"/>
  <c r="G11" i="10"/>
  <c r="I11" i="10" s="1"/>
  <c r="E17" i="10"/>
  <c r="F12" i="10" l="1"/>
  <c r="H12" i="10" s="1"/>
  <c r="E18" i="10"/>
  <c r="G12" i="10" l="1"/>
  <c r="F13" i="10" s="1"/>
  <c r="E19" i="10"/>
  <c r="I12" i="10" l="1"/>
  <c r="H13" i="10"/>
  <c r="G13" i="10"/>
  <c r="F14" i="10" s="1"/>
  <c r="E20" i="10"/>
  <c r="I13" i="10" l="1"/>
  <c r="H14" i="10"/>
  <c r="G14" i="10"/>
  <c r="I14" i="10" s="1"/>
  <c r="E21" i="10"/>
  <c r="F15" i="10" l="1"/>
  <c r="E22" i="10"/>
  <c r="H15" i="10" l="1"/>
  <c r="G15" i="10"/>
  <c r="E23" i="10"/>
  <c r="F16" i="10" l="1"/>
  <c r="H16" i="10" s="1"/>
  <c r="I15" i="10"/>
  <c r="E24" i="10"/>
  <c r="G16" i="10" l="1"/>
  <c r="I16" i="10" s="1"/>
  <c r="E25" i="10"/>
  <c r="F17" i="10" l="1"/>
  <c r="H17" i="10" s="1"/>
  <c r="E26" i="10"/>
  <c r="G17" i="10" l="1"/>
  <c r="I17" i="10" s="1"/>
  <c r="E27" i="10"/>
  <c r="F18" i="10" l="1"/>
  <c r="H18" i="10" s="1"/>
  <c r="E28" i="10"/>
  <c r="G18" i="10" l="1"/>
  <c r="F19" i="10" s="1"/>
  <c r="H19" i="10" s="1"/>
  <c r="E29" i="10"/>
  <c r="G19" i="10" l="1"/>
  <c r="I19" i="10" s="1"/>
  <c r="I18" i="10"/>
  <c r="F20" i="10"/>
  <c r="H20" i="10" s="1"/>
  <c r="E30" i="10"/>
  <c r="G20" i="10" l="1"/>
  <c r="E31" i="10"/>
  <c r="F21" i="10" l="1"/>
  <c r="H21" i="10" s="1"/>
  <c r="I20" i="10"/>
  <c r="E32" i="10"/>
  <c r="G21" i="10" l="1"/>
  <c r="F22" i="10" s="1"/>
  <c r="H22" i="10" s="1"/>
  <c r="E33" i="10"/>
  <c r="I21" i="10" l="1"/>
  <c r="G22" i="10"/>
  <c r="F23" i="10" s="1"/>
  <c r="H23" i="10" s="1"/>
  <c r="E34" i="10"/>
  <c r="I22" i="10" l="1"/>
  <c r="G23" i="10"/>
  <c r="I23" i="10" s="1"/>
  <c r="E35" i="10"/>
  <c r="F24" i="10" l="1"/>
  <c r="H24" i="10" s="1"/>
  <c r="E36" i="10"/>
  <c r="G24" i="10" l="1"/>
  <c r="F25" i="10" s="1"/>
  <c r="H25" i="10" s="1"/>
  <c r="E37" i="10"/>
  <c r="G25" i="10" l="1"/>
  <c r="I25" i="10" s="1"/>
  <c r="I24" i="10"/>
  <c r="F26" i="10"/>
  <c r="H26" i="10" s="1"/>
  <c r="E38" i="10"/>
  <c r="G26" i="10" l="1"/>
  <c r="F27" i="10" s="1"/>
  <c r="H27" i="10" s="1"/>
  <c r="E39" i="10"/>
  <c r="G27" i="10" l="1"/>
  <c r="F28" i="10" s="1"/>
  <c r="H28" i="10" s="1"/>
  <c r="I26" i="10"/>
  <c r="E40" i="10"/>
  <c r="I27" i="10" l="1"/>
  <c r="G28" i="10"/>
  <c r="F29" i="10" s="1"/>
  <c r="H29" i="10" s="1"/>
  <c r="E41" i="10"/>
  <c r="G29" i="10" l="1"/>
  <c r="I29" i="10" s="1"/>
  <c r="I28" i="10"/>
  <c r="E42" i="10"/>
  <c r="F30" i="10" l="1"/>
  <c r="H30" i="10" s="1"/>
  <c r="E43" i="10"/>
  <c r="G30" i="10" l="1"/>
  <c r="F31" i="10" s="1"/>
  <c r="H31" i="10" s="1"/>
  <c r="G31" i="10"/>
  <c r="E44" i="10"/>
  <c r="I30" i="10" l="1"/>
  <c r="I31" i="10"/>
  <c r="F32" i="10"/>
  <c r="H32" i="10" s="1"/>
  <c r="E45" i="10"/>
  <c r="G32" i="10" l="1"/>
  <c r="E46" i="10"/>
  <c r="I32" i="10" l="1"/>
  <c r="F33" i="10"/>
  <c r="H33" i="10" s="1"/>
  <c r="E47" i="10"/>
  <c r="G33" i="10" l="1"/>
  <c r="E48" i="10"/>
  <c r="F34" i="10" l="1"/>
  <c r="H34" i="10" s="1"/>
  <c r="I33" i="10"/>
  <c r="E49" i="10"/>
  <c r="G34" i="10" l="1"/>
  <c r="I34" i="10" s="1"/>
  <c r="E50" i="10"/>
  <c r="F35" i="10" l="1"/>
  <c r="H35" i="10" s="1"/>
  <c r="E51" i="10"/>
  <c r="G35" i="10" l="1"/>
  <c r="I35" i="10" s="1"/>
  <c r="E52" i="10"/>
  <c r="F36" i="10" l="1"/>
  <c r="H36" i="10" s="1"/>
  <c r="E53" i="10"/>
  <c r="G36" i="10" l="1"/>
  <c r="E54" i="10"/>
  <c r="I36" i="10" l="1"/>
  <c r="F37" i="10"/>
  <c r="E55" i="10"/>
  <c r="H37" i="10" l="1"/>
  <c r="G37" i="10"/>
  <c r="E56" i="10"/>
  <c r="F38" i="10" l="1"/>
  <c r="H38" i="10" s="1"/>
  <c r="I37" i="10"/>
  <c r="G38" i="10"/>
  <c r="E57" i="10"/>
  <c r="F39" i="10" l="1"/>
  <c r="I38" i="10"/>
  <c r="E58" i="10"/>
  <c r="H39" i="10" l="1"/>
  <c r="G39" i="10"/>
  <c r="E59" i="10"/>
  <c r="F40" i="10" l="1"/>
  <c r="H40" i="10" s="1"/>
  <c r="I39" i="10"/>
  <c r="E60" i="10"/>
  <c r="G40" i="10" l="1"/>
  <c r="F41" i="10" s="1"/>
  <c r="H41" i="10" s="1"/>
  <c r="E61" i="10"/>
  <c r="I40" i="10" l="1"/>
  <c r="G41" i="10"/>
  <c r="E62" i="10"/>
  <c r="F42" i="10" l="1"/>
  <c r="H42" i="10" s="1"/>
  <c r="I41" i="10"/>
  <c r="E63" i="10"/>
  <c r="G42" i="10" l="1"/>
  <c r="F43" i="10" s="1"/>
  <c r="E64" i="10"/>
  <c r="I42" i="10" l="1"/>
  <c r="H43" i="10"/>
  <c r="G43" i="10"/>
  <c r="E65" i="10"/>
  <c r="F44" i="10" l="1"/>
  <c r="H44" i="10" s="1"/>
  <c r="I43" i="10"/>
  <c r="E66" i="10"/>
  <c r="G44" i="10" l="1"/>
  <c r="E67" i="10"/>
  <c r="I44" i="10" l="1"/>
  <c r="F45" i="10"/>
  <c r="H45" i="10" s="1"/>
  <c r="E68" i="10"/>
  <c r="G45" i="10" l="1"/>
  <c r="I45" i="10" s="1"/>
  <c r="E69" i="10"/>
  <c r="F46" i="10" l="1"/>
  <c r="H46" i="10" s="1"/>
  <c r="E70" i="10"/>
  <c r="G46" i="10" l="1"/>
  <c r="I46" i="10" s="1"/>
  <c r="F47" i="10"/>
  <c r="H47" i="10" s="1"/>
  <c r="E71" i="10"/>
  <c r="G47" i="10" l="1"/>
  <c r="E72" i="10"/>
  <c r="F48" i="10" l="1"/>
  <c r="H48" i="10" s="1"/>
  <c r="I47" i="10"/>
  <c r="E73" i="10"/>
  <c r="G48" i="10" l="1"/>
  <c r="E74" i="10"/>
  <c r="I48" i="10" l="1"/>
  <c r="F49" i="10"/>
  <c r="H49" i="10" s="1"/>
  <c r="E75" i="10"/>
  <c r="G49" i="10" l="1"/>
  <c r="E76" i="10"/>
  <c r="I49" i="10" l="1"/>
  <c r="F50" i="10"/>
  <c r="E77" i="10"/>
  <c r="H50" i="10" l="1"/>
  <c r="G50" i="10"/>
  <c r="E78" i="10"/>
  <c r="F51" i="10" l="1"/>
  <c r="H51" i="10" s="1"/>
  <c r="I50" i="10"/>
  <c r="E79" i="10"/>
  <c r="G51" i="10" l="1"/>
  <c r="E80" i="10"/>
  <c r="I51" i="10" l="1"/>
  <c r="F52" i="10"/>
  <c r="E81" i="10"/>
  <c r="H52" i="10" l="1"/>
  <c r="G52" i="10"/>
  <c r="E82" i="10"/>
  <c r="F53" i="10" l="1"/>
  <c r="H53" i="10" s="1"/>
  <c r="I52" i="10"/>
  <c r="E83" i="10"/>
  <c r="G53" i="10" l="1"/>
  <c r="E84" i="10"/>
  <c r="I53" i="10" l="1"/>
  <c r="F54" i="10"/>
  <c r="H54" i="10" s="1"/>
  <c r="E85" i="10"/>
  <c r="G54" i="10" l="1"/>
  <c r="I54" i="10" s="1"/>
  <c r="E86" i="10"/>
  <c r="F55" i="10" l="1"/>
  <c r="H55" i="10" s="1"/>
  <c r="E87" i="10"/>
  <c r="G55" i="10" l="1"/>
  <c r="F56" i="10" s="1"/>
  <c r="H56" i="10" s="1"/>
  <c r="E88" i="10"/>
  <c r="I55" i="10" l="1"/>
  <c r="G56" i="10"/>
  <c r="E89" i="10"/>
  <c r="I56" i="10" l="1"/>
  <c r="F57" i="10"/>
  <c r="H57" i="10" s="1"/>
  <c r="E90" i="10"/>
  <c r="G57" i="10" l="1"/>
  <c r="E91" i="10"/>
  <c r="I57" i="10" l="1"/>
  <c r="F58" i="10"/>
  <c r="H58" i="10" s="1"/>
  <c r="E92" i="10"/>
  <c r="G58" i="10" l="1"/>
  <c r="E93" i="10"/>
  <c r="I58" i="10" l="1"/>
  <c r="F59" i="10"/>
  <c r="H59" i="10" s="1"/>
  <c r="E94" i="10"/>
  <c r="G59" i="10" l="1"/>
  <c r="E95" i="10"/>
  <c r="I59" i="10" l="1"/>
  <c r="F60" i="10"/>
  <c r="H60" i="10" s="1"/>
  <c r="E96" i="10"/>
  <c r="G60" i="10" l="1"/>
  <c r="I60" i="10" s="1"/>
  <c r="E97" i="10"/>
  <c r="F61" i="10" l="1"/>
  <c r="H61" i="10" s="1"/>
  <c r="E98" i="10"/>
  <c r="G61" i="10" l="1"/>
  <c r="E99" i="10"/>
  <c r="I61" i="10" l="1"/>
  <c r="F62" i="10"/>
  <c r="H62" i="10" s="1"/>
  <c r="E100" i="10"/>
  <c r="G62" i="10" l="1"/>
  <c r="E101" i="10"/>
  <c r="I62" i="10" l="1"/>
  <c r="F63" i="10"/>
  <c r="H63" i="10" s="1"/>
  <c r="E102" i="10"/>
  <c r="G63" i="10" l="1"/>
  <c r="I63" i="10" s="1"/>
  <c r="E103" i="10"/>
  <c r="F64" i="10" l="1"/>
  <c r="H64" i="10" s="1"/>
  <c r="E104" i="10"/>
  <c r="G64" i="10" l="1"/>
  <c r="F65" i="10" s="1"/>
  <c r="H65" i="10" s="1"/>
  <c r="E105" i="10"/>
  <c r="I64" i="10" l="1"/>
  <c r="G65" i="10"/>
  <c r="E106" i="10"/>
  <c r="I65" i="10" l="1"/>
  <c r="F66" i="10"/>
  <c r="H66" i="10" s="1"/>
  <c r="E107" i="10"/>
  <c r="G66" i="10" l="1"/>
  <c r="I66" i="10" s="1"/>
  <c r="E108" i="10"/>
  <c r="F67" i="10" l="1"/>
  <c r="H67" i="10" s="1"/>
  <c r="E109" i="10"/>
  <c r="G67" i="10" l="1"/>
  <c r="I67" i="10" s="1"/>
  <c r="E110" i="10"/>
  <c r="F68" i="10" l="1"/>
  <c r="E111" i="10"/>
  <c r="H68" i="10" l="1"/>
  <c r="G68" i="10"/>
  <c r="E112" i="10"/>
  <c r="F69" i="10" l="1"/>
  <c r="I68" i="10"/>
  <c r="E113" i="10"/>
  <c r="G69" i="10" l="1"/>
  <c r="H69" i="10"/>
  <c r="E114" i="10"/>
  <c r="I69" i="10" l="1"/>
  <c r="F70" i="10"/>
  <c r="E115" i="10"/>
  <c r="H70" i="10" l="1"/>
  <c r="G70" i="10"/>
  <c r="E116" i="10"/>
  <c r="I70" i="10" l="1"/>
  <c r="F71" i="10"/>
  <c r="E117" i="10"/>
  <c r="H71" i="10" l="1"/>
  <c r="G71" i="10"/>
  <c r="E118" i="10"/>
  <c r="F72" i="10" l="1"/>
  <c r="I71" i="10"/>
  <c r="E119" i="10"/>
  <c r="H72" i="10" l="1"/>
  <c r="G72" i="10"/>
  <c r="E120" i="10"/>
  <c r="I72" i="10" l="1"/>
  <c r="F73" i="10"/>
  <c r="H73" i="10" s="1"/>
  <c r="E121" i="10"/>
  <c r="G73" i="10" l="1"/>
  <c r="E122" i="10"/>
  <c r="I73" i="10" l="1"/>
  <c r="F74" i="10"/>
  <c r="H74" i="10" s="1"/>
  <c r="E123" i="10"/>
  <c r="G74" i="10" l="1"/>
  <c r="I74" i="10" s="1"/>
  <c r="F75" i="10"/>
  <c r="H75" i="10" s="1"/>
  <c r="E124" i="10"/>
  <c r="G75" i="10" l="1"/>
  <c r="F76" i="10" s="1"/>
  <c r="H76" i="10" s="1"/>
  <c r="E125" i="10"/>
  <c r="I75" i="10" l="1"/>
  <c r="G76" i="10"/>
  <c r="E126" i="10"/>
  <c r="F77" i="10" l="1"/>
  <c r="I76" i="10"/>
  <c r="E127" i="10"/>
  <c r="H77" i="10" l="1"/>
  <c r="G77" i="10"/>
  <c r="E128" i="10"/>
  <c r="F78" i="10" l="1"/>
  <c r="H78" i="10" s="1"/>
  <c r="I77" i="10"/>
  <c r="E129" i="10"/>
  <c r="G78" i="10" l="1"/>
  <c r="E130" i="10"/>
  <c r="I78" i="10" l="1"/>
  <c r="F79" i="10"/>
  <c r="H79" i="10" s="1"/>
  <c r="E131" i="10"/>
  <c r="G79" i="10" l="1"/>
  <c r="E132" i="10"/>
  <c r="F80" i="10" l="1"/>
  <c r="H80" i="10" s="1"/>
  <c r="I79" i="10"/>
  <c r="E133" i="10"/>
  <c r="G80" i="10" l="1"/>
  <c r="E134" i="10"/>
  <c r="I80" i="10" l="1"/>
  <c r="F81" i="10"/>
  <c r="H81" i="10" s="1"/>
  <c r="E135" i="10"/>
  <c r="G81" i="10" l="1"/>
  <c r="E136" i="10"/>
  <c r="I81" i="10" l="1"/>
  <c r="F82" i="10"/>
  <c r="H82" i="10" s="1"/>
  <c r="E137" i="10"/>
  <c r="G82" i="10" l="1"/>
  <c r="E138" i="10"/>
  <c r="F83" i="10" l="1"/>
  <c r="H83" i="10" s="1"/>
  <c r="I82" i="10"/>
  <c r="E139" i="10"/>
  <c r="G83" i="10" l="1"/>
  <c r="E140" i="10"/>
  <c r="F84" i="10" l="1"/>
  <c r="H84" i="10" s="1"/>
  <c r="I83" i="10"/>
  <c r="E141" i="10"/>
  <c r="G84" i="10" l="1"/>
  <c r="E142" i="10"/>
  <c r="I84" i="10" l="1"/>
  <c r="F85" i="10"/>
  <c r="H85" i="10" s="1"/>
  <c r="E143" i="10"/>
  <c r="G85" i="10" l="1"/>
  <c r="E144" i="10"/>
  <c r="F86" i="10" l="1"/>
  <c r="H86" i="10" s="1"/>
  <c r="I85" i="10"/>
  <c r="E145" i="10"/>
  <c r="G86" i="10" l="1"/>
  <c r="E146" i="10"/>
  <c r="F87" i="10" l="1"/>
  <c r="H87" i="10" s="1"/>
  <c r="I86" i="10"/>
  <c r="E147" i="10"/>
  <c r="G87" i="10" l="1"/>
  <c r="E148" i="10"/>
  <c r="F88" i="10" l="1"/>
  <c r="H88" i="10" s="1"/>
  <c r="I87" i="10"/>
  <c r="E149" i="10"/>
  <c r="G88" i="10" l="1"/>
  <c r="F89" i="10" s="1"/>
  <c r="H89" i="10" s="1"/>
  <c r="E150" i="10"/>
  <c r="I88" i="10" l="1"/>
  <c r="G89" i="10"/>
  <c r="I89" i="10" s="1"/>
  <c r="E151" i="10"/>
  <c r="F90" i="10" l="1"/>
  <c r="H90" i="10" s="1"/>
  <c r="E152" i="10"/>
  <c r="G90" i="10" l="1"/>
  <c r="I90" i="10" s="1"/>
  <c r="E153" i="10"/>
  <c r="F91" i="10" l="1"/>
  <c r="H91" i="10" s="1"/>
  <c r="E154" i="10"/>
  <c r="G91" i="10" l="1"/>
  <c r="I91" i="10" s="1"/>
  <c r="E155" i="10"/>
  <c r="F92" i="10" l="1"/>
  <c r="E156" i="10"/>
  <c r="H92" i="10" l="1"/>
  <c r="G92" i="10"/>
  <c r="E157" i="10"/>
  <c r="F93" i="10" l="1"/>
  <c r="I92" i="10"/>
  <c r="E158" i="10"/>
  <c r="H93" i="10" l="1"/>
  <c r="G93" i="10"/>
  <c r="E159" i="10"/>
  <c r="F94" i="10" l="1"/>
  <c r="H94" i="10" s="1"/>
  <c r="I93" i="10"/>
  <c r="E160" i="10"/>
  <c r="G94" i="10" l="1"/>
  <c r="I94" i="10" s="1"/>
  <c r="E161" i="10"/>
  <c r="F95" i="10" l="1"/>
  <c r="H95" i="10" s="1"/>
  <c r="E162" i="10"/>
  <c r="G95" i="10" l="1"/>
  <c r="E163" i="10"/>
  <c r="F96" i="10" l="1"/>
  <c r="I95" i="10"/>
  <c r="E164" i="10"/>
  <c r="H96" i="10" l="1"/>
  <c r="G96" i="10"/>
  <c r="E165" i="10"/>
  <c r="I96" i="10" l="1"/>
  <c r="F97" i="10"/>
  <c r="H97" i="10" s="1"/>
  <c r="E166" i="10"/>
  <c r="G97" i="10" l="1"/>
  <c r="I97" i="10" s="1"/>
  <c r="F98" i="10"/>
  <c r="H98" i="10" s="1"/>
  <c r="E167" i="10"/>
  <c r="G98" i="10" l="1"/>
  <c r="E168" i="10"/>
  <c r="I98" i="10" l="1"/>
  <c r="F99" i="10"/>
  <c r="E169" i="10"/>
  <c r="H99" i="10" l="1"/>
  <c r="G99" i="10"/>
  <c r="E170" i="10"/>
  <c r="I99" i="10" l="1"/>
  <c r="F100" i="10"/>
  <c r="E171" i="10"/>
  <c r="H100" i="10" l="1"/>
  <c r="G100" i="10"/>
  <c r="E172" i="10"/>
  <c r="F101" i="10" l="1"/>
  <c r="H101" i="10" s="1"/>
  <c r="I100" i="10"/>
  <c r="E173" i="10"/>
  <c r="G101" i="10" l="1"/>
  <c r="F102" i="10" s="1"/>
  <c r="E174" i="10"/>
  <c r="H102" i="10" l="1"/>
  <c r="G102" i="10"/>
  <c r="I101" i="10"/>
  <c r="I102" i="10"/>
  <c r="F103" i="10"/>
  <c r="E175" i="10"/>
  <c r="H103" i="10" l="1"/>
  <c r="G103" i="10"/>
  <c r="E176" i="10"/>
  <c r="G104" i="10" l="1"/>
  <c r="I104" i="10" s="1"/>
  <c r="I103" i="10"/>
  <c r="F104" i="10"/>
  <c r="H104" i="10" s="1"/>
  <c r="E177" i="10"/>
  <c r="F105" i="10" l="1"/>
  <c r="H105" i="10" s="1"/>
  <c r="E178" i="10"/>
  <c r="G105" i="10" l="1"/>
  <c r="F106" i="10" s="1"/>
  <c r="H106" i="10" s="1"/>
  <c r="E179" i="10"/>
  <c r="I105" i="10" l="1"/>
  <c r="G106" i="10"/>
  <c r="I106" i="10" s="1"/>
  <c r="E180" i="10"/>
  <c r="F107" i="10" l="1"/>
  <c r="H107" i="10" s="1"/>
  <c r="E181" i="10"/>
  <c r="G107" i="10" l="1"/>
  <c r="I107" i="10" s="1"/>
  <c r="E182" i="10"/>
  <c r="F108" i="10" l="1"/>
  <c r="H108" i="10" s="1"/>
  <c r="E183" i="10"/>
  <c r="G108" i="10" l="1"/>
  <c r="I108" i="10" s="1"/>
  <c r="F109" i="10"/>
  <c r="H109" i="10" s="1"/>
  <c r="E184" i="10"/>
  <c r="G109" i="10" l="1"/>
  <c r="I109" i="10" s="1"/>
  <c r="E185" i="10"/>
  <c r="F110" i="10" l="1"/>
  <c r="H110" i="10" s="1"/>
  <c r="E186" i="10"/>
  <c r="G110" i="10" l="1"/>
  <c r="F111" i="10" s="1"/>
  <c r="H111" i="10" s="1"/>
  <c r="E187" i="10"/>
  <c r="I110" i="10" l="1"/>
  <c r="G111" i="10"/>
  <c r="E188" i="10"/>
  <c r="I111" i="10" l="1"/>
  <c r="F112" i="10"/>
  <c r="H112" i="10" s="1"/>
  <c r="E189" i="10"/>
  <c r="G112" i="10" l="1"/>
  <c r="E190" i="10"/>
  <c r="F113" i="10" l="1"/>
  <c r="H113" i="10" s="1"/>
  <c r="I112" i="10"/>
  <c r="E191" i="10"/>
  <c r="G113" i="10" l="1"/>
  <c r="F114" i="10" s="1"/>
  <c r="H114" i="10" s="1"/>
  <c r="E192" i="10"/>
  <c r="I113" i="10" l="1"/>
  <c r="G114" i="10"/>
  <c r="I114" i="10" s="1"/>
  <c r="E193" i="10"/>
  <c r="F115" i="10" l="1"/>
  <c r="H115" i="10" s="1"/>
  <c r="E194" i="10"/>
  <c r="G115" i="10" l="1"/>
  <c r="E195" i="10"/>
  <c r="I115" i="10" l="1"/>
  <c r="F116" i="10"/>
  <c r="H116" i="10" s="1"/>
  <c r="E196" i="10"/>
  <c r="G116" i="10" l="1"/>
  <c r="E197" i="10"/>
  <c r="I116" i="10" l="1"/>
  <c r="F117" i="10"/>
  <c r="H117" i="10" s="1"/>
  <c r="E198" i="10"/>
  <c r="G117" i="10" l="1"/>
  <c r="E199" i="10"/>
  <c r="F118" i="10" l="1"/>
  <c r="H118" i="10" s="1"/>
  <c r="I117" i="10"/>
  <c r="E200" i="10"/>
  <c r="G118" i="10" l="1"/>
  <c r="E201" i="10"/>
  <c r="F119" i="10" l="1"/>
  <c r="H119" i="10" s="1"/>
  <c r="I118" i="10"/>
  <c r="E202" i="10"/>
  <c r="G119" i="10" l="1"/>
  <c r="I119" i="10" s="1"/>
  <c r="E203" i="10"/>
  <c r="F120" i="10" l="1"/>
  <c r="H120" i="10" s="1"/>
  <c r="E204" i="10"/>
  <c r="G120" i="10" l="1"/>
  <c r="F121" i="10" s="1"/>
  <c r="H121" i="10" s="1"/>
  <c r="E205" i="10"/>
  <c r="I120" i="10" l="1"/>
  <c r="G121" i="10"/>
  <c r="I121" i="10" s="1"/>
  <c r="E206" i="10"/>
  <c r="F122" i="10" l="1"/>
  <c r="H122" i="10" s="1"/>
  <c r="E207" i="10"/>
  <c r="G122" i="10" l="1"/>
  <c r="I122" i="10" s="1"/>
  <c r="E208" i="10"/>
  <c r="F123" i="10" l="1"/>
  <c r="H123" i="10" s="1"/>
  <c r="G123" i="10"/>
  <c r="E209" i="10"/>
  <c r="I123" i="10" l="1"/>
  <c r="F124" i="10"/>
  <c r="H124" i="10" s="1"/>
  <c r="E210" i="10"/>
  <c r="G124" i="10" l="1"/>
  <c r="E211" i="10"/>
  <c r="F125" i="10" l="1"/>
  <c r="H125" i="10" s="1"/>
  <c r="I124" i="10"/>
  <c r="E212" i="10"/>
  <c r="G125" i="10" l="1"/>
  <c r="F126" i="10" s="1"/>
  <c r="H126" i="10" s="1"/>
  <c r="I125" i="10"/>
  <c r="E213" i="10"/>
  <c r="G126" i="10" l="1"/>
  <c r="F127" i="10" s="1"/>
  <c r="H127" i="10" s="1"/>
  <c r="E214" i="10"/>
  <c r="I126" i="10" l="1"/>
  <c r="G127" i="10"/>
  <c r="E215" i="10"/>
  <c r="F128" i="10" l="1"/>
  <c r="H128" i="10" s="1"/>
  <c r="I127" i="10"/>
  <c r="E216" i="10"/>
  <c r="G128" i="10" l="1"/>
  <c r="E217" i="10"/>
  <c r="I128" i="10" l="1"/>
  <c r="F129" i="10"/>
  <c r="H129" i="10" s="1"/>
  <c r="E218" i="10"/>
  <c r="G129" i="10" l="1"/>
  <c r="E219" i="10"/>
  <c r="F130" i="10" l="1"/>
  <c r="H130" i="10" s="1"/>
  <c r="I129" i="10"/>
  <c r="E220" i="10"/>
  <c r="G130" i="10" l="1"/>
  <c r="I130" i="10" s="1"/>
  <c r="E221" i="10"/>
  <c r="F131" i="10" l="1"/>
  <c r="H131" i="10" s="1"/>
  <c r="E222" i="10"/>
  <c r="G131" i="10" l="1"/>
  <c r="I131" i="10" s="1"/>
  <c r="E223" i="10"/>
  <c r="F132" i="10" l="1"/>
  <c r="E224" i="10"/>
  <c r="H132" i="10" l="1"/>
  <c r="G132" i="10"/>
  <c r="E225" i="10"/>
  <c r="F133" i="10" l="1"/>
  <c r="I132" i="10"/>
  <c r="E226" i="10"/>
  <c r="H133" i="10" l="1"/>
  <c r="G133" i="10"/>
  <c r="E227" i="10"/>
  <c r="I133" i="10" l="1"/>
  <c r="F134" i="10"/>
  <c r="E228" i="10"/>
  <c r="H134" i="10" l="1"/>
  <c r="G134" i="10"/>
  <c r="E229" i="10"/>
  <c r="I134" i="10" l="1"/>
  <c r="F135" i="10"/>
  <c r="E230" i="10"/>
  <c r="H135" i="10" l="1"/>
  <c r="G135" i="10"/>
  <c r="E231" i="10"/>
  <c r="F136" i="10" l="1"/>
  <c r="H136" i="10" s="1"/>
  <c r="I135" i="10"/>
  <c r="E232" i="10"/>
  <c r="G136" i="10" l="1"/>
  <c r="E233" i="10"/>
  <c r="F137" i="10" l="1"/>
  <c r="H137" i="10" s="1"/>
  <c r="I136" i="10"/>
  <c r="G137" i="10"/>
  <c r="E234" i="10"/>
  <c r="I137" i="10" l="1"/>
  <c r="F138" i="10"/>
  <c r="E235" i="10"/>
  <c r="H138" i="10" l="1"/>
  <c r="G138" i="10"/>
  <c r="E236" i="10"/>
  <c r="I138" i="10" l="1"/>
  <c r="F139" i="10"/>
  <c r="E237" i="10"/>
  <c r="H139" i="10" l="1"/>
  <c r="G139" i="10"/>
  <c r="E238" i="10"/>
  <c r="F140" i="10" l="1"/>
  <c r="H140" i="10" s="1"/>
  <c r="I139" i="10"/>
  <c r="E239" i="10"/>
  <c r="G140" i="10" l="1"/>
  <c r="E240" i="10"/>
  <c r="I140" i="10" l="1"/>
  <c r="F141" i="10"/>
  <c r="H141" i="10" s="1"/>
  <c r="G141" i="10"/>
  <c r="E241" i="10"/>
  <c r="I141" i="10" l="1"/>
  <c r="F142" i="10"/>
  <c r="H142" i="10" s="1"/>
  <c r="E242" i="10"/>
  <c r="G142" i="10" l="1"/>
  <c r="E243" i="10"/>
  <c r="F143" i="10" l="1"/>
  <c r="I142" i="10"/>
  <c r="E244" i="10"/>
  <c r="H143" i="10" l="1"/>
  <c r="G143" i="10"/>
  <c r="E245" i="10"/>
  <c r="I143" i="10" l="1"/>
  <c r="F144" i="10"/>
  <c r="H144" i="10" s="1"/>
  <c r="E246" i="10"/>
  <c r="G144" i="10" l="1"/>
  <c r="E247" i="10"/>
  <c r="I144" i="10" l="1"/>
  <c r="F145" i="10"/>
  <c r="H145" i="10" s="1"/>
  <c r="E248" i="10"/>
  <c r="G145" i="10" l="1"/>
  <c r="E249" i="10"/>
  <c r="I145" i="10" l="1"/>
  <c r="F146" i="10"/>
  <c r="H146" i="10" s="1"/>
  <c r="E250" i="10"/>
  <c r="G146" i="10" l="1"/>
  <c r="E251" i="10"/>
  <c r="I146" i="10" l="1"/>
  <c r="F147" i="10"/>
  <c r="H147" i="10" s="1"/>
  <c r="G147" i="10"/>
  <c r="E252" i="10"/>
  <c r="F148" i="10" l="1"/>
  <c r="H148" i="10" s="1"/>
  <c r="I147" i="10"/>
  <c r="G148" i="10"/>
  <c r="E253" i="10"/>
  <c r="F149" i="10" l="1"/>
  <c r="H149" i="10" s="1"/>
  <c r="I148" i="10"/>
  <c r="G149" i="10"/>
  <c r="E254" i="10"/>
  <c r="I149" i="10" l="1"/>
  <c r="F150" i="10"/>
  <c r="E255" i="10"/>
  <c r="H150" i="10" l="1"/>
  <c r="G150" i="10"/>
  <c r="E256" i="10"/>
  <c r="F151" i="10" l="1"/>
  <c r="H151" i="10" s="1"/>
  <c r="I150" i="10"/>
  <c r="E257" i="10"/>
  <c r="G151" i="10" l="1"/>
  <c r="E258" i="10"/>
  <c r="F152" i="10" l="1"/>
  <c r="H152" i="10" s="1"/>
  <c r="I151" i="10"/>
  <c r="E259" i="10"/>
  <c r="G152" i="10" l="1"/>
  <c r="E260" i="10"/>
  <c r="I152" i="10" l="1"/>
  <c r="F153" i="10"/>
  <c r="H153" i="10" s="1"/>
  <c r="E261" i="10"/>
  <c r="G153" i="10" l="1"/>
  <c r="F154" i="10"/>
  <c r="H154" i="10" s="1"/>
  <c r="I153" i="10"/>
  <c r="E262" i="10"/>
  <c r="G154" i="10" l="1"/>
  <c r="E263" i="10"/>
  <c r="F155" i="10" l="1"/>
  <c r="H155" i="10" s="1"/>
  <c r="I154" i="10"/>
  <c r="E264" i="10"/>
  <c r="G155" i="10" l="1"/>
  <c r="I155" i="10" s="1"/>
  <c r="F156" i="10"/>
  <c r="H156" i="10" s="1"/>
  <c r="E265" i="10"/>
  <c r="G156" i="10" l="1"/>
  <c r="I156" i="10" s="1"/>
  <c r="F157" i="10"/>
  <c r="H157" i="10" s="1"/>
  <c r="E266" i="10"/>
  <c r="G157" i="10" l="1"/>
  <c r="E267" i="10"/>
  <c r="F158" i="10" l="1"/>
  <c r="H158" i="10" s="1"/>
  <c r="I157" i="10"/>
  <c r="E268" i="10"/>
  <c r="G158" i="10" l="1"/>
  <c r="F159" i="10" s="1"/>
  <c r="E269" i="10"/>
  <c r="I158" i="10" l="1"/>
  <c r="H159" i="10"/>
  <c r="G159" i="10"/>
  <c r="E270" i="10"/>
  <c r="I159" i="10" l="1"/>
  <c r="F160" i="10"/>
  <c r="H160" i="10" s="1"/>
  <c r="E271" i="10"/>
  <c r="G160" i="10" l="1"/>
  <c r="E272" i="10"/>
  <c r="F161" i="10" l="1"/>
  <c r="H161" i="10" s="1"/>
  <c r="I160" i="10"/>
  <c r="E273" i="10"/>
  <c r="G161" i="10" l="1"/>
  <c r="E274" i="10"/>
  <c r="I161" i="10" l="1"/>
  <c r="F162" i="10"/>
  <c r="E275" i="10"/>
  <c r="H162" i="10" l="1"/>
  <c r="G162" i="10"/>
  <c r="E276" i="10"/>
  <c r="F163" i="10" l="1"/>
  <c r="H163" i="10" s="1"/>
  <c r="I162" i="10"/>
  <c r="E277" i="10"/>
  <c r="G163" i="10" l="1"/>
  <c r="E278" i="10"/>
  <c r="F164" i="10" l="1"/>
  <c r="H164" i="10" s="1"/>
  <c r="I163" i="10"/>
  <c r="G164" i="10"/>
  <c r="E279" i="10"/>
  <c r="I164" i="10" l="1"/>
  <c r="F165" i="10"/>
  <c r="H165" i="10" s="1"/>
  <c r="E280" i="10"/>
  <c r="G165" i="10" l="1"/>
  <c r="F166" i="10" s="1"/>
  <c r="H166" i="10" s="1"/>
  <c r="E281" i="10"/>
  <c r="I165" i="10" l="1"/>
  <c r="G166" i="10"/>
  <c r="I166" i="10" s="1"/>
  <c r="E282" i="10"/>
  <c r="F167" i="10" l="1"/>
  <c r="H167" i="10" s="1"/>
  <c r="E283" i="10"/>
  <c r="G167" i="10" l="1"/>
  <c r="I167" i="10" s="1"/>
  <c r="F168" i="10"/>
  <c r="H168" i="10" s="1"/>
  <c r="E284" i="10"/>
  <c r="G168" i="10" l="1"/>
  <c r="F169" i="10" s="1"/>
  <c r="H169" i="10" s="1"/>
  <c r="E285" i="10"/>
  <c r="I168" i="10" l="1"/>
  <c r="G169" i="10"/>
  <c r="E286" i="10"/>
  <c r="I169" i="10" l="1"/>
  <c r="F170" i="10"/>
  <c r="H170" i="10" s="1"/>
  <c r="E287" i="10"/>
  <c r="G170" i="10" l="1"/>
  <c r="E288" i="10"/>
  <c r="F171" i="10" l="1"/>
  <c r="H171" i="10" s="1"/>
  <c r="I170" i="10"/>
  <c r="G171" i="10"/>
  <c r="E289" i="10"/>
  <c r="I171" i="10" l="1"/>
  <c r="F172" i="10"/>
  <c r="H172" i="10" s="1"/>
  <c r="E290" i="10"/>
  <c r="G172" i="10" l="1"/>
  <c r="E291" i="10"/>
  <c r="I172" i="10" l="1"/>
  <c r="F173" i="10"/>
  <c r="H173" i="10" s="1"/>
  <c r="E292" i="10"/>
  <c r="G173" i="10" l="1"/>
  <c r="E293" i="10"/>
  <c r="I173" i="10" l="1"/>
  <c r="F174" i="10"/>
  <c r="H174" i="10" s="1"/>
  <c r="E294" i="10"/>
  <c r="G174" i="10" l="1"/>
  <c r="I174" i="10" s="1"/>
  <c r="E295" i="10"/>
  <c r="F175" i="10" l="1"/>
  <c r="H175" i="10" s="1"/>
  <c r="E296" i="10"/>
  <c r="G175" i="10" l="1"/>
  <c r="I175" i="10" s="1"/>
  <c r="F176" i="10"/>
  <c r="H176" i="10" s="1"/>
  <c r="E297" i="10"/>
  <c r="G176" i="10" l="1"/>
  <c r="I176" i="10" s="1"/>
  <c r="E298" i="10"/>
  <c r="F177" i="10" l="1"/>
  <c r="E299" i="10"/>
  <c r="H177" i="10" l="1"/>
  <c r="G177" i="10"/>
  <c r="E300" i="10"/>
  <c r="F178" i="10" l="1"/>
  <c r="H178" i="10" s="1"/>
  <c r="I177" i="10"/>
  <c r="E301" i="10"/>
  <c r="G178" i="10" l="1"/>
  <c r="I178" i="10" s="1"/>
  <c r="E302" i="10"/>
  <c r="F179" i="10" l="1"/>
  <c r="H179" i="10" s="1"/>
  <c r="E303" i="10"/>
  <c r="G179" i="10" l="1"/>
  <c r="I179" i="10"/>
  <c r="F180" i="10"/>
  <c r="E304" i="10"/>
  <c r="H180" i="10" l="1"/>
  <c r="G180" i="10"/>
  <c r="E305" i="10"/>
  <c r="I180" i="10" l="1"/>
  <c r="F181" i="10"/>
  <c r="E306" i="10"/>
  <c r="G181" i="10" l="1"/>
  <c r="H181" i="10"/>
  <c r="E307" i="10"/>
  <c r="I181" i="10" l="1"/>
  <c r="F182" i="10"/>
  <c r="H182" i="10" s="1"/>
  <c r="E308" i="10"/>
  <c r="G182" i="10" l="1"/>
  <c r="E309" i="10"/>
  <c r="I182" i="10" l="1"/>
  <c r="F183" i="10"/>
  <c r="E310" i="10"/>
  <c r="G183" i="10" l="1"/>
  <c r="H183" i="10"/>
  <c r="E311" i="10"/>
  <c r="I183" i="10" l="1"/>
  <c r="F184" i="10"/>
  <c r="H184" i="10" s="1"/>
  <c r="E312" i="10"/>
  <c r="G184" i="10" l="1"/>
  <c r="E313" i="10"/>
  <c r="I184" i="10" l="1"/>
  <c r="F185" i="10"/>
  <c r="H185" i="10" s="1"/>
  <c r="E314" i="10"/>
  <c r="G185" i="10" l="1"/>
  <c r="E315" i="10"/>
  <c r="F186" i="10" l="1"/>
  <c r="H186" i="10" s="1"/>
  <c r="I185" i="10"/>
  <c r="E316" i="10"/>
  <c r="G186" i="10" l="1"/>
  <c r="E317" i="10"/>
  <c r="I186" i="10" l="1"/>
  <c r="F187" i="10"/>
  <c r="E318" i="10"/>
  <c r="H187" i="10" l="1"/>
  <c r="G187" i="10"/>
  <c r="E319" i="10"/>
  <c r="F188" i="10" l="1"/>
  <c r="I187" i="10"/>
  <c r="E320" i="10"/>
  <c r="G188" i="10" l="1"/>
  <c r="H188" i="10"/>
  <c r="E321" i="10"/>
  <c r="F189" i="10" l="1"/>
  <c r="I188" i="10"/>
  <c r="E322" i="10"/>
  <c r="G189" i="10" l="1"/>
  <c r="H189" i="10"/>
  <c r="E323" i="10"/>
  <c r="F190" i="10" l="1"/>
  <c r="H190" i="10" s="1"/>
  <c r="I189" i="10"/>
  <c r="E324" i="10"/>
  <c r="G190" i="10" l="1"/>
  <c r="E325" i="10"/>
  <c r="I190" i="10" l="1"/>
  <c r="F191" i="10"/>
  <c r="H191" i="10" s="1"/>
  <c r="E326" i="10"/>
  <c r="G191" i="10" l="1"/>
  <c r="E327" i="10"/>
  <c r="I191" i="10" l="1"/>
  <c r="F192" i="10"/>
  <c r="E328" i="10"/>
  <c r="G192" i="10" l="1"/>
  <c r="H192" i="10"/>
  <c r="E329" i="10"/>
  <c r="F193" i="10" l="1"/>
  <c r="H193" i="10" s="1"/>
  <c r="I192" i="10"/>
  <c r="E330" i="10"/>
  <c r="G193" i="10" l="1"/>
  <c r="E331" i="10"/>
  <c r="I193" i="10" l="1"/>
  <c r="F194" i="10"/>
  <c r="H194" i="10" s="1"/>
  <c r="E332" i="10"/>
  <c r="G194" i="10" l="1"/>
  <c r="E333" i="10"/>
  <c r="F195" i="10" l="1"/>
  <c r="H195" i="10" s="1"/>
  <c r="I194" i="10"/>
  <c r="E334" i="10"/>
  <c r="G195" i="10" l="1"/>
  <c r="I195" i="10"/>
  <c r="F196" i="10"/>
  <c r="H196" i="10" s="1"/>
  <c r="E335" i="10"/>
  <c r="G196" i="10" l="1"/>
  <c r="F197" i="10" s="1"/>
  <c r="H197" i="10" s="1"/>
  <c r="E336" i="10"/>
  <c r="I196" i="10" l="1"/>
  <c r="G197" i="10"/>
  <c r="E337" i="10"/>
  <c r="I197" i="10" l="1"/>
  <c r="F198" i="10"/>
  <c r="H198" i="10" s="1"/>
  <c r="E338" i="10"/>
  <c r="G198" i="10" l="1"/>
  <c r="E339" i="10"/>
  <c r="I198" i="10" l="1"/>
  <c r="F199" i="10"/>
  <c r="H199" i="10" s="1"/>
  <c r="E340" i="10"/>
  <c r="G199" i="10" l="1"/>
  <c r="I199" i="10" s="1"/>
  <c r="E341" i="10"/>
  <c r="F200" i="10" l="1"/>
  <c r="H200" i="10" s="1"/>
  <c r="E342" i="10"/>
  <c r="G200" i="10" l="1"/>
  <c r="I200" i="10" s="1"/>
  <c r="E343" i="10"/>
  <c r="F201" i="10" l="1"/>
  <c r="H201" i="10" s="1"/>
  <c r="E344" i="10"/>
  <c r="G201" i="10" l="1"/>
  <c r="I201" i="10" s="1"/>
  <c r="E345" i="10"/>
  <c r="F202" i="10" l="1"/>
  <c r="E346" i="10"/>
  <c r="H202" i="10" l="1"/>
  <c r="G202" i="10"/>
  <c r="E347" i="10"/>
  <c r="F203" i="10" l="1"/>
  <c r="H203" i="10" s="1"/>
  <c r="I202" i="10"/>
  <c r="E348" i="10"/>
  <c r="G203" i="10" l="1"/>
  <c r="E349" i="10"/>
  <c r="I203" i="10" l="1"/>
  <c r="F204" i="10"/>
  <c r="E350" i="10"/>
  <c r="H204" i="10" l="1"/>
  <c r="G204" i="10"/>
  <c r="E351" i="10"/>
  <c r="F205" i="10" l="1"/>
  <c r="H205" i="10" s="1"/>
  <c r="I204" i="10"/>
  <c r="G205" i="10"/>
  <c r="E352" i="10"/>
  <c r="F206" i="10" l="1"/>
  <c r="I205" i="10"/>
  <c r="E353" i="10"/>
  <c r="H206" i="10" l="1"/>
  <c r="G206" i="10"/>
  <c r="E354" i="10"/>
  <c r="I206" i="10" l="1"/>
  <c r="F207" i="10"/>
  <c r="H207" i="10" s="1"/>
  <c r="G207" i="10"/>
  <c r="E355" i="10"/>
  <c r="I207" i="10" l="1"/>
  <c r="F208" i="10"/>
  <c r="H208" i="10" s="1"/>
  <c r="G208" i="10"/>
  <c r="E356" i="10"/>
  <c r="I208" i="10" l="1"/>
  <c r="F209" i="10"/>
  <c r="E357" i="10"/>
  <c r="H209" i="10" l="1"/>
  <c r="G209" i="10"/>
  <c r="E358" i="10"/>
  <c r="I209" i="10" l="1"/>
  <c r="F210" i="10"/>
  <c r="E359" i="10"/>
  <c r="H210" i="10" l="1"/>
  <c r="G210" i="10"/>
  <c r="E360" i="10"/>
  <c r="I210" i="10" l="1"/>
  <c r="F211" i="10"/>
  <c r="H211" i="10" s="1"/>
  <c r="E361" i="10"/>
  <c r="G211" i="10" l="1"/>
  <c r="I211" i="10" s="1"/>
  <c r="E362" i="10"/>
  <c r="F212" i="10" l="1"/>
  <c r="E363" i="10"/>
  <c r="H212" i="10" l="1"/>
  <c r="G212" i="10"/>
  <c r="E364" i="10"/>
  <c r="I212" i="10" l="1"/>
  <c r="F213" i="10"/>
  <c r="H213" i="10" l="1"/>
  <c r="G213" i="10"/>
  <c r="I213" i="10" l="1"/>
  <c r="F214" i="10"/>
  <c r="H214" i="10" l="1"/>
  <c r="G214" i="10"/>
  <c r="F215" i="10" l="1"/>
  <c r="H215" i="10" s="1"/>
  <c r="I214" i="10"/>
  <c r="G215" i="10"/>
  <c r="F216" i="10" l="1"/>
  <c r="H216" i="10" s="1"/>
  <c r="I215" i="10"/>
  <c r="G216" i="10"/>
  <c r="I216" i="10" l="1"/>
  <c r="F217" i="10"/>
  <c r="H217" i="10" s="1"/>
  <c r="G217" i="10"/>
  <c r="F218" i="10" s="1"/>
  <c r="H218" i="10" l="1"/>
  <c r="G218" i="10"/>
  <c r="I218" i="10" s="1"/>
  <c r="I217" i="10"/>
  <c r="F219" i="10" l="1"/>
  <c r="H219" i="10" l="1"/>
  <c r="G219" i="10"/>
  <c r="F220" i="10" l="1"/>
  <c r="H220" i="10" s="1"/>
  <c r="G220" i="10"/>
  <c r="I219" i="10"/>
  <c r="F221" i="10" l="1"/>
  <c r="H221" i="10" s="1"/>
  <c r="G221" i="10"/>
  <c r="I220" i="10"/>
  <c r="I221" i="10" l="1"/>
  <c r="F222" i="10"/>
  <c r="H222" i="10" s="1"/>
  <c r="G222" i="10" l="1"/>
  <c r="I222" i="10" l="1"/>
  <c r="F223" i="10"/>
  <c r="H223" i="10" s="1"/>
  <c r="G223" i="10" l="1"/>
  <c r="I223" i="10" l="1"/>
  <c r="F224" i="10"/>
  <c r="H224" i="10" s="1"/>
  <c r="G224" i="10" l="1"/>
  <c r="I224" i="10" l="1"/>
  <c r="F225" i="10"/>
  <c r="H225" i="10" s="1"/>
  <c r="G225" i="10"/>
  <c r="I225" i="10" l="1"/>
  <c r="F226" i="10"/>
  <c r="H226" i="10" s="1"/>
  <c r="G226" i="10"/>
  <c r="I226" i="10" l="1"/>
  <c r="F227" i="10"/>
  <c r="H227" i="10" l="1"/>
  <c r="G227" i="10"/>
  <c r="F228" i="10" l="1"/>
  <c r="H228" i="10" s="1"/>
  <c r="I227" i="10"/>
  <c r="G228" i="10"/>
  <c r="I228" i="10" s="1"/>
  <c r="F229" i="10"/>
  <c r="H229" i="10" l="1"/>
  <c r="G229" i="10"/>
  <c r="I229" i="10" l="1"/>
  <c r="F230" i="10"/>
  <c r="H230" i="10" s="1"/>
  <c r="G230" i="10" l="1"/>
  <c r="I230" i="10" l="1"/>
  <c r="F231" i="10"/>
  <c r="H231" i="10" s="1"/>
  <c r="G231" i="10" l="1"/>
  <c r="I231" i="10" l="1"/>
  <c r="F232" i="10"/>
  <c r="H232" i="10" s="1"/>
  <c r="G232" i="10" l="1"/>
  <c r="I232" i="10" l="1"/>
  <c r="F233" i="10"/>
  <c r="H233" i="10" s="1"/>
  <c r="G233" i="10" l="1"/>
  <c r="I233" i="10" l="1"/>
  <c r="F234" i="10"/>
  <c r="H234" i="10" s="1"/>
  <c r="G234" i="10" l="1"/>
  <c r="I234" i="10" s="1"/>
  <c r="F235" i="10" l="1"/>
  <c r="H235" i="10" s="1"/>
  <c r="G235" i="10"/>
  <c r="F236" i="10" l="1"/>
  <c r="H236" i="10" s="1"/>
  <c r="I235" i="10"/>
  <c r="G236" i="10" l="1"/>
  <c r="I236" i="10" l="1"/>
  <c r="F237" i="10"/>
  <c r="H237" i="10" s="1"/>
  <c r="G237" i="10" l="1"/>
  <c r="I237" i="10"/>
  <c r="F238" i="10"/>
  <c r="H238" i="10" s="1"/>
  <c r="G238" i="10" l="1"/>
  <c r="F239" i="10" l="1"/>
  <c r="H239" i="10" s="1"/>
  <c r="I238" i="10"/>
  <c r="G239" i="10" l="1"/>
  <c r="F240" i="10" s="1"/>
  <c r="H240" i="10" s="1"/>
  <c r="I239" i="10" l="1"/>
  <c r="G240" i="10"/>
  <c r="I240" i="10" l="1"/>
  <c r="F241" i="10"/>
  <c r="H241" i="10" s="1"/>
  <c r="G241" i="10" l="1"/>
  <c r="F242" i="10" l="1"/>
  <c r="H242" i="10" s="1"/>
  <c r="I241" i="10"/>
  <c r="G242" i="10" l="1"/>
  <c r="I242" i="10" l="1"/>
  <c r="F243" i="10"/>
  <c r="H243" i="10" s="1"/>
  <c r="G243" i="10" l="1"/>
  <c r="F244" i="10" l="1"/>
  <c r="H244" i="10" s="1"/>
  <c r="I243" i="10"/>
  <c r="G244" i="10" l="1"/>
  <c r="F245" i="10" l="1"/>
  <c r="H245" i="10" s="1"/>
  <c r="I244" i="10"/>
  <c r="G245" i="10" l="1"/>
  <c r="F246" i="10" l="1"/>
  <c r="H246" i="10" s="1"/>
  <c r="I245" i="10"/>
  <c r="G246" i="10"/>
  <c r="I246" i="10" l="1"/>
  <c r="F247" i="10"/>
  <c r="H247" i="10" s="1"/>
  <c r="G247" i="10" l="1"/>
  <c r="F248" i="10" s="1"/>
  <c r="H248" i="10" s="1"/>
  <c r="I247" i="10"/>
  <c r="G248" i="10" l="1"/>
  <c r="I248" i="10" s="1"/>
  <c r="F249" i="10" l="1"/>
  <c r="H249" i="10" s="1"/>
  <c r="G249" i="10" l="1"/>
  <c r="I249" i="10" s="1"/>
  <c r="F250" i="10" l="1"/>
  <c r="H250" i="10" s="1"/>
  <c r="G250" i="10" l="1"/>
  <c r="I250" i="10" s="1"/>
  <c r="F251" i="10"/>
  <c r="H251" i="10" s="1"/>
  <c r="G251" i="10" l="1"/>
  <c r="I251" i="10" l="1"/>
  <c r="F252" i="10"/>
  <c r="H252" i="10" s="1"/>
  <c r="G252" i="10" l="1"/>
  <c r="I252" i="10" l="1"/>
  <c r="F253" i="10"/>
  <c r="H253" i="10" s="1"/>
  <c r="G253" i="10" l="1"/>
  <c r="F254" i="10" l="1"/>
  <c r="H254" i="10" s="1"/>
  <c r="I253" i="10"/>
  <c r="G254" i="10" l="1"/>
  <c r="I254" i="10" l="1"/>
  <c r="F255" i="10"/>
  <c r="H255" i="10" s="1"/>
  <c r="G255" i="10" l="1"/>
  <c r="F256" i="10" l="1"/>
  <c r="H256" i="10" s="1"/>
  <c r="I255" i="10"/>
  <c r="G256" i="10" l="1"/>
  <c r="I256" i="10" s="1"/>
  <c r="F257" i="10" l="1"/>
  <c r="H257" i="10" l="1"/>
  <c r="G257" i="10"/>
  <c r="I257" i="10" l="1"/>
  <c r="F258" i="10"/>
  <c r="H258" i="10" s="1"/>
  <c r="G258" i="10" l="1"/>
  <c r="F259" i="10" l="1"/>
  <c r="H259" i="10" s="1"/>
  <c r="I258" i="10"/>
  <c r="G259" i="10" l="1"/>
  <c r="F260" i="10" s="1"/>
  <c r="H260" i="10" s="1"/>
  <c r="I259" i="10" l="1"/>
  <c r="G260" i="10"/>
  <c r="I260" i="10" l="1"/>
  <c r="F261" i="10"/>
  <c r="H261" i="10" l="1"/>
  <c r="G261" i="10"/>
  <c r="F262" i="10" l="1"/>
  <c r="H262" i="10" s="1"/>
  <c r="I261" i="10"/>
  <c r="G262" i="10"/>
  <c r="I262" i="10" l="1"/>
  <c r="F263" i="10"/>
  <c r="H263" i="10" s="1"/>
  <c r="G263" i="10" l="1"/>
  <c r="F264" i="10" l="1"/>
  <c r="H264" i="10" s="1"/>
  <c r="I263" i="10"/>
  <c r="G264" i="10" l="1"/>
  <c r="I264" i="10" s="1"/>
  <c r="F265" i="10" l="1"/>
  <c r="H265" i="10" s="1"/>
  <c r="G265" i="10" l="1"/>
  <c r="F266" i="10"/>
  <c r="H266" i="10" s="1"/>
  <c r="I265" i="10"/>
  <c r="G266" i="10" l="1"/>
  <c r="I266" i="10"/>
  <c r="F267" i="10"/>
  <c r="H267" i="10" s="1"/>
  <c r="G267" i="10" l="1"/>
  <c r="I267" i="10" l="1"/>
  <c r="F268" i="10"/>
  <c r="H268" i="10" s="1"/>
  <c r="G268" i="10" l="1"/>
  <c r="F269" i="10" l="1"/>
  <c r="H269" i="10" s="1"/>
  <c r="I268" i="10"/>
  <c r="G269" i="10"/>
  <c r="I269" i="10" l="1"/>
  <c r="F270" i="10"/>
  <c r="H270" i="10" s="1"/>
  <c r="G270" i="10" l="1"/>
  <c r="I270" i="10" l="1"/>
  <c r="F271" i="10"/>
  <c r="H271" i="10" s="1"/>
  <c r="G271" i="10" l="1"/>
  <c r="I271" i="10" l="1"/>
  <c r="F272" i="10"/>
  <c r="H272" i="10" s="1"/>
  <c r="G272" i="10" l="1"/>
  <c r="I272" i="10" l="1"/>
  <c r="F273" i="10"/>
  <c r="H273" i="10" s="1"/>
  <c r="G273" i="10" l="1"/>
  <c r="I273" i="10" s="1"/>
  <c r="F274" i="10"/>
  <c r="H274" i="10" s="1"/>
  <c r="G274" i="10" l="1"/>
  <c r="I274" i="10" l="1"/>
  <c r="F275" i="10"/>
  <c r="H275" i="10" s="1"/>
  <c r="G275" i="10" l="1"/>
  <c r="F276" i="10" l="1"/>
  <c r="H276" i="10" s="1"/>
  <c r="I275" i="10"/>
  <c r="G276" i="10" l="1"/>
  <c r="I276" i="10" s="1"/>
  <c r="F277" i="10"/>
  <c r="H277" i="10" s="1"/>
  <c r="G277" i="10" l="1"/>
  <c r="F278" i="10" l="1"/>
  <c r="H278" i="10" s="1"/>
  <c r="I277" i="10"/>
  <c r="G278" i="10" l="1"/>
  <c r="I278" i="10" l="1"/>
  <c r="F279" i="10"/>
  <c r="H279" i="10" s="1"/>
  <c r="G279" i="10" l="1"/>
  <c r="I279" i="10" s="1"/>
  <c r="F280" i="10"/>
  <c r="H280" i="10" s="1"/>
  <c r="G280" i="10" l="1"/>
  <c r="I280" i="10" l="1"/>
  <c r="F281" i="10"/>
  <c r="H281" i="10" s="1"/>
  <c r="G281" i="10"/>
  <c r="I281" i="10" l="1"/>
  <c r="F282" i="10"/>
  <c r="H282" i="10" s="1"/>
  <c r="G282" i="10" l="1"/>
  <c r="I282" i="10" s="1"/>
  <c r="F283" i="10"/>
  <c r="H283" i="10" s="1"/>
  <c r="G283" i="10" l="1"/>
  <c r="F284" i="10" l="1"/>
  <c r="H284" i="10" s="1"/>
  <c r="I283" i="10"/>
  <c r="G284" i="10" l="1"/>
  <c r="I284" i="10" l="1"/>
  <c r="F285" i="10"/>
  <c r="H285" i="10" s="1"/>
  <c r="G285" i="10"/>
  <c r="F286" i="10" l="1"/>
  <c r="H286" i="10" s="1"/>
  <c r="I285" i="10"/>
  <c r="G286" i="10" l="1"/>
  <c r="F287" i="10" s="1"/>
  <c r="H287" i="10" s="1"/>
  <c r="I286" i="10" l="1"/>
  <c r="G287" i="10"/>
  <c r="F288" i="10" l="1"/>
  <c r="H288" i="10" s="1"/>
  <c r="I287" i="10"/>
  <c r="G288" i="10" l="1"/>
  <c r="F289" i="10" s="1"/>
  <c r="H289" i="10" s="1"/>
  <c r="I288" i="10" l="1"/>
  <c r="G289" i="10"/>
  <c r="F290" i="10" s="1"/>
  <c r="H290" i="10" s="1"/>
  <c r="I289" i="10" l="1"/>
  <c r="G290" i="10"/>
  <c r="I290" i="10" s="1"/>
  <c r="F291" i="10"/>
  <c r="H291" i="10" s="1"/>
  <c r="G291" i="10" l="1"/>
  <c r="F292" i="10" s="1"/>
  <c r="H292" i="10" s="1"/>
  <c r="I291" i="10" l="1"/>
  <c r="G292" i="10"/>
  <c r="I292" i="10" s="1"/>
  <c r="F293" i="10" l="1"/>
  <c r="H293" i="10" s="1"/>
  <c r="G293" i="10"/>
  <c r="I293" i="10" s="1"/>
  <c r="F294" i="10" l="1"/>
  <c r="H294" i="10" l="1"/>
  <c r="G294" i="10"/>
  <c r="I294" i="10" l="1"/>
  <c r="F295" i="10"/>
  <c r="H295" i="10" l="1"/>
  <c r="G295" i="10"/>
  <c r="I295" i="10" l="1"/>
  <c r="F296" i="10"/>
  <c r="H296" i="10" l="1"/>
  <c r="G296" i="10"/>
  <c r="I296" i="10" l="1"/>
  <c r="F297" i="10"/>
  <c r="H297" i="10" l="1"/>
  <c r="G297" i="10"/>
  <c r="F298" i="10" l="1"/>
  <c r="I297" i="10"/>
  <c r="H298" i="10" l="1"/>
  <c r="G298" i="10"/>
  <c r="I298" i="10" l="1"/>
  <c r="F299" i="10"/>
  <c r="H299" i="10" s="1"/>
  <c r="G299" i="10" l="1"/>
  <c r="F300" i="10" l="1"/>
  <c r="H300" i="10" s="1"/>
  <c r="I299" i="10"/>
  <c r="G300" i="10"/>
  <c r="F301" i="10" l="1"/>
  <c r="H301" i="10" s="1"/>
  <c r="G301" i="10"/>
  <c r="I300" i="10"/>
  <c r="I301" i="10" l="1"/>
  <c r="F302" i="10"/>
  <c r="H302" i="10" s="1"/>
  <c r="G302" i="10" l="1"/>
  <c r="I302" i="10" l="1"/>
  <c r="F303" i="10"/>
  <c r="H303" i="10" s="1"/>
  <c r="G303" i="10"/>
  <c r="I303" i="10" l="1"/>
  <c r="F304" i="10"/>
  <c r="H304" i="10" s="1"/>
  <c r="G304" i="10"/>
  <c r="I304" i="10" l="1"/>
  <c r="F305" i="10"/>
  <c r="H305" i="10" s="1"/>
  <c r="G305" i="10"/>
  <c r="F306" i="10" l="1"/>
  <c r="H306" i="10" s="1"/>
  <c r="I305" i="10"/>
  <c r="G306" i="10" l="1"/>
  <c r="F307" i="10" l="1"/>
  <c r="H307" i="10" s="1"/>
  <c r="I306" i="10"/>
  <c r="G307" i="10"/>
  <c r="F308" i="10" l="1"/>
  <c r="H308" i="10" s="1"/>
  <c r="I307" i="10"/>
  <c r="G308" i="10"/>
  <c r="I308" i="10" l="1"/>
  <c r="F309" i="10"/>
  <c r="H309" i="10" l="1"/>
  <c r="G309" i="10"/>
  <c r="I309" i="10" l="1"/>
  <c r="F310" i="10"/>
  <c r="H310" i="10" s="1"/>
  <c r="G310" i="10" l="1"/>
  <c r="I310" i="10" l="1"/>
  <c r="F311" i="10"/>
  <c r="H311" i="10" s="1"/>
  <c r="G311" i="10"/>
  <c r="F312" i="10" l="1"/>
  <c r="H312" i="10" s="1"/>
  <c r="I311" i="10"/>
  <c r="G312" i="10"/>
  <c r="I312" i="10" l="1"/>
  <c r="F313" i="10"/>
  <c r="H313" i="10" s="1"/>
  <c r="G313" i="10" l="1"/>
  <c r="F314" i="10" l="1"/>
  <c r="H314" i="10" s="1"/>
  <c r="I313" i="10"/>
  <c r="G314" i="10" l="1"/>
  <c r="I314" i="10" l="1"/>
  <c r="F315" i="10"/>
  <c r="H315" i="10" s="1"/>
  <c r="G315" i="10" l="1"/>
  <c r="I315" i="10" l="1"/>
  <c r="F316" i="10"/>
  <c r="H316" i="10" s="1"/>
  <c r="G316" i="10" l="1"/>
  <c r="F317" i="10" l="1"/>
  <c r="H317" i="10" s="1"/>
  <c r="I316" i="10"/>
  <c r="G317" i="10"/>
  <c r="I317" i="10" l="1"/>
  <c r="F318" i="10"/>
  <c r="H318" i="10" s="1"/>
  <c r="G318" i="10"/>
  <c r="F319" i="10" l="1"/>
  <c r="H319" i="10" s="1"/>
  <c r="I318" i="10"/>
  <c r="G319" i="10" l="1"/>
  <c r="F320" i="10" l="1"/>
  <c r="H320" i="10" s="1"/>
  <c r="I319" i="10"/>
  <c r="G320" i="10"/>
  <c r="I320" i="10" l="1"/>
  <c r="F321" i="10"/>
  <c r="H321" i="10" s="1"/>
  <c r="G321" i="10" l="1"/>
  <c r="F322" i="10" l="1"/>
  <c r="H322" i="10" s="1"/>
  <c r="I321" i="10"/>
  <c r="G322" i="10"/>
  <c r="F323" i="10" l="1"/>
  <c r="H323" i="10" s="1"/>
  <c r="I322" i="10"/>
  <c r="G323" i="10"/>
  <c r="F324" i="10" l="1"/>
  <c r="H324" i="10" s="1"/>
  <c r="I323" i="10"/>
  <c r="G324" i="10" l="1"/>
  <c r="I324" i="10" l="1"/>
  <c r="F325" i="10"/>
  <c r="H325" i="10" s="1"/>
  <c r="G325" i="10" l="1"/>
  <c r="F326" i="10" l="1"/>
  <c r="H326" i="10" s="1"/>
  <c r="I325" i="10"/>
  <c r="G326" i="10"/>
  <c r="F327" i="10" l="1"/>
  <c r="H327" i="10" s="1"/>
  <c r="I326" i="10"/>
  <c r="G327" i="10"/>
  <c r="I327" i="10" l="1"/>
  <c r="F328" i="10"/>
  <c r="H328" i="10" s="1"/>
  <c r="G328" i="10" l="1"/>
  <c r="I328" i="10" l="1"/>
  <c r="F329" i="10"/>
  <c r="H329" i="10" s="1"/>
  <c r="G329" i="10"/>
  <c r="F330" i="10" l="1"/>
  <c r="I329" i="10"/>
  <c r="H330" i="10" l="1"/>
  <c r="G330" i="10"/>
  <c r="I330" i="10" l="1"/>
  <c r="F331" i="10"/>
  <c r="H331" i="10" s="1"/>
  <c r="G331" i="10" l="1"/>
  <c r="F332" i="10" l="1"/>
  <c r="H332" i="10" s="1"/>
  <c r="I331" i="10"/>
  <c r="G332" i="10"/>
  <c r="F333" i="10" l="1"/>
  <c r="I332" i="10"/>
  <c r="H333" i="10" l="1"/>
  <c r="G333" i="10"/>
  <c r="I333" i="10" l="1"/>
  <c r="F334" i="10"/>
  <c r="H334" i="10" s="1"/>
  <c r="G334" i="10" l="1"/>
  <c r="I334" i="10" l="1"/>
  <c r="F335" i="10"/>
  <c r="H335" i="10" s="1"/>
  <c r="G335" i="10" l="1"/>
  <c r="I335" i="10" l="1"/>
  <c r="F336" i="10"/>
  <c r="H336" i="10" s="1"/>
  <c r="G336" i="10" l="1"/>
  <c r="F337" i="10" l="1"/>
  <c r="H337" i="10" s="1"/>
  <c r="I336" i="10"/>
  <c r="G337" i="10"/>
  <c r="F338" i="10" l="1"/>
  <c r="H338" i="10" s="1"/>
  <c r="I337" i="10"/>
  <c r="G338" i="10"/>
  <c r="I338" i="10" l="1"/>
  <c r="F339" i="10"/>
  <c r="H339" i="10" s="1"/>
  <c r="G339" i="10"/>
  <c r="I339" i="10" l="1"/>
  <c r="F340" i="10"/>
  <c r="H340" i="10" s="1"/>
  <c r="G340" i="10" l="1"/>
  <c r="F341" i="10" l="1"/>
  <c r="H341" i="10" s="1"/>
  <c r="I340" i="10"/>
  <c r="G341" i="10" l="1"/>
  <c r="I341" i="10" l="1"/>
  <c r="F342" i="10"/>
  <c r="H342" i="10" s="1"/>
  <c r="G342" i="10"/>
  <c r="I342" i="10" l="1"/>
  <c r="F343" i="10"/>
  <c r="H343" i="10" s="1"/>
  <c r="G343" i="10" l="1"/>
  <c r="I343" i="10" l="1"/>
  <c r="F344" i="10"/>
  <c r="H344" i="10" s="1"/>
  <c r="G344" i="10" l="1"/>
  <c r="I344" i="10" l="1"/>
  <c r="F345" i="10"/>
  <c r="H345" i="10" s="1"/>
  <c r="G345" i="10" l="1"/>
  <c r="I345" i="10" l="1"/>
  <c r="F346" i="10"/>
  <c r="H346" i="10" s="1"/>
  <c r="G346" i="10"/>
  <c r="F347" i="10" l="1"/>
  <c r="H347" i="10" s="1"/>
  <c r="I346" i="10"/>
  <c r="G347" i="10"/>
  <c r="F348" i="10" l="1"/>
  <c r="H348" i="10" s="1"/>
  <c r="I347" i="10"/>
  <c r="G348" i="10"/>
  <c r="F349" i="10" l="1"/>
  <c r="H349" i="10" s="1"/>
  <c r="I348" i="10"/>
  <c r="G349" i="10"/>
  <c r="I349" i="10" l="1"/>
  <c r="F350" i="10"/>
  <c r="H350" i="10" s="1"/>
  <c r="G350" i="10" l="1"/>
  <c r="F351" i="10" l="1"/>
  <c r="H351" i="10" s="1"/>
  <c r="I350" i="10"/>
  <c r="G351" i="10"/>
  <c r="F352" i="10" l="1"/>
  <c r="H352" i="10" s="1"/>
  <c r="I351" i="10"/>
  <c r="G352" i="10"/>
  <c r="I352" i="10" l="1"/>
  <c r="F353" i="10"/>
  <c r="H353" i="10" s="1"/>
  <c r="G353" i="10" l="1"/>
  <c r="F354" i="10" l="1"/>
  <c r="H354" i="10" s="1"/>
  <c r="I353" i="10"/>
  <c r="G354" i="10" l="1"/>
  <c r="I354" i="10" l="1"/>
  <c r="F355" i="10"/>
  <c r="H355" i="10" s="1"/>
  <c r="G355" i="10"/>
  <c r="I355" i="10" l="1"/>
  <c r="F356" i="10"/>
  <c r="H356" i="10" s="1"/>
  <c r="G356" i="10" l="1"/>
  <c r="I356" i="10" l="1"/>
  <c r="F357" i="10"/>
  <c r="H357" i="10" s="1"/>
  <c r="G357" i="10"/>
  <c r="I357" i="10" l="1"/>
  <c r="F358" i="10"/>
  <c r="H358" i="10" s="1"/>
  <c r="G358" i="10"/>
  <c r="F359" i="10" l="1"/>
  <c r="H359" i="10" s="1"/>
  <c r="I358" i="10"/>
  <c r="G359" i="10" l="1"/>
  <c r="F360" i="10" l="1"/>
  <c r="H360" i="10" s="1"/>
  <c r="I359" i="10"/>
  <c r="G360" i="10"/>
  <c r="I360" i="10" l="1"/>
  <c r="F361" i="10"/>
  <c r="G361" i="10" s="1"/>
  <c r="I361" i="10" l="1"/>
  <c r="F362" i="10"/>
  <c r="H362" i="10" s="1"/>
  <c r="H361" i="10"/>
  <c r="G362" i="10" l="1"/>
  <c r="F363" i="10" l="1"/>
  <c r="I362" i="10"/>
  <c r="G363" i="10" l="1"/>
  <c r="H363" i="10"/>
  <c r="F364" i="10" l="1"/>
  <c r="I363" i="10"/>
  <c r="G364" i="10"/>
  <c r="I364" i="10" s="1"/>
  <c r="K7" i="10" s="1"/>
  <c r="H364" i="10" l="1"/>
  <c r="K4" i="10" s="1"/>
  <c r="D9" i="1"/>
  <c r="M12" i="10" l="1"/>
  <c r="N174" i="10"/>
  <c r="N310" i="10"/>
  <c r="M184" i="10"/>
  <c r="B51" i="1"/>
  <c r="B353" i="1"/>
  <c r="M110" i="10"/>
  <c r="N63" i="10"/>
  <c r="B307" i="1"/>
  <c r="B63" i="1"/>
  <c r="B272" i="1"/>
  <c r="N229" i="10"/>
  <c r="M364" i="10"/>
  <c r="M11" i="10"/>
  <c r="N345" i="10"/>
  <c r="M19" i="10"/>
  <c r="B278" i="1"/>
  <c r="N142" i="10"/>
  <c r="B94" i="1"/>
  <c r="N354" i="10"/>
  <c r="N44" i="10"/>
  <c r="B14" i="1"/>
  <c r="N204" i="10"/>
  <c r="N98" i="10"/>
  <c r="N270" i="10"/>
  <c r="N355" i="10"/>
  <c r="M123" i="10"/>
  <c r="B189" i="1"/>
  <c r="B104" i="1"/>
  <c r="M319" i="10"/>
  <c r="B308" i="1"/>
  <c r="B123" i="1"/>
  <c r="D10" i="1"/>
  <c r="N9" i="10"/>
  <c r="M306" i="10"/>
  <c r="M45" i="10"/>
  <c r="M336" i="10"/>
  <c r="B326" i="1"/>
  <c r="B82" i="1"/>
  <c r="M60" i="10"/>
  <c r="B266" i="1"/>
  <c r="B271" i="1"/>
  <c r="N50" i="10"/>
  <c r="M250" i="10"/>
  <c r="N241" i="10"/>
  <c r="M304" i="10"/>
  <c r="M257" i="10"/>
  <c r="M245" i="10"/>
  <c r="B314" i="1"/>
  <c r="B45" i="1"/>
  <c r="B171" i="1"/>
  <c r="M83" i="10"/>
  <c r="M87" i="10"/>
  <c r="M178" i="10"/>
  <c r="B281" i="1"/>
  <c r="B116" i="1"/>
  <c r="B31" i="1"/>
  <c r="N47" i="10"/>
  <c r="B319" i="1"/>
  <c r="N99" i="10"/>
  <c r="B46" i="1"/>
  <c r="B221" i="1"/>
  <c r="M270" i="10"/>
  <c r="N278" i="10"/>
  <c r="M247" i="10"/>
  <c r="M307" i="10"/>
  <c r="B306" i="1"/>
  <c r="N338" i="10"/>
  <c r="N138" i="10"/>
  <c r="M172" i="10"/>
  <c r="B262" i="1"/>
  <c r="M260" i="10"/>
  <c r="B193" i="1"/>
  <c r="B64" i="1"/>
  <c r="B358" i="1"/>
  <c r="B126" i="1"/>
  <c r="N106" i="10"/>
  <c r="M16" i="10"/>
  <c r="B265" i="1"/>
  <c r="B354" i="1"/>
  <c r="B283" i="1"/>
  <c r="B99" i="1"/>
  <c r="M69" i="10"/>
  <c r="B289" i="1"/>
  <c r="M53" i="10"/>
  <c r="M233" i="10"/>
  <c r="B156" i="1"/>
  <c r="B167" i="1"/>
  <c r="B21" i="1"/>
  <c r="B298" i="1"/>
  <c r="M297" i="10"/>
  <c r="B256" i="1"/>
  <c r="M192" i="10"/>
  <c r="N51" i="10"/>
  <c r="M202" i="10"/>
  <c r="B228" i="1"/>
  <c r="N128" i="10"/>
  <c r="B331" i="1"/>
  <c r="N191" i="10"/>
  <c r="M102" i="10"/>
  <c r="M157" i="10"/>
  <c r="M203" i="10"/>
  <c r="B166" i="1"/>
  <c r="B165" i="1"/>
  <c r="B327" i="1"/>
  <c r="B230" i="1"/>
  <c r="B17" i="1"/>
  <c r="M256" i="10"/>
  <c r="M234" i="10"/>
  <c r="B362" i="1"/>
  <c r="N281" i="10"/>
  <c r="B251" i="1"/>
  <c r="N296" i="10"/>
  <c r="N223" i="10"/>
  <c r="M33" i="10"/>
  <c r="B245" i="1"/>
  <c r="N319" i="10"/>
  <c r="N194" i="10"/>
  <c r="N127" i="10"/>
  <c r="N103" i="10"/>
  <c r="B320" i="1"/>
  <c r="M220" i="10"/>
  <c r="M280" i="10"/>
  <c r="M75" i="10"/>
  <c r="M206" i="10"/>
  <c r="B65" i="1"/>
  <c r="M173" i="10"/>
  <c r="N139" i="10"/>
  <c r="M335" i="10"/>
  <c r="N287" i="10"/>
  <c r="M282" i="10"/>
  <c r="M51" i="10"/>
  <c r="N149" i="10"/>
  <c r="B350" i="1"/>
  <c r="M144" i="10"/>
  <c r="N62" i="10"/>
  <c r="M241" i="10"/>
  <c r="N86" i="10"/>
  <c r="M59" i="10"/>
  <c r="N161" i="10"/>
  <c r="M193" i="10"/>
  <c r="M277" i="10"/>
  <c r="B276" i="1"/>
  <c r="N35" i="10"/>
  <c r="N12" i="10"/>
  <c r="B175" i="1"/>
  <c r="B309" i="1"/>
  <c r="N178" i="10"/>
  <c r="B115" i="1"/>
  <c r="N65" i="10"/>
  <c r="M182" i="10"/>
  <c r="N276" i="10"/>
  <c r="M148" i="10"/>
  <c r="B349" i="1"/>
  <c r="N43" i="10"/>
  <c r="B311" i="1"/>
  <c r="B222" i="1"/>
  <c r="M269" i="10"/>
  <c r="B159" i="1"/>
  <c r="M302" i="10"/>
  <c r="B237" i="1"/>
  <c r="B96" i="1"/>
  <c r="B212" i="1"/>
  <c r="N183" i="10"/>
  <c r="B58" i="1"/>
  <c r="M287" i="10"/>
  <c r="B71" i="1"/>
  <c r="M119" i="10"/>
  <c r="M180" i="10"/>
  <c r="B219" i="1"/>
  <c r="M262" i="10"/>
  <c r="N266" i="10"/>
  <c r="N328" i="10"/>
  <c r="M8" i="10"/>
  <c r="N28" i="10"/>
  <c r="N159" i="10"/>
  <c r="M346" i="10"/>
  <c r="M291" i="10"/>
  <c r="M39" i="10"/>
  <c r="B270" i="1"/>
  <c r="N243" i="10"/>
  <c r="N112" i="10"/>
  <c r="M321" i="10"/>
  <c r="M96" i="10"/>
  <c r="M211" i="10"/>
  <c r="B346" i="1"/>
  <c r="N83" i="10"/>
  <c r="B103" i="1"/>
  <c r="N145" i="10"/>
  <c r="N301" i="10"/>
  <c r="B181" i="1"/>
  <c r="M113" i="10"/>
  <c r="N48" i="10"/>
  <c r="N261" i="10"/>
  <c r="N88" i="10"/>
  <c r="N324" i="10"/>
  <c r="M293" i="10"/>
  <c r="N336" i="10"/>
  <c r="M58" i="10"/>
  <c r="B287" i="1"/>
  <c r="N317" i="10"/>
  <c r="B285" i="1"/>
  <c r="B371" i="1"/>
  <c r="N206" i="10"/>
  <c r="B247" i="1"/>
  <c r="B100" i="1"/>
  <c r="M43" i="10"/>
  <c r="B190" i="1"/>
  <c r="B92" i="1"/>
  <c r="B243" i="1"/>
  <c r="B16" i="1"/>
  <c r="N335" i="10"/>
  <c r="B188" i="1"/>
  <c r="B143" i="1"/>
  <c r="M350" i="10"/>
  <c r="N137" i="10"/>
  <c r="N95" i="10"/>
  <c r="M284" i="10"/>
  <c r="N129" i="10"/>
  <c r="N41" i="10"/>
  <c r="N91" i="10"/>
  <c r="N322" i="10"/>
  <c r="N19" i="10"/>
  <c r="N64" i="10"/>
  <c r="M153" i="10"/>
  <c r="N111" i="10"/>
  <c r="N348" i="10"/>
  <c r="B66" i="1"/>
  <c r="B201" i="1"/>
  <c r="N13" i="10"/>
  <c r="M93" i="10"/>
  <c r="B60" i="1"/>
  <c r="B365" i="1"/>
  <c r="M86" i="10"/>
  <c r="M101" i="10"/>
  <c r="B27" i="1"/>
  <c r="M240" i="10"/>
  <c r="M159" i="10"/>
  <c r="B41" i="1"/>
  <c r="B34" i="1"/>
  <c r="B366" i="1"/>
  <c r="B288" i="1"/>
  <c r="B263" i="1"/>
  <c r="M189" i="10"/>
  <c r="B172" i="1"/>
  <c r="B249" i="1"/>
  <c r="M163" i="10"/>
  <c r="M333" i="10"/>
  <c r="M84" i="10"/>
  <c r="N78" i="10"/>
  <c r="N282" i="10"/>
  <c r="N144" i="10"/>
  <c r="B176" i="1"/>
  <c r="N179" i="10"/>
  <c r="B177" i="1"/>
  <c r="N113" i="10"/>
  <c r="M252" i="10"/>
  <c r="N68" i="10"/>
  <c r="M360" i="10"/>
  <c r="B351" i="1"/>
  <c r="M340" i="10"/>
  <c r="N120" i="10"/>
  <c r="M108" i="10"/>
  <c r="M95" i="10"/>
  <c r="M197" i="10"/>
  <c r="M303" i="10"/>
  <c r="M131" i="10"/>
  <c r="B118" i="1"/>
  <c r="N93" i="10"/>
  <c r="N275" i="10"/>
  <c r="M332" i="10"/>
  <c r="M65" i="10"/>
  <c r="N260" i="10"/>
  <c r="N307" i="10"/>
  <c r="B356" i="1"/>
  <c r="B125" i="1"/>
  <c r="B182" i="1"/>
  <c r="M34" i="10"/>
  <c r="N104" i="10"/>
  <c r="M125" i="10"/>
  <c r="M124" i="10"/>
  <c r="N31" i="10"/>
  <c r="N85" i="10"/>
  <c r="B153" i="1"/>
  <c r="M62" i="10"/>
  <c r="N303" i="10"/>
  <c r="B78" i="1"/>
  <c r="N89" i="10"/>
  <c r="B248" i="1"/>
  <c r="B114" i="1"/>
  <c r="B76" i="1"/>
  <c r="B35" i="1"/>
  <c r="N136" i="10"/>
  <c r="N171" i="10"/>
  <c r="B299" i="1"/>
  <c r="M130" i="10"/>
  <c r="M278" i="10"/>
  <c r="N361" i="10"/>
  <c r="B23" i="1"/>
  <c r="B22" i="1"/>
  <c r="B50" i="1"/>
  <c r="B169" i="1"/>
  <c r="B341" i="1"/>
  <c r="N36" i="10"/>
  <c r="N362" i="10"/>
  <c r="B344" i="1"/>
  <c r="B127" i="1"/>
  <c r="M322" i="10"/>
  <c r="M237" i="10"/>
  <c r="N60" i="10"/>
  <c r="B151" i="1"/>
  <c r="M337" i="10"/>
  <c r="M55" i="10"/>
  <c r="N262" i="10"/>
  <c r="B282" i="1"/>
  <c r="N90" i="10"/>
  <c r="B111" i="1"/>
  <c r="M343" i="10"/>
  <c r="B347" i="1"/>
  <c r="M285" i="10"/>
  <c r="M210" i="10"/>
  <c r="M29" i="10"/>
  <c r="N123" i="10"/>
  <c r="B294" i="1"/>
  <c r="B279" i="1"/>
  <c r="N258" i="10"/>
  <c r="M133" i="10"/>
  <c r="M169" i="10"/>
  <c r="N18" i="10"/>
  <c r="B29" i="1"/>
  <c r="N27" i="10"/>
  <c r="N359" i="10"/>
  <c r="M347" i="10"/>
  <c r="B342" i="1"/>
  <c r="B268" i="1"/>
  <c r="M325" i="10"/>
  <c r="N76" i="10"/>
  <c r="M139" i="10"/>
  <c r="N294" i="10"/>
  <c r="M276" i="10"/>
  <c r="N329" i="10"/>
  <c r="N92" i="10"/>
  <c r="M248" i="10"/>
  <c r="N40" i="10"/>
  <c r="M212" i="10"/>
  <c r="N298" i="10"/>
  <c r="M201" i="10"/>
  <c r="B163" i="1"/>
  <c r="N318" i="10"/>
  <c r="N257" i="10"/>
  <c r="N265" i="10"/>
  <c r="N251" i="10"/>
  <c r="B229" i="1"/>
  <c r="B291" i="1"/>
  <c r="M228" i="10"/>
  <c r="M296" i="10"/>
  <c r="B334" i="1"/>
  <c r="B239" i="1"/>
  <c r="B19" i="1"/>
  <c r="B107" i="1"/>
  <c r="N34" i="10"/>
  <c r="B150" i="1"/>
  <c r="M227" i="10"/>
  <c r="N32" i="10"/>
  <c r="B97" i="1"/>
  <c r="N118" i="10"/>
  <c r="N210" i="10"/>
  <c r="N151" i="10"/>
  <c r="M221" i="10"/>
  <c r="N122" i="10"/>
  <c r="M288" i="10"/>
  <c r="M158" i="10"/>
  <c r="M7" i="10"/>
  <c r="M339" i="10"/>
  <c r="M150" i="10"/>
  <c r="B105" i="1"/>
  <c r="B79" i="1"/>
  <c r="N166" i="10"/>
  <c r="M357" i="10"/>
  <c r="M326" i="10"/>
  <c r="B168" i="1"/>
  <c r="N360" i="10"/>
  <c r="B213" i="1"/>
  <c r="N237" i="10"/>
  <c r="B48" i="1"/>
  <c r="N22" i="10"/>
  <c r="M94" i="10"/>
  <c r="B36" i="1"/>
  <c r="M224" i="10"/>
  <c r="N304" i="10"/>
  <c r="N101" i="10"/>
  <c r="N208" i="10"/>
  <c r="M115" i="10"/>
  <c r="B297" i="1"/>
  <c r="B69" i="1"/>
  <c r="B135" i="1"/>
  <c r="B258" i="1"/>
  <c r="N152" i="10"/>
  <c r="B108" i="1"/>
  <c r="B368" i="1"/>
  <c r="N164" i="10"/>
  <c r="B98" i="1"/>
  <c r="B101" i="1"/>
  <c r="B146" i="1"/>
  <c r="N333" i="10"/>
  <c r="N321" i="10"/>
  <c r="M363" i="10"/>
  <c r="N176" i="10"/>
  <c r="B139" i="1"/>
  <c r="N168" i="10"/>
  <c r="N33" i="10"/>
  <c r="B337" i="1"/>
  <c r="N312" i="10"/>
  <c r="M89" i="10"/>
  <c r="N277" i="10"/>
  <c r="M5" i="10"/>
  <c r="N7" i="10"/>
  <c r="B191" i="1"/>
  <c r="M274" i="10"/>
  <c r="N268" i="10"/>
  <c r="N153" i="10"/>
  <c r="B253" i="1"/>
  <c r="B145" i="1"/>
  <c r="N331" i="10"/>
  <c r="N253" i="10"/>
  <c r="M140" i="10"/>
  <c r="M36" i="10"/>
  <c r="M17" i="10"/>
  <c r="N351" i="10"/>
  <c r="M239" i="10"/>
  <c r="M152" i="10"/>
  <c r="N327" i="10"/>
  <c r="N334" i="10"/>
  <c r="M73" i="10"/>
  <c r="B25" i="1"/>
  <c r="B215" i="1"/>
  <c r="N213" i="10"/>
  <c r="B132" i="1"/>
  <c r="N316" i="10"/>
  <c r="M219" i="10"/>
  <c r="N340" i="10"/>
  <c r="B324" i="1"/>
  <c r="M143" i="10"/>
  <c r="B112" i="1"/>
  <c r="N364" i="10"/>
  <c r="N216" i="10"/>
  <c r="M56" i="10"/>
  <c r="N238" i="10"/>
  <c r="N107" i="10"/>
  <c r="B174" i="1"/>
  <c r="B134" i="1"/>
  <c r="B129" i="1"/>
  <c r="B330" i="1"/>
  <c r="N57" i="10"/>
  <c r="M137" i="10"/>
  <c r="N203" i="10"/>
  <c r="N212" i="10"/>
  <c r="B240" i="1"/>
  <c r="M243" i="10"/>
  <c r="B236" i="1"/>
  <c r="N325" i="10"/>
  <c r="M331" i="10"/>
  <c r="B315" i="1"/>
  <c r="N56" i="10"/>
  <c r="N283" i="10"/>
  <c r="B207" i="1"/>
  <c r="N250" i="10"/>
  <c r="B80" i="1"/>
  <c r="N330" i="10"/>
  <c r="N156" i="10"/>
  <c r="N71" i="10"/>
  <c r="M31" i="10"/>
  <c r="B86" i="1"/>
  <c r="M198" i="10"/>
  <c r="N39" i="10"/>
  <c r="B355" i="1"/>
  <c r="N305" i="10"/>
  <c r="M185" i="10"/>
  <c r="B197" i="1"/>
  <c r="B162" i="1"/>
  <c r="M266" i="10"/>
  <c r="N155" i="10"/>
  <c r="B160" i="1"/>
  <c r="M70" i="10"/>
  <c r="N234" i="10"/>
  <c r="B110" i="1"/>
  <c r="M104" i="10"/>
  <c r="M300" i="10"/>
  <c r="B338" i="1"/>
  <c r="B216" i="1"/>
  <c r="M126" i="10"/>
  <c r="M222" i="10"/>
  <c r="N160" i="10"/>
  <c r="N224" i="10"/>
  <c r="B336" i="1"/>
  <c r="N295" i="10"/>
  <c r="M9" i="10"/>
  <c r="B33" i="1"/>
  <c r="M72" i="10"/>
  <c r="M50" i="10"/>
  <c r="N66" i="10"/>
  <c r="N157" i="10"/>
  <c r="B316" i="1"/>
  <c r="N141" i="10"/>
  <c r="N193" i="10"/>
  <c r="M174" i="10"/>
  <c r="N132" i="10"/>
  <c r="M183" i="10"/>
  <c r="N162" i="10"/>
  <c r="N74" i="10"/>
  <c r="M253" i="10"/>
  <c r="B273" i="1"/>
  <c r="M361" i="10"/>
  <c r="N169" i="10"/>
  <c r="M200" i="10"/>
  <c r="B360" i="1"/>
  <c r="B296" i="1"/>
  <c r="M188" i="10"/>
  <c r="M264" i="10"/>
  <c r="M82" i="10"/>
  <c r="N163" i="10"/>
  <c r="N8" i="10"/>
  <c r="N105" i="10"/>
  <c r="B199" i="1"/>
  <c r="N357" i="10"/>
  <c r="M344" i="10"/>
  <c r="N227" i="10"/>
  <c r="M311" i="10"/>
  <c r="N188" i="10"/>
  <c r="N274" i="10"/>
  <c r="M305" i="10"/>
  <c r="B61" i="1"/>
  <c r="N70" i="10"/>
  <c r="N197" i="10"/>
  <c r="M127" i="10"/>
  <c r="M122" i="10"/>
  <c r="B369" i="1"/>
  <c r="N46" i="10"/>
  <c r="N205" i="10"/>
  <c r="M216" i="10"/>
  <c r="N124" i="10"/>
  <c r="M281" i="10"/>
  <c r="M314" i="10"/>
  <c r="B305" i="1"/>
  <c r="N11" i="10"/>
  <c r="M78" i="10"/>
  <c r="M2" i="10"/>
  <c r="B87" i="1"/>
  <c r="M175" i="10"/>
  <c r="M48" i="10"/>
  <c r="M261" i="10"/>
  <c r="B24" i="1"/>
  <c r="B318" i="1"/>
  <c r="N256" i="10"/>
  <c r="B292" i="1"/>
  <c r="M114" i="10"/>
  <c r="N313" i="10"/>
  <c r="B198" i="1"/>
  <c r="N280" i="10"/>
  <c r="N150" i="10"/>
  <c r="M330" i="10"/>
  <c r="B242" i="1"/>
  <c r="M168" i="10"/>
  <c r="N309" i="10"/>
  <c r="N308" i="10"/>
  <c r="M98" i="10"/>
  <c r="N218" i="10"/>
  <c r="N190" i="10"/>
  <c r="N102" i="10"/>
  <c r="N30" i="10"/>
  <c r="N239" i="10"/>
  <c r="M242" i="10"/>
  <c r="B32" i="1"/>
  <c r="B120" i="1"/>
  <c r="M6" i="10"/>
  <c r="B54" i="1"/>
  <c r="M66" i="10"/>
  <c r="B246" i="1"/>
  <c r="N196" i="10"/>
  <c r="B154" i="1"/>
  <c r="M318" i="10"/>
  <c r="M117" i="10"/>
  <c r="N148" i="10"/>
  <c r="M109" i="10"/>
  <c r="M230" i="10"/>
  <c r="N323" i="10"/>
  <c r="B304" i="1"/>
  <c r="B133" i="1"/>
  <c r="N341" i="10"/>
  <c r="N202" i="10"/>
  <c r="N349" i="10"/>
  <c r="M186" i="10"/>
  <c r="N181" i="10"/>
  <c r="N299" i="10"/>
  <c r="M195" i="10"/>
  <c r="M142" i="10"/>
  <c r="B373" i="1"/>
  <c r="M121" i="10"/>
  <c r="B102" i="1"/>
  <c r="B325" i="1"/>
  <c r="B28" i="1"/>
  <c r="B214" i="1"/>
  <c r="B128" i="1"/>
  <c r="B210" i="1"/>
  <c r="M215" i="10"/>
  <c r="B183" i="1"/>
  <c r="N211" i="10"/>
  <c r="N200" i="10"/>
  <c r="B161" i="1"/>
  <c r="M279" i="10"/>
  <c r="M312" i="10"/>
  <c r="M81" i="10"/>
  <c r="B323" i="1"/>
  <c r="B250" i="1"/>
  <c r="N293" i="10"/>
  <c r="B77" i="1"/>
  <c r="M213" i="10"/>
  <c r="B62" i="1"/>
  <c r="M162" i="10"/>
  <c r="B226" i="1"/>
  <c r="M46" i="10"/>
  <c r="M255" i="10"/>
  <c r="N186" i="10"/>
  <c r="M353" i="10"/>
  <c r="M76" i="10"/>
  <c r="B185" i="1"/>
  <c r="N96" i="10"/>
  <c r="B37" i="1"/>
  <c r="M271" i="10"/>
  <c r="M179" i="10"/>
  <c r="M88" i="10"/>
  <c r="B361" i="1"/>
  <c r="M57" i="10"/>
  <c r="B200" i="1"/>
  <c r="N306" i="10"/>
  <c r="B295" i="1"/>
  <c r="B89" i="1"/>
  <c r="M32" i="10"/>
  <c r="N358" i="10"/>
  <c r="N350" i="10"/>
  <c r="M263" i="10"/>
  <c r="N26" i="10"/>
  <c r="M54" i="10"/>
  <c r="N108" i="10"/>
  <c r="B232" i="1"/>
  <c r="M22" i="10"/>
  <c r="B74" i="1"/>
  <c r="N279" i="10"/>
  <c r="B57" i="1"/>
  <c r="B333" i="1"/>
  <c r="M354" i="10"/>
  <c r="N363" i="10"/>
  <c r="M259" i="10"/>
  <c r="N297" i="10"/>
  <c r="N343" i="10"/>
  <c r="N17" i="10"/>
  <c r="N209" i="10"/>
  <c r="N100" i="10"/>
  <c r="N5" i="10"/>
  <c r="N244" i="10"/>
  <c r="M217" i="10"/>
  <c r="B328" i="1"/>
  <c r="B317" i="1"/>
  <c r="B301" i="1"/>
  <c r="B186" i="1"/>
  <c r="M145" i="10"/>
  <c r="M156" i="10"/>
  <c r="M310" i="10"/>
  <c r="M26" i="10"/>
  <c r="M356" i="10"/>
  <c r="N332" i="10"/>
  <c r="N247" i="10"/>
  <c r="B370" i="1"/>
  <c r="B15" i="1"/>
  <c r="N225" i="10"/>
  <c r="B184" i="1"/>
  <c r="B332" i="1"/>
  <c r="B140" i="1"/>
  <c r="M191" i="10"/>
  <c r="B302" i="1"/>
  <c r="N255" i="10"/>
  <c r="M37" i="10"/>
  <c r="M238" i="10"/>
  <c r="M116" i="10"/>
  <c r="M128" i="10"/>
  <c r="N346" i="10"/>
  <c r="B73" i="1"/>
  <c r="M223" i="10"/>
  <c r="M71" i="10"/>
  <c r="M265" i="10"/>
  <c r="B149" i="1"/>
  <c r="N273" i="10"/>
  <c r="B178" i="1"/>
  <c r="B91" i="1"/>
  <c r="B121" i="1"/>
  <c r="N219" i="10"/>
  <c r="N114" i="10"/>
  <c r="M349" i="10"/>
  <c r="N10" i="10"/>
  <c r="M194" i="10"/>
  <c r="M40" i="10"/>
  <c r="N24" i="10"/>
  <c r="N352" i="10"/>
  <c r="B286" i="1"/>
  <c r="B44" i="1"/>
  <c r="N14" i="10"/>
  <c r="M132" i="10"/>
  <c r="N246" i="10"/>
  <c r="M35" i="10"/>
  <c r="N79" i="10"/>
  <c r="M61" i="10"/>
  <c r="N187" i="10"/>
  <c r="B113" i="1"/>
  <c r="N16" i="10"/>
  <c r="M47" i="10"/>
  <c r="N21" i="10"/>
  <c r="M64" i="10"/>
  <c r="N185" i="10"/>
  <c r="N189" i="10"/>
  <c r="N180" i="10"/>
  <c r="B357" i="1"/>
  <c r="B264" i="1"/>
  <c r="B18" i="1"/>
  <c r="N173" i="10"/>
  <c r="B238" i="1"/>
  <c r="N72" i="10"/>
  <c r="M362" i="10"/>
  <c r="B206" i="1"/>
  <c r="B345" i="1"/>
  <c r="B343" i="1"/>
  <c r="M199" i="10"/>
  <c r="B372" i="1"/>
  <c r="M348" i="10"/>
  <c r="M28" i="10"/>
  <c r="B204" i="1"/>
  <c r="M24" i="10"/>
  <c r="B119" i="1"/>
  <c r="N284" i="10"/>
  <c r="M328" i="10"/>
  <c r="N58" i="10"/>
  <c r="M313" i="10"/>
  <c r="N6" i="10"/>
  <c r="B49" i="1"/>
  <c r="B42" i="1"/>
  <c r="N25" i="10"/>
  <c r="N52" i="10"/>
  <c r="N177" i="10"/>
  <c r="B260" i="1"/>
  <c r="M204" i="10"/>
  <c r="B124" i="1"/>
  <c r="N300" i="10"/>
  <c r="B93" i="1"/>
  <c r="N130" i="10"/>
  <c r="M164" i="10"/>
  <c r="M120" i="10"/>
  <c r="N110" i="10"/>
  <c r="M112" i="10"/>
  <c r="M290" i="10"/>
  <c r="M63" i="10"/>
  <c r="B141" i="1"/>
  <c r="M181" i="10"/>
  <c r="B363" i="1"/>
  <c r="M147" i="10"/>
  <c r="N172" i="10"/>
  <c r="B155" i="1"/>
  <c r="B364" i="1"/>
  <c r="B136" i="1"/>
  <c r="M151" i="10"/>
  <c r="N192" i="10"/>
  <c r="N55" i="10"/>
  <c r="N170" i="10"/>
  <c r="M352" i="10"/>
  <c r="B218" i="1"/>
  <c r="N94" i="10"/>
  <c r="N254" i="10"/>
  <c r="N135" i="10"/>
  <c r="B70" i="1"/>
  <c r="N45" i="10"/>
  <c r="B59" i="1"/>
  <c r="B244" i="1"/>
  <c r="B152" i="1"/>
  <c r="B158" i="1"/>
  <c r="N131" i="10"/>
  <c r="B259" i="1"/>
  <c r="B192" i="1"/>
  <c r="N236" i="10"/>
  <c r="B335" i="1"/>
  <c r="N356" i="10"/>
  <c r="N158" i="10"/>
  <c r="N249" i="10"/>
  <c r="B109" i="1"/>
  <c r="M30" i="10"/>
  <c r="N240" i="10"/>
  <c r="N269" i="10"/>
  <c r="M317" i="10"/>
  <c r="M338" i="10"/>
  <c r="N267" i="10"/>
  <c r="B257" i="1"/>
  <c r="B359" i="1"/>
  <c r="B340" i="1"/>
  <c r="M268" i="10"/>
  <c r="M295" i="10"/>
  <c r="M320" i="10"/>
  <c r="N199" i="10"/>
  <c r="M235" i="10"/>
  <c r="B83" i="1"/>
  <c r="B90" i="1"/>
  <c r="M52" i="10"/>
  <c r="N146" i="10"/>
  <c r="M118" i="10"/>
  <c r="M209" i="10"/>
  <c r="N140" i="10"/>
  <c r="M136" i="10"/>
  <c r="N61" i="10"/>
  <c r="N233" i="10"/>
  <c r="N73" i="10"/>
  <c r="M309" i="10"/>
  <c r="M160" i="10"/>
  <c r="N344" i="10"/>
  <c r="M10" i="10"/>
  <c r="B202" i="1"/>
  <c r="M100" i="10"/>
  <c r="M38" i="10"/>
  <c r="M77" i="10"/>
  <c r="M105" i="10"/>
  <c r="M244" i="10"/>
  <c r="B225" i="1"/>
  <c r="N353" i="10"/>
  <c r="N215" i="10"/>
  <c r="M165" i="10"/>
  <c r="B142" i="1"/>
  <c r="N80" i="10"/>
  <c r="M15" i="10"/>
  <c r="B224" i="1"/>
  <c r="M289" i="10"/>
  <c r="M4" i="10"/>
  <c r="N311" i="10"/>
  <c r="B303" i="1"/>
  <c r="B180" i="1"/>
  <c r="M190" i="10"/>
  <c r="B321" i="1"/>
  <c r="M161" i="10"/>
  <c r="M106" i="10"/>
  <c r="B220" i="1"/>
  <c r="B280" i="1"/>
  <c r="B269" i="1"/>
  <c r="M246" i="10"/>
  <c r="B339" i="1"/>
  <c r="N87" i="10"/>
  <c r="N37" i="10"/>
  <c r="M308" i="10"/>
  <c r="B52" i="1"/>
  <c r="M345" i="10"/>
  <c r="N84" i="10"/>
  <c r="B47" i="1"/>
  <c r="N126" i="10"/>
  <c r="N326" i="10"/>
  <c r="B211" i="1"/>
  <c r="M272" i="10"/>
  <c r="N288" i="10"/>
  <c r="N337" i="10"/>
  <c r="M273" i="10"/>
  <c r="N115" i="10"/>
  <c r="N67" i="10"/>
  <c r="N167" i="10"/>
  <c r="B85" i="1"/>
  <c r="B241" i="1"/>
  <c r="M323" i="10"/>
  <c r="M155" i="10"/>
  <c r="N222" i="10"/>
  <c r="B367" i="1"/>
  <c r="N175" i="10"/>
  <c r="N320" i="10"/>
  <c r="B267" i="1"/>
  <c r="M315" i="10"/>
  <c r="M275" i="10"/>
  <c r="B293" i="1"/>
  <c r="N214" i="10"/>
  <c r="B147" i="1"/>
  <c r="N117" i="10"/>
  <c r="N217" i="10"/>
  <c r="M231" i="10"/>
  <c r="M232" i="10"/>
  <c r="M351" i="10"/>
  <c r="M301" i="10"/>
  <c r="N59" i="10"/>
  <c r="N23" i="10"/>
  <c r="B329" i="1"/>
  <c r="N154" i="10"/>
  <c r="B284" i="1"/>
  <c r="B170" i="1"/>
  <c r="M334" i="10"/>
  <c r="N69" i="10"/>
  <c r="N4" i="10"/>
  <c r="N302" i="10"/>
  <c r="M141" i="10"/>
  <c r="N42" i="10"/>
  <c r="N15" i="10"/>
  <c r="B217" i="1"/>
  <c r="N271" i="10"/>
  <c r="B122" i="1"/>
  <c r="N248" i="10"/>
  <c r="B277" i="1"/>
  <c r="M236" i="10"/>
  <c r="N20" i="10"/>
  <c r="B290" i="1"/>
  <c r="B187" i="1"/>
  <c r="M21" i="10"/>
  <c r="M92" i="10"/>
  <c r="N121" i="10"/>
  <c r="B148" i="1"/>
  <c r="N292" i="10"/>
  <c r="M67" i="10"/>
  <c r="B38" i="1"/>
  <c r="M187" i="10"/>
  <c r="B67" i="1"/>
  <c r="B30" i="1"/>
  <c r="M286" i="10"/>
  <c r="N75" i="10"/>
  <c r="M299" i="10"/>
  <c r="M329" i="10"/>
  <c r="B261" i="1"/>
  <c r="M226" i="10"/>
  <c r="M74" i="10"/>
  <c r="N82" i="10"/>
  <c r="M355" i="10"/>
  <c r="M359" i="10"/>
  <c r="N195" i="10"/>
  <c r="M85" i="10"/>
  <c r="N259" i="10"/>
  <c r="B39" i="1"/>
  <c r="N339" i="10"/>
  <c r="B322" i="1"/>
  <c r="M167" i="10"/>
  <c r="B227" i="1"/>
  <c r="B252" i="1"/>
  <c r="M208" i="10"/>
  <c r="B254" i="1"/>
  <c r="N242" i="10"/>
  <c r="N198" i="10"/>
  <c r="B84" i="1"/>
  <c r="M176" i="10"/>
  <c r="B194" i="1"/>
  <c r="B130" i="1"/>
  <c r="N231" i="10"/>
  <c r="B26" i="1"/>
  <c r="N285" i="10"/>
  <c r="M258" i="10"/>
  <c r="N49" i="10"/>
  <c r="B68" i="1"/>
  <c r="M103" i="10"/>
  <c r="M166" i="10"/>
  <c r="B179" i="1"/>
  <c r="N347" i="10"/>
  <c r="B173" i="1"/>
  <c r="B348" i="1"/>
  <c r="M138" i="10"/>
  <c r="N133" i="10"/>
  <c r="N264" i="10"/>
  <c r="B144" i="1"/>
  <c r="M298" i="10"/>
  <c r="N97" i="10"/>
  <c r="M254" i="10"/>
  <c r="N201" i="10"/>
  <c r="M283" i="10"/>
  <c r="M68" i="10"/>
  <c r="B20" i="1"/>
  <c r="N315" i="10"/>
  <c r="M324" i="10"/>
  <c r="B300" i="1"/>
  <c r="M341" i="10"/>
  <c r="N226" i="10"/>
  <c r="M42" i="10"/>
  <c r="N29" i="10"/>
  <c r="M111" i="10"/>
  <c r="N38" i="10"/>
  <c r="B88" i="1"/>
  <c r="M44" i="10"/>
  <c r="N245" i="10"/>
  <c r="B352" i="1"/>
  <c r="B43" i="1"/>
  <c r="N116" i="10"/>
  <c r="M134" i="10"/>
  <c r="M171" i="10"/>
  <c r="N147" i="10"/>
  <c r="B275" i="1"/>
  <c r="N290" i="10"/>
  <c r="K10" i="10"/>
  <c r="B203" i="1"/>
  <c r="M135" i="10"/>
  <c r="M27" i="10"/>
  <c r="N252" i="10"/>
  <c r="B138" i="1"/>
  <c r="B313" i="1"/>
  <c r="B234" i="1"/>
  <c r="B233" i="1"/>
  <c r="B310" i="1"/>
  <c r="N221" i="10"/>
  <c r="B255" i="1"/>
  <c r="N81" i="10"/>
  <c r="M342" i="10"/>
  <c r="M14" i="10"/>
  <c r="B72" i="1"/>
  <c r="N235" i="10"/>
  <c r="B53" i="1"/>
  <c r="M79" i="10"/>
  <c r="B40" i="1"/>
  <c r="N220" i="10"/>
  <c r="M249" i="10"/>
  <c r="N207" i="10"/>
  <c r="M229" i="10"/>
  <c r="M18" i="10"/>
  <c r="M225" i="10"/>
  <c r="B223" i="1"/>
  <c r="M23" i="10"/>
  <c r="M149" i="10"/>
  <c r="M90" i="10"/>
  <c r="B231" i="1"/>
  <c r="N286" i="10"/>
  <c r="M41" i="10"/>
  <c r="B195" i="1"/>
  <c r="N109" i="10"/>
  <c r="B205" i="1"/>
  <c r="B131" i="1"/>
  <c r="M358" i="10"/>
  <c r="M214" i="10"/>
  <c r="M267" i="10"/>
  <c r="B274" i="1"/>
  <c r="M146" i="10"/>
  <c r="B95" i="1"/>
  <c r="B235" i="1"/>
  <c r="B81" i="1"/>
  <c r="N125" i="10"/>
  <c r="M49" i="10"/>
  <c r="M25" i="10"/>
  <c r="N289" i="10"/>
  <c r="M196" i="10"/>
  <c r="M154" i="10"/>
  <c r="N77" i="10"/>
  <c r="M292" i="10"/>
  <c r="N272" i="10"/>
  <c r="N314" i="10"/>
  <c r="B137" i="1"/>
  <c r="N53" i="10"/>
  <c r="N232" i="10"/>
  <c r="N263" i="10"/>
  <c r="M205" i="10"/>
  <c r="M99" i="10"/>
  <c r="N228" i="10"/>
  <c r="B157" i="1"/>
  <c r="M327" i="10"/>
  <c r="M316" i="10"/>
  <c r="N230" i="10"/>
  <c r="N134" i="10"/>
  <c r="N54" i="10"/>
  <c r="N119" i="10"/>
  <c r="M91" i="10"/>
  <c r="N165" i="10"/>
  <c r="B117" i="1"/>
  <c r="M218" i="10"/>
  <c r="B208" i="1"/>
  <c r="N342" i="10"/>
  <c r="B164" i="1"/>
  <c r="M107" i="10"/>
  <c r="M97" i="10"/>
  <c r="B312" i="1"/>
  <c r="M251" i="10"/>
  <c r="B75" i="1"/>
  <c r="B196" i="1"/>
  <c r="M20" i="10"/>
  <c r="M129" i="10"/>
  <c r="M170" i="10"/>
  <c r="M13" i="10"/>
  <c r="B55" i="1"/>
  <c r="N291" i="10"/>
  <c r="M207" i="10"/>
  <c r="N184" i="10"/>
  <c r="N143" i="10"/>
  <c r="M80" i="10"/>
  <c r="B106" i="1"/>
  <c r="M294" i="10"/>
  <c r="M177" i="10"/>
  <c r="B56" i="1"/>
  <c r="N182" i="10"/>
  <c r="B209" i="1"/>
  <c r="E339" i="1" l="1"/>
  <c r="C339" i="1"/>
  <c r="G339" i="1" s="1"/>
  <c r="F339" i="1"/>
  <c r="C340" i="1"/>
  <c r="G340" i="1" s="1"/>
  <c r="F340" i="1"/>
  <c r="E340" i="1"/>
  <c r="F141" i="1"/>
  <c r="E141" i="1"/>
  <c r="C141" i="1"/>
  <c r="G141" i="1" s="1"/>
  <c r="C301" i="1"/>
  <c r="G301" i="1" s="1"/>
  <c r="E301" i="1"/>
  <c r="F301" i="1"/>
  <c r="F361" i="1"/>
  <c r="E361" i="1"/>
  <c r="C361" i="1"/>
  <c r="G361" i="1" s="1"/>
  <c r="C305" i="1"/>
  <c r="G305" i="1" s="1"/>
  <c r="E305" i="1"/>
  <c r="F305" i="1"/>
  <c r="E228" i="1"/>
  <c r="C228" i="1"/>
  <c r="G228" i="1" s="1"/>
  <c r="F228" i="1"/>
  <c r="F40" i="1"/>
  <c r="C40" i="1"/>
  <c r="G40" i="1" s="1"/>
  <c r="E40" i="1"/>
  <c r="C194" i="1"/>
  <c r="G194" i="1" s="1"/>
  <c r="F194" i="1"/>
  <c r="E194" i="1"/>
  <c r="E277" i="1"/>
  <c r="F277" i="1"/>
  <c r="C277" i="1"/>
  <c r="G277" i="1" s="1"/>
  <c r="F47" i="1"/>
  <c r="C47" i="1"/>
  <c r="G47" i="1" s="1"/>
  <c r="E47" i="1"/>
  <c r="C90" i="1"/>
  <c r="G90" i="1" s="1"/>
  <c r="F90" i="1"/>
  <c r="E90" i="1"/>
  <c r="E336" i="1"/>
  <c r="C336" i="1"/>
  <c r="G336" i="1" s="1"/>
  <c r="F336" i="1"/>
  <c r="F156" i="1"/>
  <c r="C156" i="1"/>
  <c r="G156" i="1" s="1"/>
  <c r="E156" i="1"/>
  <c r="E82" i="1"/>
  <c r="F82" i="1"/>
  <c r="C82" i="1"/>
  <c r="G82" i="1" s="1"/>
  <c r="C95" i="1"/>
  <c r="G95" i="1" s="1"/>
  <c r="F95" i="1"/>
  <c r="E95" i="1"/>
  <c r="C68" i="1"/>
  <c r="G68" i="1" s="1"/>
  <c r="F68" i="1"/>
  <c r="E68" i="1"/>
  <c r="F269" i="1"/>
  <c r="C269" i="1"/>
  <c r="G269" i="1" s="1"/>
  <c r="E269" i="1"/>
  <c r="F303" i="1"/>
  <c r="E303" i="1"/>
  <c r="C303" i="1"/>
  <c r="G303" i="1" s="1"/>
  <c r="F83" i="1"/>
  <c r="E83" i="1"/>
  <c r="C83" i="1"/>
  <c r="G83" i="1" s="1"/>
  <c r="E257" i="1"/>
  <c r="C257" i="1"/>
  <c r="G257" i="1" s="1"/>
  <c r="F257" i="1"/>
  <c r="E158" i="1"/>
  <c r="F158" i="1"/>
  <c r="C158" i="1"/>
  <c r="G158" i="1" s="1"/>
  <c r="E364" i="1"/>
  <c r="C364" i="1"/>
  <c r="G364" i="1" s="1"/>
  <c r="F364" i="1"/>
  <c r="F124" i="1"/>
  <c r="E124" i="1"/>
  <c r="C124" i="1"/>
  <c r="G124" i="1" s="1"/>
  <c r="F91" i="1"/>
  <c r="E91" i="1"/>
  <c r="C91" i="1"/>
  <c r="G91" i="1" s="1"/>
  <c r="C140" i="1"/>
  <c r="G140" i="1" s="1"/>
  <c r="F140" i="1"/>
  <c r="E140" i="1"/>
  <c r="C328" i="1"/>
  <c r="G328" i="1" s="1"/>
  <c r="F328" i="1"/>
  <c r="E328" i="1"/>
  <c r="E250" i="1"/>
  <c r="C250" i="1"/>
  <c r="G250" i="1" s="1"/>
  <c r="F250" i="1"/>
  <c r="F183" i="1"/>
  <c r="E183" i="1"/>
  <c r="C183" i="1"/>
  <c r="G183" i="1" s="1"/>
  <c r="E120" i="1"/>
  <c r="F120" i="1"/>
  <c r="C120" i="1"/>
  <c r="G120" i="1" s="1"/>
  <c r="C198" i="1"/>
  <c r="G198" i="1" s="1"/>
  <c r="F198" i="1"/>
  <c r="E198" i="1"/>
  <c r="F110" i="1"/>
  <c r="E110" i="1"/>
  <c r="C110" i="1"/>
  <c r="G110" i="1" s="1"/>
  <c r="C132" i="1"/>
  <c r="G132" i="1" s="1"/>
  <c r="F132" i="1"/>
  <c r="E132" i="1"/>
  <c r="E253" i="1"/>
  <c r="C253" i="1"/>
  <c r="G253" i="1" s="1"/>
  <c r="F253" i="1"/>
  <c r="F239" i="1"/>
  <c r="E239" i="1"/>
  <c r="C239" i="1"/>
  <c r="G239" i="1" s="1"/>
  <c r="F342" i="1"/>
  <c r="C342" i="1"/>
  <c r="G342" i="1" s="1"/>
  <c r="E342" i="1"/>
  <c r="C169" i="1"/>
  <c r="G169" i="1" s="1"/>
  <c r="F169" i="1"/>
  <c r="E169" i="1"/>
  <c r="E249" i="1"/>
  <c r="F249" i="1"/>
  <c r="C249" i="1"/>
  <c r="G249" i="1" s="1"/>
  <c r="F143" i="1"/>
  <c r="E143" i="1"/>
  <c r="C143" i="1"/>
  <c r="G143" i="1" s="1"/>
  <c r="E100" i="1"/>
  <c r="C100" i="1"/>
  <c r="G100" i="1" s="1"/>
  <c r="F100" i="1"/>
  <c r="F350" i="1"/>
  <c r="E350" i="1"/>
  <c r="C350" i="1"/>
  <c r="G350" i="1" s="1"/>
  <c r="E65" i="1"/>
  <c r="C65" i="1"/>
  <c r="G65" i="1" s="1"/>
  <c r="F65" i="1"/>
  <c r="F362" i="1"/>
  <c r="C362" i="1"/>
  <c r="G362" i="1" s="1"/>
  <c r="E362" i="1"/>
  <c r="F221" i="1"/>
  <c r="E221" i="1"/>
  <c r="C221" i="1"/>
  <c r="G221" i="1" s="1"/>
  <c r="C326" i="1"/>
  <c r="G326" i="1" s="1"/>
  <c r="E326" i="1"/>
  <c r="F326" i="1"/>
  <c r="C14" i="1"/>
  <c r="G14" i="1" s="1"/>
  <c r="E14" i="1"/>
  <c r="F14" i="1"/>
  <c r="C353" i="1"/>
  <c r="G353" i="1" s="1"/>
  <c r="E353" i="1"/>
  <c r="F353" i="1"/>
  <c r="C131" i="1"/>
  <c r="G131" i="1" s="1"/>
  <c r="F131" i="1"/>
  <c r="E131" i="1"/>
  <c r="C42" i="1"/>
  <c r="G42" i="1" s="1"/>
  <c r="E42" i="1"/>
  <c r="F42" i="1"/>
  <c r="F286" i="1"/>
  <c r="E286" i="1"/>
  <c r="C286" i="1"/>
  <c r="G286" i="1" s="1"/>
  <c r="F325" i="1"/>
  <c r="C325" i="1"/>
  <c r="G325" i="1" s="1"/>
  <c r="E325" i="1"/>
  <c r="E273" i="1"/>
  <c r="C273" i="1"/>
  <c r="G273" i="1" s="1"/>
  <c r="F273" i="1"/>
  <c r="F105" i="1"/>
  <c r="E105" i="1"/>
  <c r="C105" i="1"/>
  <c r="G105" i="1" s="1"/>
  <c r="F34" i="1"/>
  <c r="E34" i="1"/>
  <c r="C34" i="1"/>
  <c r="G34" i="1" s="1"/>
  <c r="E287" i="1"/>
  <c r="F287" i="1"/>
  <c r="C287" i="1"/>
  <c r="G287" i="1" s="1"/>
  <c r="E251" i="1"/>
  <c r="F251" i="1"/>
  <c r="C251" i="1"/>
  <c r="G251" i="1" s="1"/>
  <c r="E167" i="1"/>
  <c r="C167" i="1"/>
  <c r="G167" i="1" s="1"/>
  <c r="F167" i="1"/>
  <c r="E123" i="1"/>
  <c r="C123" i="1"/>
  <c r="G123" i="1" s="1"/>
  <c r="F123" i="1"/>
  <c r="E20" i="1"/>
  <c r="F20" i="1"/>
  <c r="C20" i="1"/>
  <c r="G20" i="1" s="1"/>
  <c r="C147" i="1"/>
  <c r="G147" i="1" s="1"/>
  <c r="E147" i="1"/>
  <c r="F147" i="1"/>
  <c r="C142" i="1"/>
  <c r="G142" i="1" s="1"/>
  <c r="F142" i="1"/>
  <c r="E142" i="1"/>
  <c r="F49" i="1"/>
  <c r="E49" i="1"/>
  <c r="C49" i="1"/>
  <c r="G49" i="1" s="1"/>
  <c r="E121" i="1"/>
  <c r="F121" i="1"/>
  <c r="C121" i="1"/>
  <c r="G121" i="1" s="1"/>
  <c r="E102" i="1"/>
  <c r="C102" i="1"/>
  <c r="G102" i="1" s="1"/>
  <c r="F102" i="1"/>
  <c r="E316" i="1"/>
  <c r="C316" i="1"/>
  <c r="G316" i="1" s="1"/>
  <c r="F316" i="1"/>
  <c r="F315" i="1"/>
  <c r="C315" i="1"/>
  <c r="G315" i="1" s="1"/>
  <c r="E315" i="1"/>
  <c r="C181" i="1"/>
  <c r="G181" i="1" s="1"/>
  <c r="E181" i="1"/>
  <c r="F181" i="1"/>
  <c r="F262" i="1"/>
  <c r="C262" i="1"/>
  <c r="G262" i="1" s="1"/>
  <c r="E262" i="1"/>
  <c r="E209" i="1"/>
  <c r="C209" i="1"/>
  <c r="G209" i="1" s="1"/>
  <c r="F209" i="1"/>
  <c r="E30" i="1"/>
  <c r="F30" i="1"/>
  <c r="C30" i="1"/>
  <c r="G30" i="1" s="1"/>
  <c r="C122" i="1"/>
  <c r="G122" i="1" s="1"/>
  <c r="F122" i="1"/>
  <c r="E122" i="1"/>
  <c r="E293" i="1"/>
  <c r="C293" i="1"/>
  <c r="G293" i="1" s="1"/>
  <c r="F293" i="1"/>
  <c r="E280" i="1"/>
  <c r="C280" i="1"/>
  <c r="G280" i="1" s="1"/>
  <c r="F280" i="1"/>
  <c r="F202" i="1"/>
  <c r="E202" i="1"/>
  <c r="C202" i="1"/>
  <c r="G202" i="1" s="1"/>
  <c r="E152" i="1"/>
  <c r="C152" i="1"/>
  <c r="G152" i="1" s="1"/>
  <c r="F152" i="1"/>
  <c r="F218" i="1"/>
  <c r="E218" i="1"/>
  <c r="C218" i="1"/>
  <c r="G218" i="1" s="1"/>
  <c r="E155" i="1"/>
  <c r="F155" i="1"/>
  <c r="C155" i="1"/>
  <c r="G155" i="1" s="1"/>
  <c r="E238" i="1"/>
  <c r="C238" i="1"/>
  <c r="G238" i="1" s="1"/>
  <c r="F238" i="1"/>
  <c r="E178" i="1"/>
  <c r="F178" i="1"/>
  <c r="C178" i="1"/>
  <c r="G178" i="1" s="1"/>
  <c r="F332" i="1"/>
  <c r="C332" i="1"/>
  <c r="G332" i="1" s="1"/>
  <c r="E332" i="1"/>
  <c r="C232" i="1"/>
  <c r="G232" i="1" s="1"/>
  <c r="F232" i="1"/>
  <c r="E232" i="1"/>
  <c r="F89" i="1"/>
  <c r="E89" i="1"/>
  <c r="C89" i="1"/>
  <c r="G89" i="1" s="1"/>
  <c r="F323" i="1"/>
  <c r="E323" i="1"/>
  <c r="C323" i="1"/>
  <c r="G323" i="1" s="1"/>
  <c r="E373" i="1"/>
  <c r="F373" i="1"/>
  <c r="C373" i="1"/>
  <c r="G373" i="1" s="1"/>
  <c r="F32" i="1"/>
  <c r="E32" i="1"/>
  <c r="C32" i="1"/>
  <c r="G32" i="1" s="1"/>
  <c r="F296" i="1"/>
  <c r="E296" i="1"/>
  <c r="C296" i="1"/>
  <c r="G296" i="1" s="1"/>
  <c r="F330" i="1"/>
  <c r="E330" i="1"/>
  <c r="C330" i="1"/>
  <c r="G330" i="1" s="1"/>
  <c r="F258" i="1"/>
  <c r="E258" i="1"/>
  <c r="C258" i="1"/>
  <c r="G258" i="1" s="1"/>
  <c r="E168" i="1"/>
  <c r="F168" i="1"/>
  <c r="C168" i="1"/>
  <c r="G168" i="1" s="1"/>
  <c r="C97" i="1"/>
  <c r="G97" i="1" s="1"/>
  <c r="E97" i="1"/>
  <c r="F97" i="1"/>
  <c r="E334" i="1"/>
  <c r="C334" i="1"/>
  <c r="G334" i="1" s="1"/>
  <c r="F334" i="1"/>
  <c r="C279" i="1"/>
  <c r="G279" i="1" s="1"/>
  <c r="F279" i="1"/>
  <c r="E279" i="1"/>
  <c r="F111" i="1"/>
  <c r="E111" i="1"/>
  <c r="C111" i="1"/>
  <c r="G111" i="1" s="1"/>
  <c r="F50" i="1"/>
  <c r="E50" i="1"/>
  <c r="C50" i="1"/>
  <c r="G50" i="1" s="1"/>
  <c r="C182" i="1"/>
  <c r="G182" i="1" s="1"/>
  <c r="E182" i="1"/>
  <c r="F182" i="1"/>
  <c r="C176" i="1"/>
  <c r="G176" i="1" s="1"/>
  <c r="F176" i="1"/>
  <c r="E176" i="1"/>
  <c r="C172" i="1"/>
  <c r="G172" i="1" s="1"/>
  <c r="E172" i="1"/>
  <c r="F172" i="1"/>
  <c r="E201" i="1"/>
  <c r="C201" i="1"/>
  <c r="G201" i="1" s="1"/>
  <c r="F201" i="1"/>
  <c r="F188" i="1"/>
  <c r="C188" i="1"/>
  <c r="G188" i="1" s="1"/>
  <c r="E188" i="1"/>
  <c r="C247" i="1"/>
  <c r="G247" i="1" s="1"/>
  <c r="F247" i="1"/>
  <c r="E247" i="1"/>
  <c r="F58" i="1"/>
  <c r="E58" i="1"/>
  <c r="C58" i="1"/>
  <c r="G58" i="1" s="1"/>
  <c r="E222" i="1"/>
  <c r="F222" i="1"/>
  <c r="C222" i="1"/>
  <c r="G222" i="1" s="1"/>
  <c r="E115" i="1"/>
  <c r="C115" i="1"/>
  <c r="G115" i="1" s="1"/>
  <c r="F115" i="1"/>
  <c r="E46" i="1"/>
  <c r="F46" i="1"/>
  <c r="C46" i="1"/>
  <c r="G46" i="1" s="1"/>
  <c r="C104" i="1"/>
  <c r="G104" i="1" s="1"/>
  <c r="E104" i="1"/>
  <c r="F104" i="1"/>
  <c r="C51" i="1"/>
  <c r="G51" i="1" s="1"/>
  <c r="F51" i="1"/>
  <c r="E51" i="1"/>
  <c r="E329" i="1"/>
  <c r="F329" i="1"/>
  <c r="C329" i="1"/>
  <c r="G329" i="1" s="1"/>
  <c r="C368" i="1"/>
  <c r="G368" i="1" s="1"/>
  <c r="F368" i="1"/>
  <c r="E368" i="1"/>
  <c r="C354" i="1"/>
  <c r="G354" i="1" s="1"/>
  <c r="E354" i="1"/>
  <c r="F354" i="1"/>
  <c r="F164" i="1"/>
  <c r="E164" i="1"/>
  <c r="C164" i="1"/>
  <c r="G164" i="1" s="1"/>
  <c r="C255" i="1"/>
  <c r="G255" i="1" s="1"/>
  <c r="F255" i="1"/>
  <c r="E255" i="1"/>
  <c r="E227" i="1"/>
  <c r="F227" i="1"/>
  <c r="C227" i="1"/>
  <c r="G227" i="1" s="1"/>
  <c r="C359" i="1"/>
  <c r="G359" i="1" s="1"/>
  <c r="F359" i="1"/>
  <c r="E359" i="1"/>
  <c r="F204" i="1"/>
  <c r="C204" i="1"/>
  <c r="G204" i="1" s="1"/>
  <c r="E204" i="1"/>
  <c r="E317" i="1"/>
  <c r="F317" i="1"/>
  <c r="C317" i="1"/>
  <c r="G317" i="1" s="1"/>
  <c r="C213" i="1"/>
  <c r="G213" i="1" s="1"/>
  <c r="E213" i="1"/>
  <c r="F213" i="1"/>
  <c r="C268" i="1"/>
  <c r="G268" i="1" s="1"/>
  <c r="E268" i="1"/>
  <c r="F268" i="1"/>
  <c r="F78" i="1"/>
  <c r="C78" i="1"/>
  <c r="G78" i="1" s="1"/>
  <c r="E78" i="1"/>
  <c r="F159" i="1"/>
  <c r="E159" i="1"/>
  <c r="C159" i="1"/>
  <c r="G159" i="1" s="1"/>
  <c r="F308" i="1"/>
  <c r="C308" i="1"/>
  <c r="G308" i="1" s="1"/>
  <c r="E308" i="1"/>
  <c r="C52" i="1"/>
  <c r="G52" i="1" s="1"/>
  <c r="E52" i="1"/>
  <c r="F52" i="1"/>
  <c r="F244" i="1"/>
  <c r="C244" i="1"/>
  <c r="G244" i="1" s="1"/>
  <c r="E244" i="1"/>
  <c r="E260" i="1"/>
  <c r="F260" i="1"/>
  <c r="C260" i="1"/>
  <c r="G260" i="1" s="1"/>
  <c r="F372" i="1"/>
  <c r="E372" i="1"/>
  <c r="C372" i="1"/>
  <c r="G372" i="1" s="1"/>
  <c r="C184" i="1"/>
  <c r="G184" i="1" s="1"/>
  <c r="E184" i="1"/>
  <c r="F184" i="1"/>
  <c r="F295" i="1"/>
  <c r="C295" i="1"/>
  <c r="G295" i="1" s="1"/>
  <c r="E295" i="1"/>
  <c r="F37" i="1"/>
  <c r="C37" i="1"/>
  <c r="G37" i="1" s="1"/>
  <c r="E37" i="1"/>
  <c r="C226" i="1"/>
  <c r="G226" i="1" s="1"/>
  <c r="F226" i="1"/>
  <c r="E226" i="1"/>
  <c r="C210" i="1"/>
  <c r="G210" i="1" s="1"/>
  <c r="F210" i="1"/>
  <c r="E210" i="1"/>
  <c r="E133" i="1"/>
  <c r="C133" i="1"/>
  <c r="G133" i="1" s="1"/>
  <c r="F133" i="1"/>
  <c r="E154" i="1"/>
  <c r="C154" i="1"/>
  <c r="G154" i="1" s="1"/>
  <c r="F154" i="1"/>
  <c r="E87" i="1"/>
  <c r="F87" i="1"/>
  <c r="C87" i="1"/>
  <c r="G87" i="1" s="1"/>
  <c r="E61" i="1"/>
  <c r="F61" i="1"/>
  <c r="C61" i="1"/>
  <c r="G61" i="1" s="1"/>
  <c r="F199" i="1"/>
  <c r="E199" i="1"/>
  <c r="C199" i="1"/>
  <c r="G199" i="1" s="1"/>
  <c r="C360" i="1"/>
  <c r="G360" i="1" s="1"/>
  <c r="F360" i="1"/>
  <c r="E360" i="1"/>
  <c r="F355" i="1"/>
  <c r="E355" i="1"/>
  <c r="C355" i="1"/>
  <c r="G355" i="1" s="1"/>
  <c r="F80" i="1"/>
  <c r="E80" i="1"/>
  <c r="C80" i="1"/>
  <c r="G80" i="1" s="1"/>
  <c r="F236" i="1"/>
  <c r="C236" i="1"/>
  <c r="G236" i="1" s="1"/>
  <c r="E236" i="1"/>
  <c r="C129" i="1"/>
  <c r="G129" i="1" s="1"/>
  <c r="F129" i="1"/>
  <c r="E129" i="1"/>
  <c r="F112" i="1"/>
  <c r="E112" i="1"/>
  <c r="C112" i="1"/>
  <c r="G112" i="1" s="1"/>
  <c r="F215" i="1"/>
  <c r="C215" i="1"/>
  <c r="G215" i="1" s="1"/>
  <c r="E215" i="1"/>
  <c r="E337" i="1"/>
  <c r="F337" i="1"/>
  <c r="C337" i="1"/>
  <c r="G337" i="1" s="1"/>
  <c r="F146" i="1"/>
  <c r="C146" i="1"/>
  <c r="G146" i="1" s="1"/>
  <c r="E146" i="1"/>
  <c r="E135" i="1"/>
  <c r="F135" i="1"/>
  <c r="C135" i="1"/>
  <c r="G135" i="1" s="1"/>
  <c r="E36" i="1"/>
  <c r="F36" i="1"/>
  <c r="C36" i="1"/>
  <c r="G36" i="1" s="1"/>
  <c r="C163" i="1"/>
  <c r="G163" i="1" s="1"/>
  <c r="F163" i="1"/>
  <c r="E163" i="1"/>
  <c r="C294" i="1"/>
  <c r="G294" i="1" s="1"/>
  <c r="E294" i="1"/>
  <c r="F294" i="1"/>
  <c r="E22" i="1"/>
  <c r="F22" i="1"/>
  <c r="C22" i="1"/>
  <c r="G22" i="1" s="1"/>
  <c r="C35" i="1"/>
  <c r="G35" i="1" s="1"/>
  <c r="F35" i="1"/>
  <c r="E35" i="1"/>
  <c r="E153" i="1"/>
  <c r="C153" i="1"/>
  <c r="G153" i="1" s="1"/>
  <c r="F153" i="1"/>
  <c r="E125" i="1"/>
  <c r="F125" i="1"/>
  <c r="C125" i="1"/>
  <c r="G125" i="1" s="1"/>
  <c r="F118" i="1"/>
  <c r="E118" i="1"/>
  <c r="C118" i="1"/>
  <c r="G118" i="1" s="1"/>
  <c r="C351" i="1"/>
  <c r="G351" i="1" s="1"/>
  <c r="F351" i="1"/>
  <c r="E351" i="1"/>
  <c r="E27" i="1"/>
  <c r="C27" i="1"/>
  <c r="G27" i="1" s="1"/>
  <c r="F27" i="1"/>
  <c r="C66" i="1"/>
  <c r="G66" i="1" s="1"/>
  <c r="F66" i="1"/>
  <c r="E66" i="1"/>
  <c r="F103" i="1"/>
  <c r="E103" i="1"/>
  <c r="C103" i="1"/>
  <c r="G103" i="1" s="1"/>
  <c r="F270" i="1"/>
  <c r="E270" i="1"/>
  <c r="C270" i="1"/>
  <c r="G270" i="1" s="1"/>
  <c r="E311" i="1"/>
  <c r="F311" i="1"/>
  <c r="C311" i="1"/>
  <c r="G311" i="1" s="1"/>
  <c r="C245" i="1"/>
  <c r="G245" i="1" s="1"/>
  <c r="E245" i="1"/>
  <c r="F245" i="1"/>
  <c r="C256" i="1"/>
  <c r="G256" i="1" s="1"/>
  <c r="E256" i="1"/>
  <c r="F256" i="1"/>
  <c r="C289" i="1"/>
  <c r="G289" i="1" s="1"/>
  <c r="E289" i="1"/>
  <c r="F289" i="1"/>
  <c r="F126" i="1"/>
  <c r="C126" i="1"/>
  <c r="G126" i="1" s="1"/>
  <c r="E126" i="1"/>
  <c r="C189" i="1"/>
  <c r="G189" i="1" s="1"/>
  <c r="E189" i="1"/>
  <c r="F189" i="1"/>
  <c r="C81" i="1"/>
  <c r="G81" i="1" s="1"/>
  <c r="F81" i="1"/>
  <c r="E81" i="1"/>
  <c r="F144" i="1"/>
  <c r="E144" i="1"/>
  <c r="C144" i="1"/>
  <c r="G144" i="1" s="1"/>
  <c r="E206" i="1"/>
  <c r="F206" i="1"/>
  <c r="C206" i="1"/>
  <c r="G206" i="1" s="1"/>
  <c r="C302" i="1"/>
  <c r="G302" i="1" s="1"/>
  <c r="E302" i="1"/>
  <c r="F302" i="1"/>
  <c r="E190" i="1"/>
  <c r="C190" i="1"/>
  <c r="G190" i="1" s="1"/>
  <c r="F190" i="1"/>
  <c r="F165" i="1"/>
  <c r="E165" i="1"/>
  <c r="C165" i="1"/>
  <c r="G165" i="1" s="1"/>
  <c r="F235" i="1"/>
  <c r="C235" i="1"/>
  <c r="G235" i="1" s="1"/>
  <c r="E235" i="1"/>
  <c r="C148" i="1"/>
  <c r="G148" i="1" s="1"/>
  <c r="F148" i="1"/>
  <c r="E148" i="1"/>
  <c r="F367" i="1"/>
  <c r="C367" i="1"/>
  <c r="G367" i="1" s="1"/>
  <c r="E367" i="1"/>
  <c r="F136" i="1"/>
  <c r="E136" i="1"/>
  <c r="C136" i="1"/>
  <c r="G136" i="1" s="1"/>
  <c r="F73" i="1"/>
  <c r="E73" i="1"/>
  <c r="C73" i="1"/>
  <c r="G73" i="1" s="1"/>
  <c r="C74" i="1"/>
  <c r="G74" i="1" s="1"/>
  <c r="F74" i="1"/>
  <c r="E74" i="1"/>
  <c r="E197" i="1"/>
  <c r="F197" i="1"/>
  <c r="C197" i="1"/>
  <c r="G197" i="1" s="1"/>
  <c r="E145" i="1"/>
  <c r="C145" i="1"/>
  <c r="G145" i="1" s="1"/>
  <c r="F145" i="1"/>
  <c r="E19" i="1"/>
  <c r="C19" i="1"/>
  <c r="G19" i="1" s="1"/>
  <c r="F19" i="1"/>
  <c r="E347" i="1"/>
  <c r="C347" i="1"/>
  <c r="G347" i="1" s="1"/>
  <c r="F347" i="1"/>
  <c r="F299" i="1"/>
  <c r="E299" i="1"/>
  <c r="C299" i="1"/>
  <c r="G299" i="1" s="1"/>
  <c r="E41" i="1"/>
  <c r="F41" i="1"/>
  <c r="C41" i="1"/>
  <c r="G41" i="1" s="1"/>
  <c r="F71" i="1"/>
  <c r="C71" i="1"/>
  <c r="G71" i="1" s="1"/>
  <c r="E71" i="1"/>
  <c r="E265" i="1"/>
  <c r="F265" i="1"/>
  <c r="C265" i="1"/>
  <c r="G265" i="1" s="1"/>
  <c r="F223" i="1"/>
  <c r="C223" i="1"/>
  <c r="G223" i="1" s="1"/>
  <c r="E223" i="1"/>
  <c r="C195" i="1"/>
  <c r="G195" i="1" s="1"/>
  <c r="F195" i="1"/>
  <c r="E195" i="1"/>
  <c r="C53" i="1"/>
  <c r="G53" i="1" s="1"/>
  <c r="E53" i="1"/>
  <c r="F53" i="1"/>
  <c r="F43" i="1"/>
  <c r="E43" i="1"/>
  <c r="C43" i="1"/>
  <c r="G43" i="1" s="1"/>
  <c r="C75" i="1"/>
  <c r="G75" i="1" s="1"/>
  <c r="E75" i="1"/>
  <c r="F75" i="1"/>
  <c r="C274" i="1"/>
  <c r="G274" i="1" s="1"/>
  <c r="F274" i="1"/>
  <c r="E274" i="1"/>
  <c r="F233" i="1"/>
  <c r="E233" i="1"/>
  <c r="C233" i="1"/>
  <c r="G233" i="1" s="1"/>
  <c r="C352" i="1"/>
  <c r="G352" i="1" s="1"/>
  <c r="E352" i="1"/>
  <c r="F352" i="1"/>
  <c r="F348" i="1"/>
  <c r="E348" i="1"/>
  <c r="C348" i="1"/>
  <c r="G348" i="1" s="1"/>
  <c r="F67" i="1"/>
  <c r="C67" i="1"/>
  <c r="G67" i="1" s="1"/>
  <c r="E67" i="1"/>
  <c r="E220" i="1"/>
  <c r="F220" i="1"/>
  <c r="C220" i="1"/>
  <c r="G220" i="1" s="1"/>
  <c r="F56" i="1"/>
  <c r="E56" i="1"/>
  <c r="C56" i="1"/>
  <c r="G56" i="1" s="1"/>
  <c r="E117" i="1"/>
  <c r="F117" i="1"/>
  <c r="C117" i="1"/>
  <c r="G117" i="1" s="1"/>
  <c r="F137" i="1"/>
  <c r="C137" i="1"/>
  <c r="G137" i="1" s="1"/>
  <c r="E137" i="1"/>
  <c r="E72" i="1"/>
  <c r="F72" i="1"/>
  <c r="C72" i="1"/>
  <c r="G72" i="1" s="1"/>
  <c r="F234" i="1"/>
  <c r="C234" i="1"/>
  <c r="G234" i="1" s="1"/>
  <c r="E234" i="1"/>
  <c r="F173" i="1"/>
  <c r="E173" i="1"/>
  <c r="C173" i="1"/>
  <c r="G173" i="1" s="1"/>
  <c r="E39" i="1"/>
  <c r="F39" i="1"/>
  <c r="C39" i="1"/>
  <c r="G39" i="1" s="1"/>
  <c r="C187" i="1"/>
  <c r="G187" i="1" s="1"/>
  <c r="E187" i="1"/>
  <c r="F187" i="1"/>
  <c r="E217" i="1"/>
  <c r="C217" i="1"/>
  <c r="G217" i="1" s="1"/>
  <c r="F217" i="1"/>
  <c r="C170" i="1"/>
  <c r="G170" i="1" s="1"/>
  <c r="E170" i="1"/>
  <c r="F170" i="1"/>
  <c r="F241" i="1"/>
  <c r="E241" i="1"/>
  <c r="C241" i="1"/>
  <c r="G241" i="1" s="1"/>
  <c r="F225" i="1"/>
  <c r="E225" i="1"/>
  <c r="C225" i="1"/>
  <c r="G225" i="1" s="1"/>
  <c r="C335" i="1"/>
  <c r="G335" i="1" s="1"/>
  <c r="E335" i="1"/>
  <c r="F335" i="1"/>
  <c r="C59" i="1"/>
  <c r="G59" i="1" s="1"/>
  <c r="F59" i="1"/>
  <c r="E59" i="1"/>
  <c r="E18" i="1"/>
  <c r="F18" i="1"/>
  <c r="C18" i="1"/>
  <c r="G18" i="1" s="1"/>
  <c r="F149" i="1"/>
  <c r="C149" i="1"/>
  <c r="G149" i="1" s="1"/>
  <c r="E149" i="1"/>
  <c r="F128" i="1"/>
  <c r="E128" i="1"/>
  <c r="C128" i="1"/>
  <c r="G128" i="1" s="1"/>
  <c r="F304" i="1"/>
  <c r="E304" i="1"/>
  <c r="C304" i="1"/>
  <c r="G304" i="1" s="1"/>
  <c r="C292" i="1"/>
  <c r="G292" i="1" s="1"/>
  <c r="F292" i="1"/>
  <c r="E292" i="1"/>
  <c r="F160" i="1"/>
  <c r="C160" i="1"/>
  <c r="G160" i="1" s="1"/>
  <c r="E160" i="1"/>
  <c r="F134" i="1"/>
  <c r="C134" i="1"/>
  <c r="G134" i="1" s="1"/>
  <c r="E134" i="1"/>
  <c r="C25" i="1"/>
  <c r="G25" i="1" s="1"/>
  <c r="E25" i="1"/>
  <c r="F25" i="1"/>
  <c r="E101" i="1"/>
  <c r="C101" i="1"/>
  <c r="G101" i="1" s="1"/>
  <c r="F101" i="1"/>
  <c r="C69" i="1"/>
  <c r="G69" i="1" s="1"/>
  <c r="F69" i="1"/>
  <c r="E69" i="1"/>
  <c r="F282" i="1"/>
  <c r="C282" i="1"/>
  <c r="G282" i="1" s="1"/>
  <c r="E282" i="1"/>
  <c r="F127" i="1"/>
  <c r="E127" i="1"/>
  <c r="C127" i="1"/>
  <c r="G127" i="1" s="1"/>
  <c r="E23" i="1"/>
  <c r="F23" i="1"/>
  <c r="C23" i="1"/>
  <c r="G23" i="1" s="1"/>
  <c r="C76" i="1"/>
  <c r="G76" i="1" s="1"/>
  <c r="F76" i="1"/>
  <c r="E76" i="1"/>
  <c r="C356" i="1"/>
  <c r="G356" i="1" s="1"/>
  <c r="F356" i="1"/>
  <c r="E356" i="1"/>
  <c r="F263" i="1"/>
  <c r="E263" i="1"/>
  <c r="C263" i="1"/>
  <c r="G263" i="1" s="1"/>
  <c r="F16" i="1"/>
  <c r="C16" i="1"/>
  <c r="G16" i="1" s="1"/>
  <c r="E16" i="1"/>
  <c r="E371" i="1"/>
  <c r="F371" i="1"/>
  <c r="C371" i="1"/>
  <c r="G371" i="1" s="1"/>
  <c r="E212" i="1"/>
  <c r="F212" i="1"/>
  <c r="C212" i="1"/>
  <c r="G212" i="1" s="1"/>
  <c r="C309" i="1"/>
  <c r="G309" i="1" s="1"/>
  <c r="F309" i="1"/>
  <c r="E309" i="1"/>
  <c r="F17" i="1"/>
  <c r="E17" i="1"/>
  <c r="C17" i="1"/>
  <c r="G17" i="1" s="1"/>
  <c r="C358" i="1"/>
  <c r="G358" i="1" s="1"/>
  <c r="F358" i="1"/>
  <c r="E358" i="1"/>
  <c r="C306" i="1"/>
  <c r="G306" i="1" s="1"/>
  <c r="E306" i="1"/>
  <c r="F306" i="1"/>
  <c r="F319" i="1"/>
  <c r="E319" i="1"/>
  <c r="C319" i="1"/>
  <c r="G319" i="1" s="1"/>
  <c r="F171" i="1"/>
  <c r="C171" i="1"/>
  <c r="G171" i="1" s="1"/>
  <c r="E171" i="1"/>
  <c r="C94" i="1"/>
  <c r="G94" i="1" s="1"/>
  <c r="F94" i="1"/>
  <c r="E94" i="1"/>
  <c r="E272" i="1"/>
  <c r="C272" i="1"/>
  <c r="G272" i="1" s="1"/>
  <c r="F272" i="1"/>
  <c r="F130" i="1"/>
  <c r="C130" i="1"/>
  <c r="G130" i="1" s="1"/>
  <c r="E130" i="1"/>
  <c r="C259" i="1"/>
  <c r="G259" i="1" s="1"/>
  <c r="F259" i="1"/>
  <c r="E259" i="1"/>
  <c r="E77" i="1"/>
  <c r="F77" i="1"/>
  <c r="C77" i="1"/>
  <c r="G77" i="1" s="1"/>
  <c r="E24" i="1"/>
  <c r="F24" i="1"/>
  <c r="C24" i="1"/>
  <c r="G24" i="1" s="1"/>
  <c r="F162" i="1"/>
  <c r="C162" i="1"/>
  <c r="G162" i="1" s="1"/>
  <c r="E162" i="1"/>
  <c r="F107" i="1"/>
  <c r="C107" i="1"/>
  <c r="G107" i="1" s="1"/>
  <c r="E107" i="1"/>
  <c r="F109" i="1"/>
  <c r="C109" i="1"/>
  <c r="G109" i="1" s="1"/>
  <c r="E109" i="1"/>
  <c r="F151" i="1"/>
  <c r="E151" i="1"/>
  <c r="C151" i="1"/>
  <c r="G151" i="1" s="1"/>
  <c r="F177" i="1"/>
  <c r="E177" i="1"/>
  <c r="C177" i="1"/>
  <c r="G177" i="1" s="1"/>
  <c r="C208" i="1"/>
  <c r="G208" i="1" s="1"/>
  <c r="F208" i="1"/>
  <c r="E208" i="1"/>
  <c r="C310" i="1"/>
  <c r="G310" i="1" s="1"/>
  <c r="F310" i="1"/>
  <c r="E310" i="1"/>
  <c r="F84" i="1"/>
  <c r="E84" i="1"/>
  <c r="C84" i="1"/>
  <c r="G84" i="1" s="1"/>
  <c r="E55" i="1"/>
  <c r="F55" i="1"/>
  <c r="C55" i="1"/>
  <c r="G55" i="1" s="1"/>
  <c r="F157" i="1"/>
  <c r="E157" i="1"/>
  <c r="C157" i="1"/>
  <c r="G157" i="1" s="1"/>
  <c r="E231" i="1"/>
  <c r="C231" i="1"/>
  <c r="G231" i="1" s="1"/>
  <c r="F231" i="1"/>
  <c r="C290" i="1"/>
  <c r="G290" i="1" s="1"/>
  <c r="F290" i="1"/>
  <c r="E290" i="1"/>
  <c r="E211" i="1"/>
  <c r="F211" i="1"/>
  <c r="C211" i="1"/>
  <c r="G211" i="1" s="1"/>
  <c r="F224" i="1"/>
  <c r="E224" i="1"/>
  <c r="C224" i="1"/>
  <c r="G224" i="1" s="1"/>
  <c r="F363" i="1"/>
  <c r="E363" i="1"/>
  <c r="C363" i="1"/>
  <c r="G363" i="1" s="1"/>
  <c r="C343" i="1"/>
  <c r="G343" i="1" s="1"/>
  <c r="F343" i="1"/>
  <c r="E343" i="1"/>
  <c r="E264" i="1"/>
  <c r="F264" i="1"/>
  <c r="C264" i="1"/>
  <c r="G264" i="1" s="1"/>
  <c r="C15" i="1"/>
  <c r="G15" i="1" s="1"/>
  <c r="F15" i="1"/>
  <c r="E15" i="1"/>
  <c r="E333" i="1"/>
  <c r="C333" i="1"/>
  <c r="G333" i="1" s="1"/>
  <c r="F333" i="1"/>
  <c r="F200" i="1"/>
  <c r="E200" i="1"/>
  <c r="C200" i="1"/>
  <c r="G200" i="1" s="1"/>
  <c r="F185" i="1"/>
  <c r="E185" i="1"/>
  <c r="C185" i="1"/>
  <c r="G185" i="1" s="1"/>
  <c r="F62" i="1"/>
  <c r="E62" i="1"/>
  <c r="C62" i="1"/>
  <c r="G62" i="1" s="1"/>
  <c r="C214" i="1"/>
  <c r="G214" i="1" s="1"/>
  <c r="F214" i="1"/>
  <c r="E214" i="1"/>
  <c r="C246" i="1"/>
  <c r="G246" i="1" s="1"/>
  <c r="F246" i="1"/>
  <c r="E246" i="1"/>
  <c r="F242" i="1"/>
  <c r="E242" i="1"/>
  <c r="C242" i="1"/>
  <c r="G242" i="1" s="1"/>
  <c r="F33" i="1"/>
  <c r="E33" i="1"/>
  <c r="C33" i="1"/>
  <c r="G33" i="1" s="1"/>
  <c r="C216" i="1"/>
  <c r="G216" i="1" s="1"/>
  <c r="F216" i="1"/>
  <c r="E216" i="1"/>
  <c r="F207" i="1"/>
  <c r="C207" i="1"/>
  <c r="G207" i="1" s="1"/>
  <c r="E207" i="1"/>
  <c r="C240" i="1"/>
  <c r="G240" i="1" s="1"/>
  <c r="F240" i="1"/>
  <c r="E240" i="1"/>
  <c r="C174" i="1"/>
  <c r="G174" i="1" s="1"/>
  <c r="E174" i="1"/>
  <c r="F174" i="1"/>
  <c r="E324" i="1"/>
  <c r="F324" i="1"/>
  <c r="C324" i="1"/>
  <c r="G324" i="1" s="1"/>
  <c r="E191" i="1"/>
  <c r="C191" i="1"/>
  <c r="G191" i="1" s="1"/>
  <c r="F191" i="1"/>
  <c r="C98" i="1"/>
  <c r="G98" i="1" s="1"/>
  <c r="E98" i="1"/>
  <c r="F98" i="1"/>
  <c r="F297" i="1"/>
  <c r="C297" i="1"/>
  <c r="G297" i="1" s="1"/>
  <c r="E297" i="1"/>
  <c r="C150" i="1"/>
  <c r="G150" i="1" s="1"/>
  <c r="E150" i="1"/>
  <c r="F150" i="1"/>
  <c r="C291" i="1"/>
  <c r="G291" i="1" s="1"/>
  <c r="F291" i="1"/>
  <c r="E291" i="1"/>
  <c r="F29" i="1"/>
  <c r="E29" i="1"/>
  <c r="C29" i="1"/>
  <c r="G29" i="1" s="1"/>
  <c r="E344" i="1"/>
  <c r="C344" i="1"/>
  <c r="G344" i="1" s="1"/>
  <c r="F344" i="1"/>
  <c r="F114" i="1"/>
  <c r="C114" i="1"/>
  <c r="G114" i="1" s="1"/>
  <c r="E114" i="1"/>
  <c r="C288" i="1"/>
  <c r="G288" i="1" s="1"/>
  <c r="E288" i="1"/>
  <c r="F288" i="1"/>
  <c r="E243" i="1"/>
  <c r="F243" i="1"/>
  <c r="C243" i="1"/>
  <c r="G243" i="1" s="1"/>
  <c r="C285" i="1"/>
  <c r="G285" i="1" s="1"/>
  <c r="E285" i="1"/>
  <c r="F285" i="1"/>
  <c r="F346" i="1"/>
  <c r="E346" i="1"/>
  <c r="C346" i="1"/>
  <c r="G346" i="1" s="1"/>
  <c r="F219" i="1"/>
  <c r="C219" i="1"/>
  <c r="G219" i="1" s="1"/>
  <c r="E219" i="1"/>
  <c r="E96" i="1"/>
  <c r="F96" i="1"/>
  <c r="C96" i="1"/>
  <c r="G96" i="1" s="1"/>
  <c r="F349" i="1"/>
  <c r="C349" i="1"/>
  <c r="G349" i="1" s="1"/>
  <c r="E349" i="1"/>
  <c r="E175" i="1"/>
  <c r="F175" i="1"/>
  <c r="C175" i="1"/>
  <c r="G175" i="1" s="1"/>
  <c r="C230" i="1"/>
  <c r="G230" i="1" s="1"/>
  <c r="E230" i="1"/>
  <c r="F230" i="1"/>
  <c r="F331" i="1"/>
  <c r="E331" i="1"/>
  <c r="C331" i="1"/>
  <c r="G331" i="1" s="1"/>
  <c r="C298" i="1"/>
  <c r="G298" i="1" s="1"/>
  <c r="E298" i="1"/>
  <c r="F298" i="1"/>
  <c r="F99" i="1"/>
  <c r="C99" i="1"/>
  <c r="G99" i="1" s="1"/>
  <c r="E99" i="1"/>
  <c r="F64" i="1"/>
  <c r="C64" i="1"/>
  <c r="G64" i="1" s="1"/>
  <c r="E64" i="1"/>
  <c r="F45" i="1"/>
  <c r="E45" i="1"/>
  <c r="C45" i="1"/>
  <c r="G45" i="1" s="1"/>
  <c r="F271" i="1"/>
  <c r="E271" i="1"/>
  <c r="C271" i="1"/>
  <c r="G271" i="1" s="1"/>
  <c r="F63" i="1"/>
  <c r="E63" i="1"/>
  <c r="C63" i="1"/>
  <c r="G63" i="1" s="1"/>
  <c r="F106" i="1"/>
  <c r="E106" i="1"/>
  <c r="C106" i="1"/>
  <c r="G106" i="1" s="1"/>
  <c r="C252" i="1"/>
  <c r="G252" i="1" s="1"/>
  <c r="F252" i="1"/>
  <c r="E252" i="1"/>
  <c r="F93" i="1"/>
  <c r="E93" i="1"/>
  <c r="C93" i="1"/>
  <c r="G93" i="1" s="1"/>
  <c r="C54" i="1"/>
  <c r="G54" i="1" s="1"/>
  <c r="E54" i="1"/>
  <c r="F54" i="1"/>
  <c r="E60" i="1"/>
  <c r="F60" i="1"/>
  <c r="C60" i="1"/>
  <c r="G60" i="1" s="1"/>
  <c r="C116" i="1"/>
  <c r="G116" i="1" s="1"/>
  <c r="E116" i="1"/>
  <c r="F116" i="1"/>
  <c r="C205" i="1"/>
  <c r="G205" i="1" s="1"/>
  <c r="F205" i="1"/>
  <c r="E205" i="1"/>
  <c r="F180" i="1"/>
  <c r="E180" i="1"/>
  <c r="C180" i="1"/>
  <c r="G180" i="1" s="1"/>
  <c r="E108" i="1"/>
  <c r="C108" i="1"/>
  <c r="G108" i="1" s="1"/>
  <c r="F108" i="1"/>
  <c r="E341" i="1"/>
  <c r="F341" i="1"/>
  <c r="C341" i="1"/>
  <c r="G341" i="1" s="1"/>
  <c r="C276" i="1"/>
  <c r="G276" i="1" s="1"/>
  <c r="E276" i="1"/>
  <c r="F276" i="1"/>
  <c r="F166" i="1"/>
  <c r="C166" i="1"/>
  <c r="G166" i="1" s="1"/>
  <c r="E166" i="1"/>
  <c r="E281" i="1"/>
  <c r="F281" i="1"/>
  <c r="C281" i="1"/>
  <c r="G281" i="1" s="1"/>
  <c r="E196" i="1"/>
  <c r="F196" i="1"/>
  <c r="C196" i="1"/>
  <c r="G196" i="1" s="1"/>
  <c r="F203" i="1"/>
  <c r="E203" i="1"/>
  <c r="C203" i="1"/>
  <c r="G203" i="1" s="1"/>
  <c r="E322" i="1"/>
  <c r="F322" i="1"/>
  <c r="C322" i="1"/>
  <c r="G322" i="1" s="1"/>
  <c r="E312" i="1"/>
  <c r="C312" i="1"/>
  <c r="G312" i="1" s="1"/>
  <c r="F312" i="1"/>
  <c r="E313" i="1"/>
  <c r="C313" i="1"/>
  <c r="G313" i="1" s="1"/>
  <c r="F313" i="1"/>
  <c r="E275" i="1"/>
  <c r="F275" i="1"/>
  <c r="C275" i="1"/>
  <c r="G275" i="1" s="1"/>
  <c r="F300" i="1"/>
  <c r="C300" i="1"/>
  <c r="G300" i="1" s="1"/>
  <c r="E300" i="1"/>
  <c r="F26" i="1"/>
  <c r="C26" i="1"/>
  <c r="G26" i="1" s="1"/>
  <c r="E26" i="1"/>
  <c r="C254" i="1"/>
  <c r="G254" i="1" s="1"/>
  <c r="E254" i="1"/>
  <c r="F254" i="1"/>
  <c r="F261" i="1"/>
  <c r="C261" i="1"/>
  <c r="G261" i="1" s="1"/>
  <c r="E261" i="1"/>
  <c r="E38" i="1"/>
  <c r="F38" i="1"/>
  <c r="C38" i="1"/>
  <c r="G38" i="1" s="1"/>
  <c r="E284" i="1"/>
  <c r="C284" i="1"/>
  <c r="G284" i="1" s="1"/>
  <c r="F284" i="1"/>
  <c r="F267" i="1"/>
  <c r="E267" i="1"/>
  <c r="C267" i="1"/>
  <c r="G267" i="1" s="1"/>
  <c r="C85" i="1"/>
  <c r="G85" i="1" s="1"/>
  <c r="F85" i="1"/>
  <c r="E85" i="1"/>
  <c r="F138" i="1"/>
  <c r="E138" i="1"/>
  <c r="C138" i="1"/>
  <c r="G138" i="1" s="1"/>
  <c r="E88" i="1"/>
  <c r="C88" i="1"/>
  <c r="G88" i="1" s="1"/>
  <c r="F88" i="1"/>
  <c r="E179" i="1"/>
  <c r="C179" i="1"/>
  <c r="G179" i="1" s="1"/>
  <c r="F179" i="1"/>
  <c r="C321" i="1"/>
  <c r="G321" i="1" s="1"/>
  <c r="F321" i="1"/>
  <c r="E321" i="1"/>
  <c r="C192" i="1"/>
  <c r="G192" i="1" s="1"/>
  <c r="F192" i="1"/>
  <c r="E192" i="1"/>
  <c r="E70" i="1"/>
  <c r="C70" i="1"/>
  <c r="G70" i="1" s="1"/>
  <c r="F70" i="1"/>
  <c r="C119" i="1"/>
  <c r="G119" i="1" s="1"/>
  <c r="F119" i="1"/>
  <c r="E119" i="1"/>
  <c r="C345" i="1"/>
  <c r="G345" i="1" s="1"/>
  <c r="E345" i="1"/>
  <c r="F345" i="1"/>
  <c r="F357" i="1"/>
  <c r="C357" i="1"/>
  <c r="G357" i="1" s="1"/>
  <c r="E357" i="1"/>
  <c r="F113" i="1"/>
  <c r="C113" i="1"/>
  <c r="G113" i="1" s="1"/>
  <c r="E113" i="1"/>
  <c r="F44" i="1"/>
  <c r="C44" i="1"/>
  <c r="G44" i="1" s="1"/>
  <c r="E44" i="1"/>
  <c r="C370" i="1"/>
  <c r="G370" i="1" s="1"/>
  <c r="F370" i="1"/>
  <c r="E370" i="1"/>
  <c r="F186" i="1"/>
  <c r="E186" i="1"/>
  <c r="C186" i="1"/>
  <c r="G186" i="1" s="1"/>
  <c r="E57" i="1"/>
  <c r="F57" i="1"/>
  <c r="C57" i="1"/>
  <c r="G57" i="1" s="1"/>
  <c r="F161" i="1"/>
  <c r="E161" i="1"/>
  <c r="C161" i="1"/>
  <c r="G161" i="1" s="1"/>
  <c r="F28" i="1"/>
  <c r="E28" i="1"/>
  <c r="C28" i="1"/>
  <c r="G28" i="1" s="1"/>
  <c r="E318" i="1"/>
  <c r="C318" i="1"/>
  <c r="G318" i="1" s="1"/>
  <c r="F318" i="1"/>
  <c r="C369" i="1"/>
  <c r="G369" i="1" s="1"/>
  <c r="F369" i="1"/>
  <c r="E369" i="1"/>
  <c r="F338" i="1"/>
  <c r="E338" i="1"/>
  <c r="C338" i="1"/>
  <c r="G338" i="1" s="1"/>
  <c r="F86" i="1"/>
  <c r="C86" i="1"/>
  <c r="G86" i="1" s="1"/>
  <c r="E86" i="1"/>
  <c r="C139" i="1"/>
  <c r="G139" i="1" s="1"/>
  <c r="F139" i="1"/>
  <c r="E139" i="1"/>
  <c r="F48" i="1"/>
  <c r="C48" i="1"/>
  <c r="G48" i="1" s="1"/>
  <c r="E48" i="1"/>
  <c r="F79" i="1"/>
  <c r="C79" i="1"/>
  <c r="G79" i="1" s="1"/>
  <c r="E79" i="1"/>
  <c r="C229" i="1"/>
  <c r="G229" i="1" s="1"/>
  <c r="F229" i="1"/>
  <c r="E229" i="1"/>
  <c r="F248" i="1"/>
  <c r="C248" i="1"/>
  <c r="G248" i="1" s="1"/>
  <c r="E248" i="1"/>
  <c r="F366" i="1"/>
  <c r="C366" i="1"/>
  <c r="G366" i="1" s="1"/>
  <c r="E366" i="1"/>
  <c r="C365" i="1"/>
  <c r="G365" i="1" s="1"/>
  <c r="F365" i="1"/>
  <c r="E365" i="1"/>
  <c r="C92" i="1"/>
  <c r="G92" i="1" s="1"/>
  <c r="F92" i="1"/>
  <c r="E92" i="1"/>
  <c r="E237" i="1"/>
  <c r="C237" i="1"/>
  <c r="G237" i="1" s="1"/>
  <c r="F237" i="1"/>
  <c r="F320" i="1"/>
  <c r="E320" i="1"/>
  <c r="C320" i="1"/>
  <c r="G320" i="1" s="1"/>
  <c r="C327" i="1"/>
  <c r="G327" i="1" s="1"/>
  <c r="F327" i="1"/>
  <c r="E327" i="1"/>
  <c r="E21" i="1"/>
  <c r="F21" i="1"/>
  <c r="C21" i="1"/>
  <c r="G21" i="1" s="1"/>
  <c r="C283" i="1"/>
  <c r="G283" i="1" s="1"/>
  <c r="F283" i="1"/>
  <c r="E283" i="1"/>
  <c r="E193" i="1"/>
  <c r="F193" i="1"/>
  <c r="C193" i="1"/>
  <c r="G193" i="1" s="1"/>
  <c r="F31" i="1"/>
  <c r="C31" i="1"/>
  <c r="G31" i="1" s="1"/>
  <c r="E31" i="1"/>
  <c r="E314" i="1"/>
  <c r="C314" i="1"/>
  <c r="G314" i="1" s="1"/>
  <c r="F314" i="1"/>
  <c r="F266" i="1"/>
  <c r="C266" i="1"/>
  <c r="G266" i="1" s="1"/>
  <c r="E266" i="1"/>
  <c r="F278" i="1"/>
  <c r="E278" i="1"/>
  <c r="C278" i="1"/>
  <c r="G278" i="1" s="1"/>
  <c r="C307" i="1"/>
  <c r="G307" i="1" s="1"/>
  <c r="F307" i="1"/>
  <c r="E307" i="1"/>
</calcChain>
</file>

<file path=xl/sharedStrings.xml><?xml version="1.0" encoding="utf-8"?>
<sst xmlns="http://schemas.openxmlformats.org/spreadsheetml/2006/main" count="46" uniqueCount="31">
  <si>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</si>
  <si>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</si>
  <si>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</si>
  <si>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</si>
  <si>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</si>
  <si>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</si>
  <si>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</si>
  <si>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</si>
  <si>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</si>
  <si>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Current Balance</t>
  </si>
  <si>
    <t>Current Monthly Payment</t>
  </si>
  <si>
    <t>Term</t>
  </si>
  <si>
    <t>Payment</t>
  </si>
  <si>
    <t>Interest</t>
  </si>
  <si>
    <t>Balance</t>
  </si>
  <si>
    <t>Additional Charges</t>
  </si>
  <si>
    <t>-</t>
  </si>
  <si>
    <t>Monthly Interest Rate (%)</t>
  </si>
  <si>
    <t>LAST PAYMENT</t>
  </si>
  <si>
    <t>LAST TERM INTEREST</t>
  </si>
  <si>
    <t>LAST TERM BALANCE</t>
  </si>
  <si>
    <t>Interest Rate (Annually)</t>
  </si>
  <si>
    <t>Rate Change (Annuallyl)</t>
  </si>
  <si>
    <t>Chart x Axis</t>
  </si>
  <si>
    <t>Chart y Axis</t>
  </si>
  <si>
    <t>Last Row Interest</t>
  </si>
  <si>
    <t>Last Row Balance</t>
  </si>
  <si>
    <t>Total Interest Paid</t>
  </si>
  <si>
    <t>Total Term (Month)</t>
  </si>
  <si>
    <t>HELOC PAYMENT CALCULATOR TEMPLATE</t>
  </si>
  <si>
    <t>PAYMENT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</si>
</sst>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i/>
      <sz val="11"/>
      <color rgb="FF2E86AB"/>
      <name val="Arial"/>
      <family val="2"/>
      <charset val="162"/>
      <scheme val="minor"/>
    </font>
    <font>
      <sz val="11"/>
      <color rgb="FF595959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1" fillId="0" borderId="0"/>
    <xf numFmtId="9" fontId="6" fillId="0" borderId="0" applyFont="0" applyFill="0" applyBorder="0" applyAlignment="0" applyProtection="0"/>
  </cellStyleXfs>
  <cellXfs count="60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 indent="2"/>
    </xf>
    <xf numFmtId="0" fontId="18" fillId="2" borderId="0" xfId="0" applyFont="1" applyFill="1" applyAlignment="1">
      <alignment horizontal="right" vertical="center"/>
    </xf>
    <xf numFmtId="49" fontId="8" fillId="4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0" fontId="0" fillId="2" borderId="0" xfId="0" applyFill="1"/>
    <xf numFmtId="0" fontId="12" fillId="2" borderId="0" xfId="3" applyFont="1" applyFill="1" applyAlignment="1">
      <alignment vertical="center"/>
    </xf>
    <xf numFmtId="0" fontId="3" fillId="0" borderId="1" xfId="4" applyBorder="1" applyAlignment="1">
      <alignment horizontal="left" wrapText="1" indent="1"/>
    </xf>
    <xf numFmtId="0" fontId="3" fillId="2" borderId="0" xfId="4" applyFill="1"/>
    <xf numFmtId="0" fontId="13" fillId="2" borderId="0" xfId="3" applyFont="1" applyFill="1" applyAlignment="1">
      <alignment vertical="center"/>
    </xf>
    <xf numFmtId="0" fontId="3" fillId="0" borderId="2" xfId="4" applyBorder="1" applyAlignment="1">
      <alignment horizontal="left" indent="1"/>
    </xf>
    <xf numFmtId="0" fontId="3" fillId="0" borderId="2" xfId="4" applyBorder="1" applyAlignment="1">
      <alignment horizontal="left" vertical="center" wrapText="1" indent="1"/>
    </xf>
    <xf numFmtId="0" fontId="3" fillId="0" borderId="2" xfId="4" applyBorder="1" applyAlignment="1">
      <alignment horizontal="left" vertical="top" wrapText="1" indent="2"/>
    </xf>
    <xf numFmtId="0" fontId="14" fillId="2" borderId="0" xfId="3" applyFont="1" applyFill="1" applyAlignment="1">
      <alignment vertical="center"/>
    </xf>
    <xf numFmtId="0" fontId="10" fillId="0" borderId="2" xfId="4" applyFont="1" applyBorder="1" applyAlignment="1">
      <alignment horizontal="left" indent="1"/>
    </xf>
    <xf numFmtId="0" fontId="2" fillId="0" borderId="2" xfId="4" applyFont="1" applyBorder="1" applyAlignment="1">
      <alignment horizontal="left" indent="1"/>
    </xf>
    <xf numFmtId="0" fontId="3" fillId="0" borderId="3" xfId="4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49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5" fillId="2" borderId="0" xfId="1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10" fontId="0" fillId="0" borderId="5" xfId="6" applyNumberFormat="1" applyFont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10" fontId="0" fillId="7" borderId="5" xfId="6" applyNumberFormat="1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3" fontId="0" fillId="0" borderId="4" xfId="0" applyNumberFormat="1" applyBorder="1" applyAlignment="1" applyProtection="1">
      <alignment vertical="center"/>
      <protection locked="0"/>
    </xf>
    <xf numFmtId="10" fontId="0" fillId="0" borderId="4" xfId="6" applyNumberFormat="1" applyFont="1" applyBorder="1" applyAlignment="1" applyProtection="1">
      <alignment vertical="center"/>
      <protection locked="0"/>
    </xf>
    <xf numFmtId="0" fontId="21" fillId="9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0" fontId="10" fillId="0" borderId="6" xfId="6" applyNumberFormat="1" applyFont="1" applyBorder="1" applyAlignment="1">
      <alignment horizontal="center" vertical="center"/>
    </xf>
    <xf numFmtId="3" fontId="10" fillId="0" borderId="6" xfId="0" applyNumberFormat="1" applyFont="1" applyBorder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center" vertical="center"/>
      <protection hidden="1"/>
    </xf>
    <xf numFmtId="3" fontId="0" fillId="13" borderId="0" xfId="0" applyNumberFormat="1" applyFill="1" applyAlignment="1" applyProtection="1">
      <alignment horizontal="center" vertical="center"/>
      <protection hidden="1"/>
    </xf>
    <xf numFmtId="3" fontId="0" fillId="13" borderId="0" xfId="0" applyNumberFormat="1" applyFill="1" applyAlignment="1" applyProtection="1">
      <alignment horizontal="center" vertical="center"/>
      <protection locked="0"/>
    </xf>
    <xf numFmtId="10" fontId="0" fillId="13" borderId="0" xfId="6" applyNumberFormat="1" applyFont="1" applyFill="1" applyBorder="1" applyAlignment="1" applyProtection="1">
      <alignment horizontal="center" vertical="center"/>
      <protection hidden="1"/>
    </xf>
    <xf numFmtId="3" fontId="22" fillId="13" borderId="4" xfId="0" applyNumberFormat="1" applyFont="1" applyFill="1" applyBorder="1" applyAlignment="1" applyProtection="1">
      <alignment vertical="center"/>
      <protection hidden="1"/>
    </xf>
    <xf numFmtId="10" fontId="10" fillId="14" borderId="5" xfId="6" applyNumberFormat="1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3" fontId="10" fillId="14" borderId="5" xfId="0" applyNumberFormat="1" applyFont="1" applyFill="1" applyBorder="1" applyAlignment="1">
      <alignment horizontal="center" vertical="center"/>
    </xf>
    <xf numFmtId="0" fontId="23" fillId="15" borderId="7" xfId="0" applyFont="1" applyFill="1" applyBorder="1" applyAlignment="1" applyProtection="1">
      <alignment horizontal="center" vertical="center"/>
      <protection hidden="1"/>
    </xf>
    <xf numFmtId="3" fontId="23" fillId="15" borderId="7" xfId="0" applyNumberFormat="1" applyFont="1" applyFill="1" applyBorder="1" applyAlignment="1" applyProtection="1">
      <alignment horizontal="center" vertical="center"/>
      <protection hidden="1"/>
    </xf>
    <xf numFmtId="10" fontId="23" fillId="15" borderId="7" xfId="6" applyNumberFormat="1" applyFont="1" applyFill="1" applyBorder="1" applyAlignment="1" applyProtection="1">
      <alignment horizontal="center" vertical="center"/>
      <protection hidden="1"/>
    </xf>
    <xf numFmtId="0" fontId="10" fillId="12" borderId="4" xfId="0" applyFont="1" applyFill="1" applyBorder="1" applyAlignment="1">
      <alignment horizontal="left" vertical="center"/>
    </xf>
    <xf numFmtId="0" fontId="21" fillId="9" borderId="4" xfId="0" applyFont="1" applyFill="1" applyBorder="1" applyAlignment="1">
      <alignment horizontal="left" vertical="center"/>
    </xf>
    <xf numFmtId="0" fontId="21" fillId="11" borderId="4" xfId="0" applyFont="1" applyFill="1" applyBorder="1" applyAlignment="1">
      <alignment horizontal="left" vertical="center"/>
    </xf>
    <xf numFmtId="0" fontId="21" fillId="10" borderId="4" xfId="0" applyFont="1" applyFill="1" applyBorder="1" applyAlignment="1">
      <alignment horizontal="left" vertical="center"/>
    </xf>
  </cellXfs>
  <cellStyles count="7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  <cellStyle name="Normal 4" xfId="5" xr:uid="{25CD4BBC-BC76-43A1-994C-523D458251CB}"/>
    <cellStyle name="Percent" xfId="6" builtinId="5"/>
  </cellStyles>
  <dxfs count="2">
    <dxf>
      <font>
        <color rgb="FFC00000"/>
      </font>
      <fill>
        <patternFill patternType="none">
          <bgColor auto="1"/>
        </patternFill>
      </fill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E7E6E6"/>
      <color rgb="FF305496"/>
      <color rgb="FFF2F2F2"/>
      <color rgb="FF3A4454"/>
      <color rgb="FF53687E"/>
      <color rgb="FFC2B2B4"/>
      <color rgb="FF6B4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Balance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rgbClr val="53687E"/>
            </a:solidFill>
            <a:ln w="25400">
              <a:noFill/>
            </a:ln>
            <a:effectLst/>
          </c:spPr>
          <c:cat>
            <c:numRef>
              <c:f>[0]!chartlabel</c:f>
              <c:numCache>
                <c:formatCode>General</c:formatCode>
                <c:ptCount val="5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</c:numCache>
            </c:numRef>
          </c:cat>
          <c:val>
            <c:numRef>
              <c:f>[0]!chartsource</c:f>
              <c:numCache>
                <c:formatCode>#,##0</c:formatCode>
                <c:ptCount val="59"/>
                <c:pt idx="0">
                  <c:v>80000</c:v>
                </c:pt>
                <c:pt idx="1">
                  <c:v>78773.333333333328</c:v>
                </c:pt>
                <c:pt idx="2">
                  <c:v>77538.642222222217</c:v>
                </c:pt>
                <c:pt idx="3">
                  <c:v>76295.874173425924</c:v>
                </c:pt>
                <c:pt idx="4">
                  <c:v>75044.976350310419</c:v>
                </c:pt>
                <c:pt idx="5">
                  <c:v>73785.895570602035</c:v>
                </c:pt>
                <c:pt idx="6">
                  <c:v>72870.867887459724</c:v>
                </c:pt>
                <c:pt idx="7">
                  <c:v>71597.564814890196</c:v>
                </c:pt>
                <c:pt idx="8">
                  <c:v>70315.932218054266</c:v>
                </c:pt>
                <c:pt idx="9">
                  <c:v>69025.9156079807</c:v>
                </c:pt>
                <c:pt idx="10">
                  <c:v>67727.460139249568</c:v>
                </c:pt>
                <c:pt idx="11">
                  <c:v>66420.510607660486</c:v>
                </c:pt>
                <c:pt idx="12">
                  <c:v>65859.917697885598</c:v>
                </c:pt>
                <c:pt idx="13">
                  <c:v>64565.448795295975</c:v>
                </c:pt>
                <c:pt idx="14">
                  <c:v>63262.026482796769</c:v>
                </c:pt>
                <c:pt idx="15">
                  <c:v>61949.588832636116</c:v>
                </c:pt>
                <c:pt idx="16">
                  <c:v>60628.073488728514</c:v>
                </c:pt>
                <c:pt idx="17">
                  <c:v>59297.41766369222</c:v>
                </c:pt>
                <c:pt idx="18">
                  <c:v>58461.016469199421</c:v>
                </c:pt>
                <c:pt idx="19">
                  <c:v>57115.371833111385</c:v>
                </c:pt>
                <c:pt idx="20">
                  <c:v>55760.419821623742</c:v>
                </c:pt>
                <c:pt idx="21">
                  <c:v>54396.096058723306</c:v>
                </c:pt>
                <c:pt idx="22">
                  <c:v>53022.335723129472</c:v>
                </c:pt>
                <c:pt idx="23">
                  <c:v>51639.073545214451</c:v>
                </c:pt>
                <c:pt idx="24">
                  <c:v>50397.281303902186</c:v>
                </c:pt>
                <c:pt idx="25">
                  <c:v>49014.761480076471</c:v>
                </c:pt>
                <c:pt idx="26">
                  <c:v>47622.160782535364</c:v>
                </c:pt>
                <c:pt idx="27">
                  <c:v>46219.405704908015</c:v>
                </c:pt>
                <c:pt idx="28">
                  <c:v>44806.422204839633</c:v>
                </c:pt>
                <c:pt idx="29">
                  <c:v>43383.135700083258</c:v>
                </c:pt>
                <c:pt idx="30">
                  <c:v>42150.929397896361</c:v>
                </c:pt>
                <c:pt idx="31">
                  <c:v>40708.279924756025</c:v>
                </c:pt>
                <c:pt idx="32">
                  <c:v>39255.111132540704</c:v>
                </c:pt>
                <c:pt idx="33">
                  <c:v>37791.346317882148</c:v>
                </c:pt>
                <c:pt idx="34">
                  <c:v>36316.908218116703</c:v>
                </c:pt>
                <c:pt idx="35">
                  <c:v>34831.719007207139</c:v>
                </c:pt>
                <c:pt idx="36">
                  <c:v>33839.346124968026</c:v>
                </c:pt>
                <c:pt idx="37">
                  <c:v>32348.781111926117</c:v>
                </c:pt>
                <c:pt idx="38">
                  <c:v>30846.788433784219</c:v>
                </c:pt>
                <c:pt idx="39">
                  <c:v>29333.28047844323</c:v>
                </c:pt>
                <c:pt idx="40">
                  <c:v>27808.168962111296</c:v>
                </c:pt>
                <c:pt idx="41">
                  <c:v>26271.36492415415</c:v>
                </c:pt>
                <c:pt idx="42">
                  <c:v>24722.778721905997</c:v>
                </c:pt>
                <c:pt idx="43">
                  <c:v>23162.320025440611</c:v>
                </c:pt>
                <c:pt idx="44">
                  <c:v>21589.897812302323</c:v>
                </c:pt>
                <c:pt idx="45">
                  <c:v>20005.420362196641</c:v>
                </c:pt>
                <c:pt idx="46">
                  <c:v>18408.795251640149</c:v>
                </c:pt>
                <c:pt idx="47">
                  <c:v>16799.929348569389</c:v>
                </c:pt>
                <c:pt idx="48">
                  <c:v>15178.728806908421</c:v>
                </c:pt>
                <c:pt idx="49">
                  <c:v>13550.79108439731</c:v>
                </c:pt>
                <c:pt idx="50">
                  <c:v>11909.762029367672</c:v>
                </c:pt>
                <c:pt idx="51">
                  <c:v>10255.53636568717</c:v>
                </c:pt>
                <c:pt idx="52">
                  <c:v>8588.0079706279048</c:v>
                </c:pt>
                <c:pt idx="53">
                  <c:v>6907.06986805837</c:v>
                </c:pt>
                <c:pt idx="54">
                  <c:v>5212.6142215806731</c:v>
                </c:pt>
                <c:pt idx="55">
                  <c:v>3504.5323276125509</c:v>
                </c:pt>
                <c:pt idx="56">
                  <c:v>1782.7146084137685</c:v>
                </c:pt>
                <c:pt idx="57">
                  <c:v>47.050605056429276</c:v>
                </c:pt>
                <c:pt idx="5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4-475A-9FDF-6E6F95C5A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28640"/>
        <c:axId val="48536320"/>
      </c:areaChart>
      <c:catAx>
        <c:axId val="4852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6320"/>
        <c:crosses val="autoZero"/>
        <c:auto val="1"/>
        <c:lblAlgn val="ctr"/>
        <c:lblOffset val="100"/>
        <c:noMultiLvlLbl val="0"/>
      </c:catAx>
      <c:valAx>
        <c:axId val="485363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28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11" Type="http://schemas.microsoft.com/office/2007/relationships/hdphoto" Target="../media/hdphoto1.wdp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13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4</xdr:row>
      <xdr:rowOff>4762</xdr:rowOff>
    </xdr:from>
    <xdr:to>
      <xdr:col>6</xdr:col>
      <xdr:colOff>1714499</xdr:colOff>
      <xdr:row>10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9BF835-FAB5-C10A-4C09-E484760C44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E43D1C9-F411-439D-8C21-001CF44A4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6</xdr:col>
      <xdr:colOff>104775</xdr:colOff>
      <xdr:row>1</xdr:row>
      <xdr:rowOff>104775</xdr:rowOff>
    </xdr:from>
    <xdr:ext cx="1014221" cy="291600"/>
    <xdr:pic>
      <xdr:nvPicPr>
        <xdr:cNvPr id="1004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L373"/>
  <sheetViews>
    <sheetView showGridLines="0" showRowColHeaders="0" tabSelected="1" zoomScaleNormal="100" zoomScaleSheetLayoutView="85" workbookViewId="0">
      <pane ySplit="12" topLeftCell="A13" activePane="bottomLeft" state="frozen"/>
      <selection pane="bottomLeft" activeCell="A13" sqref="A13"/>
    </sheetView>
  </sheetViews>
  <sheetFormatPr defaultColWidth="8.85546875" defaultRowHeight="15" x14ac:dyDescent="0.25"/>
  <cols>
    <col min="1" max="1" width="3.7109375" style="1" customWidth="1"/>
    <col min="2" max="2" width="10.7109375" style="1" customWidth="1"/>
    <col min="3" max="7" width="25.7109375" style="1" customWidth="1"/>
    <col min="8" max="8" width="1.7109375" style="1" customWidth="1"/>
    <col min="9" max="16384" width="8.85546875" style="1"/>
  </cols>
  <sheetData>
    <row r="1" spans="1:8" ht="6.75" customHeight="1" x14ac:dyDescent="0.25">
      <c r="F1" s="23"/>
      <c r="G1" s="23"/>
    </row>
    <row r="2" spans="1:8" s="5" customFormat="1" ht="20.100000000000001" customHeight="1" x14ac:dyDescent="0.25">
      <c r="B2" s="24"/>
      <c r="C2" s="24" t="s">
        <v>29</v>
      </c>
      <c r="D2" s="25"/>
      <c r="E2" s="25"/>
      <c r="F2" s="25"/>
      <c r="G2" s="25"/>
      <c r="H2" s="6"/>
    </row>
    <row r="3" spans="1:8" s="3" customFormat="1" ht="24" customHeight="1" x14ac:dyDescent="0.25">
      <c r="B3" s="26"/>
      <c r="C3" s="26" t="s">
        <v>30</v>
      </c>
      <c r="D3" s="27"/>
      <c r="E3" s="27"/>
      <c r="F3" s="27"/>
      <c r="G3" s="27"/>
      <c r="H3" s="4"/>
    </row>
    <row r="4" spans="1:8" ht="9.9499999999999993" customHeight="1" x14ac:dyDescent="0.25">
      <c r="A4" s="28"/>
      <c r="B4" s="28"/>
      <c r="C4" s="28"/>
      <c r="D4" s="28"/>
      <c r="E4" s="28"/>
      <c r="F4" s="28"/>
      <c r="G4" s="28"/>
      <c r="H4" s="28"/>
    </row>
    <row r="5" spans="1:8" ht="20.100000000000001" customHeight="1" x14ac:dyDescent="0.25">
      <c r="B5" s="57" t="s">
        <v>9</v>
      </c>
      <c r="C5" s="57"/>
      <c r="D5" s="39">
        <v>80000</v>
      </c>
    </row>
    <row r="6" spans="1:8" ht="20.100000000000001" customHeight="1" x14ac:dyDescent="0.25">
      <c r="B6" s="58" t="s">
        <v>21</v>
      </c>
      <c r="C6" s="58"/>
      <c r="D6" s="40">
        <v>7.85E-2</v>
      </c>
    </row>
    <row r="7" spans="1:8" ht="20.100000000000001" customHeight="1" x14ac:dyDescent="0.25">
      <c r="B7" s="58" t="s">
        <v>22</v>
      </c>
      <c r="C7" s="58"/>
      <c r="D7" s="40">
        <v>4.4999999999999997E-3</v>
      </c>
    </row>
    <row r="8" spans="1:8" ht="20.100000000000001" customHeight="1" x14ac:dyDescent="0.25">
      <c r="B8" s="59" t="s">
        <v>10</v>
      </c>
      <c r="C8" s="59"/>
      <c r="D8" s="39">
        <v>1750</v>
      </c>
    </row>
    <row r="9" spans="1:8" ht="20.100000000000001" customHeight="1" x14ac:dyDescent="0.25">
      <c r="B9" s="56" t="s">
        <v>27</v>
      </c>
      <c r="C9" s="56"/>
      <c r="D9" s="49">
        <f>IFERROR(SUMIF(Calc!$F$5:$F$364,"&gt;0",Calc!$F$5:$F$364),"-")</f>
        <v>17347.428970338766</v>
      </c>
    </row>
    <row r="10" spans="1:8" ht="20.100000000000001" customHeight="1" x14ac:dyDescent="0.25">
      <c r="B10" s="56" t="s">
        <v>28</v>
      </c>
      <c r="C10" s="56"/>
      <c r="D10" s="49">
        <f>IFERROR(Calc!$K$4,"-")</f>
        <v>58</v>
      </c>
    </row>
    <row r="11" spans="1:8" ht="9.9499999999999993" customHeight="1" x14ac:dyDescent="0.25"/>
    <row r="12" spans="1:8" ht="30" customHeight="1" x14ac:dyDescent="0.25">
      <c r="B12" s="41" t="s">
        <v>11</v>
      </c>
      <c r="C12" s="41" t="s">
        <v>12</v>
      </c>
      <c r="D12" s="41" t="s">
        <v>15</v>
      </c>
      <c r="E12" s="41" t="s">
        <v>17</v>
      </c>
      <c r="F12" s="41" t="s">
        <v>13</v>
      </c>
      <c r="G12" s="41" t="s">
        <v>14</v>
      </c>
    </row>
    <row r="13" spans="1:8" x14ac:dyDescent="0.25">
      <c r="B13" s="42" t="s">
        <v>16</v>
      </c>
      <c r="C13" s="42" t="s">
        <v>16</v>
      </c>
      <c r="D13" s="42" t="s">
        <v>16</v>
      </c>
      <c r="E13" s="43" t="s">
        <v>16</v>
      </c>
      <c r="F13" s="42" t="s">
        <v>16</v>
      </c>
      <c r="G13" s="44">
        <f>IFERROR(currentbalance,"")</f>
        <v>80000</v>
      </c>
    </row>
    <row r="14" spans="1:8" x14ac:dyDescent="0.25">
      <c r="B14" s="45">
        <f>IFERROR(IF(Calc!$B5&lt;=Calc!$K$4,Calc!$B5,""),"")</f>
        <v>1</v>
      </c>
      <c r="C14" s="46">
        <f>IFERROR(IF(LEN($B14)=0,"",IF($B14&gt;=MAX(Calc!$H$5:$H$364),Calc!$K$10,Calc!$C5)),"")</f>
        <v>1750</v>
      </c>
      <c r="D14" s="47"/>
      <c r="E14" s="48">
        <f>IFERROR(IF(LEN($B14)=0,"",Calc!$E5),"")</f>
        <v>6.541666666666667E-3</v>
      </c>
      <c r="F14" s="46">
        <f>IFERROR(IF(LEN($B14)=0,"",Calc!$F5),"")</f>
        <v>523.33333333333337</v>
      </c>
      <c r="G14" s="46">
        <f>IFERROR(IF(LEN($B14)=0,"",IF($C14&lt;&gt;currentmonthlypayment,0,Calc!$G5)),"")</f>
        <v>78773.333333333328</v>
      </c>
    </row>
    <row r="15" spans="1:8" x14ac:dyDescent="0.25">
      <c r="B15" s="45">
        <f>IF(Calc!$B6&lt;=Calc!$K$4,Calc!$B6,"")</f>
        <v>2</v>
      </c>
      <c r="C15" s="46">
        <f>IFERROR(IF(LEN($B15)=0,"",IF($B15&gt;=MAX(Calc!$H$5:$H$364),Calc!$K$10,Calc!$C6)),"")</f>
        <v>1750</v>
      </c>
      <c r="D15" s="47"/>
      <c r="E15" s="48">
        <f>IFERROR(IF(LEN($B15)=0,"",Calc!$E6),"")</f>
        <v>6.541666666666667E-3</v>
      </c>
      <c r="F15" s="46">
        <f>IFERROR(IF(LEN($B15)=0,"",Calc!$F6),"")</f>
        <v>515.30888888888887</v>
      </c>
      <c r="G15" s="46">
        <f>IFERROR(IF(LEN($B15)=0,"",IF($C15&lt;&gt;currentmonthlypayment,0,Calc!$G6)),"")</f>
        <v>77538.642222222217</v>
      </c>
    </row>
    <row r="16" spans="1:8" x14ac:dyDescent="0.25">
      <c r="B16" s="45">
        <f>IF(Calc!$B7&lt;=Calc!$K$4,Calc!$B7,"")</f>
        <v>3</v>
      </c>
      <c r="C16" s="46">
        <f>IFERROR(IF(LEN($B16)=0,"",IF($B16&gt;=MAX(Calc!$H$5:$H$364),Calc!$K$10,Calc!$C7)),"")</f>
        <v>1750</v>
      </c>
      <c r="D16" s="47"/>
      <c r="E16" s="48">
        <f>IFERROR(IF(LEN($B16)=0,"",Calc!$E7),"")</f>
        <v>6.541666666666667E-3</v>
      </c>
      <c r="F16" s="46">
        <f>IFERROR(IF(LEN($B16)=0,"",Calc!$F7),"")</f>
        <v>507.23195120370372</v>
      </c>
      <c r="G16" s="46">
        <f>IFERROR(IF(LEN($B16)=0,"",IF($C16&lt;&gt;currentmonthlypayment,0,Calc!$G7)),"")</f>
        <v>76295.874173425924</v>
      </c>
    </row>
    <row r="17" spans="2:7" x14ac:dyDescent="0.25">
      <c r="B17" s="45">
        <f>IF(Calc!$B8&lt;=Calc!$K$4,Calc!$B8,"")</f>
        <v>4</v>
      </c>
      <c r="C17" s="46">
        <f>IFERROR(IF(LEN($B17)=0,"",IF($B17&gt;=MAX(Calc!$H$5:$H$364),Calc!$K$10,Calc!$C8)),"")</f>
        <v>1750</v>
      </c>
      <c r="D17" s="47"/>
      <c r="E17" s="48">
        <f>IFERROR(IF(LEN($B17)=0,"",Calc!$E8),"")</f>
        <v>6.541666666666667E-3</v>
      </c>
      <c r="F17" s="46">
        <f>IFERROR(IF(LEN($B17)=0,"",Calc!$F8),"")</f>
        <v>499.10217688449461</v>
      </c>
      <c r="G17" s="46">
        <f>IFERROR(IF(LEN($B17)=0,"",IF($C17&lt;&gt;currentmonthlypayment,0,Calc!$G8)),"")</f>
        <v>75044.976350310419</v>
      </c>
    </row>
    <row r="18" spans="2:7" x14ac:dyDescent="0.25">
      <c r="B18" s="45">
        <f>IF(Calc!$B9&lt;=Calc!$K$4,Calc!$B9,"")</f>
        <v>5</v>
      </c>
      <c r="C18" s="46">
        <f>IFERROR(IF(LEN($B18)=0,"",IF($B18&gt;=MAX(Calc!$H$5:$H$364),Calc!$K$10,Calc!$C9)),"")</f>
        <v>1750</v>
      </c>
      <c r="D18" s="47"/>
      <c r="E18" s="48">
        <f>IFERROR(IF(LEN($B18)=0,"",Calc!$E9),"")</f>
        <v>6.541666666666667E-3</v>
      </c>
      <c r="F18" s="46">
        <f>IFERROR(IF(LEN($B18)=0,"",Calc!$F9),"")</f>
        <v>490.91922029161401</v>
      </c>
      <c r="G18" s="46">
        <f>IFERROR(IF(LEN($B18)=0,"",IF($C18&lt;&gt;currentmonthlypayment,0,Calc!$G9)),"")</f>
        <v>73785.895570602035</v>
      </c>
    </row>
    <row r="19" spans="2:7" x14ac:dyDescent="0.25">
      <c r="B19" s="45">
        <f>IF(Calc!$B10&lt;=Calc!$K$4,Calc!$B10,"")</f>
        <v>6</v>
      </c>
      <c r="C19" s="46">
        <f>IFERROR(IF(LEN($B19)=0,"",IF($B19&gt;=MAX(Calc!$H$5:$H$364),Calc!$K$10,Calc!$C10)),"")</f>
        <v>1750</v>
      </c>
      <c r="D19" s="47">
        <v>350</v>
      </c>
      <c r="E19" s="48">
        <f>IFERROR(IF(LEN($B19)=0,"",Calc!$E10),"")</f>
        <v>6.541666666666667E-3</v>
      </c>
      <c r="F19" s="46">
        <f>IFERROR(IF(LEN($B19)=0,"",Calc!$F10),"")</f>
        <v>484.97231685768833</v>
      </c>
      <c r="G19" s="46">
        <f>IFERROR(IF(LEN($B19)=0,"",IF($C19&lt;&gt;currentmonthlypayment,0,Calc!$G10)),"")</f>
        <v>72870.867887459724</v>
      </c>
    </row>
    <row r="20" spans="2:7" x14ac:dyDescent="0.25">
      <c r="B20" s="45">
        <f>IF(Calc!$B11&lt;=Calc!$K$4,Calc!$B11,"")</f>
        <v>7</v>
      </c>
      <c r="C20" s="46">
        <f>IFERROR(IF(LEN($B20)=0,"",IF($B20&gt;=MAX(Calc!$H$5:$H$364),Calc!$K$10,Calc!$C11)),"")</f>
        <v>1750</v>
      </c>
      <c r="D20" s="47"/>
      <c r="E20" s="48">
        <f>IFERROR(IF(LEN($B20)=0,"",Calc!$E11),"")</f>
        <v>6.541666666666667E-3</v>
      </c>
      <c r="F20" s="46">
        <f>IFERROR(IF(LEN($B20)=0,"",Calc!$F11),"")</f>
        <v>476.69692743046573</v>
      </c>
      <c r="G20" s="46">
        <f>IFERROR(IF(LEN($B20)=0,"",IF($C20&lt;&gt;currentmonthlypayment,0,Calc!$G11)),"")</f>
        <v>71597.564814890196</v>
      </c>
    </row>
    <row r="21" spans="2:7" x14ac:dyDescent="0.25">
      <c r="B21" s="45">
        <f>IF(Calc!$B12&lt;=Calc!$K$4,Calc!$B12,"")</f>
        <v>8</v>
      </c>
      <c r="C21" s="46">
        <f>IFERROR(IF(LEN($B21)=0,"",IF($B21&gt;=MAX(Calc!$H$5:$H$364),Calc!$K$10,Calc!$C12)),"")</f>
        <v>1750</v>
      </c>
      <c r="D21" s="47"/>
      <c r="E21" s="48">
        <f>IFERROR(IF(LEN($B21)=0,"",Calc!$E12),"")</f>
        <v>6.541666666666667E-3</v>
      </c>
      <c r="F21" s="46">
        <f>IFERROR(IF(LEN($B21)=0,"",Calc!$F12),"")</f>
        <v>468.36740316407338</v>
      </c>
      <c r="G21" s="46">
        <f>IFERROR(IF(LEN($B21)=0,"",IF($C21&lt;&gt;currentmonthlypayment,0,Calc!$G12)),"")</f>
        <v>70315.932218054266</v>
      </c>
    </row>
    <row r="22" spans="2:7" x14ac:dyDescent="0.25">
      <c r="B22" s="45">
        <f>IF(Calc!$B13&lt;=Calc!$K$4,Calc!$B13,"")</f>
        <v>9</v>
      </c>
      <c r="C22" s="46">
        <f>IFERROR(IF(LEN($B22)=0,"",IF($B22&gt;=MAX(Calc!$H$5:$H$364),Calc!$K$10,Calc!$C13)),"")</f>
        <v>1750</v>
      </c>
      <c r="D22" s="47"/>
      <c r="E22" s="48">
        <f>IFERROR(IF(LEN($B22)=0,"",Calc!$E13),"")</f>
        <v>6.541666666666667E-3</v>
      </c>
      <c r="F22" s="46">
        <f>IFERROR(IF(LEN($B22)=0,"",Calc!$F13),"")</f>
        <v>459.98338992643835</v>
      </c>
      <c r="G22" s="46">
        <f>IFERROR(IF(LEN($B22)=0,"",IF($C22&lt;&gt;currentmonthlypayment,0,Calc!$G13)),"")</f>
        <v>69025.9156079807</v>
      </c>
    </row>
    <row r="23" spans="2:7" x14ac:dyDescent="0.25">
      <c r="B23" s="45">
        <f>IF(Calc!$B14&lt;=Calc!$K$4,Calc!$B14,"")</f>
        <v>10</v>
      </c>
      <c r="C23" s="46">
        <f>IFERROR(IF(LEN($B23)=0,"",IF($B23&gt;=MAX(Calc!$H$5:$H$364),Calc!$K$10,Calc!$C14)),"")</f>
        <v>1750</v>
      </c>
      <c r="D23" s="47"/>
      <c r="E23" s="48">
        <f>IFERROR(IF(LEN($B23)=0,"",Calc!$E14),"")</f>
        <v>6.541666666666667E-3</v>
      </c>
      <c r="F23" s="46">
        <f>IFERROR(IF(LEN($B23)=0,"",Calc!$F14),"")</f>
        <v>451.54453126887375</v>
      </c>
      <c r="G23" s="46">
        <f>IFERROR(IF(LEN($B23)=0,"",IF($C23&lt;&gt;currentmonthlypayment,0,Calc!$G14)),"")</f>
        <v>67727.460139249568</v>
      </c>
    </row>
    <row r="24" spans="2:7" x14ac:dyDescent="0.25">
      <c r="B24" s="45">
        <f>IF(Calc!$B15&lt;=Calc!$K$4,Calc!$B15,"")</f>
        <v>11</v>
      </c>
      <c r="C24" s="46">
        <f>IFERROR(IF(LEN($B24)=0,"",IF($B24&gt;=MAX(Calc!$H$5:$H$364),Calc!$K$10,Calc!$C15)),"")</f>
        <v>1750</v>
      </c>
      <c r="D24" s="47"/>
      <c r="E24" s="48">
        <f>IFERROR(IF(LEN($B24)=0,"",Calc!$E15),"")</f>
        <v>6.541666666666667E-3</v>
      </c>
      <c r="F24" s="46">
        <f>IFERROR(IF(LEN($B24)=0,"",Calc!$F15),"")</f>
        <v>443.05046841092428</v>
      </c>
      <c r="G24" s="46">
        <f>IFERROR(IF(LEN($B24)=0,"",IF($C24&lt;&gt;currentmonthlypayment,0,Calc!$G15)),"")</f>
        <v>66420.510607660486</v>
      </c>
    </row>
    <row r="25" spans="2:7" x14ac:dyDescent="0.25">
      <c r="B25" s="45">
        <f>IF(Calc!$B16&lt;=Calc!$K$4,Calc!$B16,"")</f>
        <v>12</v>
      </c>
      <c r="C25" s="46">
        <f>IFERROR(IF(LEN($B25)=0,"",IF($B25&gt;=MAX(Calc!$H$5:$H$364),Calc!$K$10,Calc!$C16)),"")</f>
        <v>1750</v>
      </c>
      <c r="D25" s="47">
        <v>750</v>
      </c>
      <c r="E25" s="48">
        <f>IFERROR(IF(LEN($B25)=0,"",Calc!$E16),"")</f>
        <v>6.541666666666667E-3</v>
      </c>
      <c r="F25" s="46">
        <f>IFERROR(IF(LEN($B25)=0,"",Calc!$F16),"")</f>
        <v>439.40709022511237</v>
      </c>
      <c r="G25" s="46">
        <f>IFERROR(IF(LEN($B25)=0,"",IF($C25&lt;&gt;currentmonthlypayment,0,Calc!$G16)),"")</f>
        <v>65859.917697885598</v>
      </c>
    </row>
    <row r="26" spans="2:7" x14ac:dyDescent="0.25">
      <c r="B26" s="45">
        <f>IF(Calc!$B17&lt;=Calc!$K$4,Calc!$B17,"")</f>
        <v>13</v>
      </c>
      <c r="C26" s="46">
        <f>IFERROR(IF(LEN($B26)=0,"",IF($B26&gt;=MAX(Calc!$H$5:$H$364),Calc!$K$10,Calc!$C17)),"")</f>
        <v>1750</v>
      </c>
      <c r="D26" s="47"/>
      <c r="E26" s="48">
        <f>IFERROR(IF(LEN($B26)=0,"",Calc!$E17),"")</f>
        <v>6.9166666666666673E-3</v>
      </c>
      <c r="F26" s="46">
        <f>IFERROR(IF(LEN($B26)=0,"",Calc!$F17),"")</f>
        <v>455.53109741037542</v>
      </c>
      <c r="G26" s="46">
        <f>IFERROR(IF(LEN($B26)=0,"",IF($C26&lt;&gt;currentmonthlypayment,0,Calc!$G17)),"")</f>
        <v>64565.448795295975</v>
      </c>
    </row>
    <row r="27" spans="2:7" x14ac:dyDescent="0.25">
      <c r="B27" s="45">
        <f>IF(Calc!$B18&lt;=Calc!$K$4,Calc!$B18,"")</f>
        <v>14</v>
      </c>
      <c r="C27" s="46">
        <f>IFERROR(IF(LEN($B27)=0,"",IF($B27&gt;=MAX(Calc!$H$5:$H$364),Calc!$K$10,Calc!$C18)),"")</f>
        <v>1750</v>
      </c>
      <c r="D27" s="47"/>
      <c r="E27" s="48">
        <f>IFERROR(IF(LEN($B27)=0,"",Calc!$E18),"")</f>
        <v>6.9166666666666673E-3</v>
      </c>
      <c r="F27" s="46">
        <f>IFERROR(IF(LEN($B27)=0,"",Calc!$F18),"")</f>
        <v>446.5776875007972</v>
      </c>
      <c r="G27" s="46">
        <f>IFERROR(IF(LEN($B27)=0,"",IF($C27&lt;&gt;currentmonthlypayment,0,Calc!$G18)),"")</f>
        <v>63262.026482796769</v>
      </c>
    </row>
    <row r="28" spans="2:7" x14ac:dyDescent="0.25">
      <c r="B28" s="45">
        <f>IF(Calc!$B19&lt;=Calc!$K$4,Calc!$B19,"")</f>
        <v>15</v>
      </c>
      <c r="C28" s="46">
        <f>IFERROR(IF(LEN($B28)=0,"",IF($B28&gt;=MAX(Calc!$H$5:$H$364),Calc!$K$10,Calc!$C19)),"")</f>
        <v>1750</v>
      </c>
      <c r="D28" s="47"/>
      <c r="E28" s="48">
        <f>IFERROR(IF(LEN($B28)=0,"",Calc!$E19),"")</f>
        <v>6.9166666666666673E-3</v>
      </c>
      <c r="F28" s="46">
        <f>IFERROR(IF(LEN($B28)=0,"",Calc!$F19),"")</f>
        <v>437.56234983934434</v>
      </c>
      <c r="G28" s="46">
        <f>IFERROR(IF(LEN($B28)=0,"",IF($C28&lt;&gt;currentmonthlypayment,0,Calc!$G19)),"")</f>
        <v>61949.588832636116</v>
      </c>
    </row>
    <row r="29" spans="2:7" x14ac:dyDescent="0.25">
      <c r="B29" s="45">
        <f>IF(Calc!$B20&lt;=Calc!$K$4,Calc!$B20,"")</f>
        <v>16</v>
      </c>
      <c r="C29" s="46">
        <f>IFERROR(IF(LEN($B29)=0,"",IF($B29&gt;=MAX(Calc!$H$5:$H$364),Calc!$K$10,Calc!$C20)),"")</f>
        <v>1750</v>
      </c>
      <c r="D29" s="47"/>
      <c r="E29" s="48">
        <f>IFERROR(IF(LEN($B29)=0,"",Calc!$E20),"")</f>
        <v>6.9166666666666673E-3</v>
      </c>
      <c r="F29" s="46">
        <f>IFERROR(IF(LEN($B29)=0,"",Calc!$F20),"")</f>
        <v>428.48465609239986</v>
      </c>
      <c r="G29" s="46">
        <f>IFERROR(IF(LEN($B29)=0,"",IF($C29&lt;&gt;currentmonthlypayment,0,Calc!$G20)),"")</f>
        <v>60628.073488728514</v>
      </c>
    </row>
    <row r="30" spans="2:7" x14ac:dyDescent="0.25">
      <c r="B30" s="45">
        <f>IF(Calc!$B21&lt;=Calc!$K$4,Calc!$B21,"")</f>
        <v>17</v>
      </c>
      <c r="C30" s="46">
        <f>IFERROR(IF(LEN($B30)=0,"",IF($B30&gt;=MAX(Calc!$H$5:$H$364),Calc!$K$10,Calc!$C21)),"")</f>
        <v>1750</v>
      </c>
      <c r="D30" s="47"/>
      <c r="E30" s="48">
        <f>IFERROR(IF(LEN($B30)=0,"",Calc!$E21),"")</f>
        <v>6.9166666666666673E-3</v>
      </c>
      <c r="F30" s="46">
        <f>IFERROR(IF(LEN($B30)=0,"",Calc!$F21),"")</f>
        <v>419.3441749637056</v>
      </c>
      <c r="G30" s="46">
        <f>IFERROR(IF(LEN($B30)=0,"",IF($C30&lt;&gt;currentmonthlypayment,0,Calc!$G21)),"")</f>
        <v>59297.41766369222</v>
      </c>
    </row>
    <row r="31" spans="2:7" x14ac:dyDescent="0.25">
      <c r="B31" s="45">
        <f>IF(Calc!$B22&lt;=Calc!$K$4,Calc!$B22,"")</f>
        <v>18</v>
      </c>
      <c r="C31" s="46">
        <f>IFERROR(IF(LEN($B31)=0,"",IF($B31&gt;=MAX(Calc!$H$5:$H$364),Calc!$K$10,Calc!$C22)),"")</f>
        <v>1750</v>
      </c>
      <c r="D31" s="47">
        <v>500</v>
      </c>
      <c r="E31" s="48">
        <f>IFERROR(IF(LEN($B31)=0,"",Calc!$E22),"")</f>
        <v>6.9166666666666673E-3</v>
      </c>
      <c r="F31" s="46">
        <f>IFERROR(IF(LEN($B31)=0,"",Calc!$F22),"")</f>
        <v>413.59880550720459</v>
      </c>
      <c r="G31" s="46">
        <f>IFERROR(IF(LEN($B31)=0,"",IF($C31&lt;&gt;currentmonthlypayment,0,Calc!$G22)),"")</f>
        <v>58461.016469199421</v>
      </c>
    </row>
    <row r="32" spans="2:7" x14ac:dyDescent="0.25">
      <c r="B32" s="45">
        <f>IF(Calc!$B23&lt;=Calc!$K$4,Calc!$B23,"")</f>
        <v>19</v>
      </c>
      <c r="C32" s="46">
        <f>IFERROR(IF(LEN($B32)=0,"",IF($B32&gt;=MAX(Calc!$H$5:$H$364),Calc!$K$10,Calc!$C23)),"")</f>
        <v>1750</v>
      </c>
      <c r="D32" s="47"/>
      <c r="E32" s="48">
        <f>IFERROR(IF(LEN($B32)=0,"",Calc!$E23),"")</f>
        <v>6.9166666666666673E-3</v>
      </c>
      <c r="F32" s="46">
        <f>IFERROR(IF(LEN($B32)=0,"",Calc!$F23),"")</f>
        <v>404.35536391196268</v>
      </c>
      <c r="G32" s="46">
        <f>IFERROR(IF(LEN($B32)=0,"",IF($C32&lt;&gt;currentmonthlypayment,0,Calc!$G23)),"")</f>
        <v>57115.371833111385</v>
      </c>
    </row>
    <row r="33" spans="2:12" x14ac:dyDescent="0.25">
      <c r="B33" s="45">
        <f>IF(Calc!$B24&lt;=Calc!$K$4,Calc!$B24,"")</f>
        <v>20</v>
      </c>
      <c r="C33" s="46">
        <f>IFERROR(IF(LEN($B33)=0,"",IF($B33&gt;=MAX(Calc!$H$5:$H$364),Calc!$K$10,Calc!$C24)),"")</f>
        <v>1750</v>
      </c>
      <c r="D33" s="47"/>
      <c r="E33" s="48">
        <f>IFERROR(IF(LEN($B33)=0,"",Calc!$E24),"")</f>
        <v>6.9166666666666673E-3</v>
      </c>
      <c r="F33" s="46">
        <f>IFERROR(IF(LEN($B33)=0,"",Calc!$F24),"")</f>
        <v>395.04798851235381</v>
      </c>
      <c r="G33" s="46">
        <f>IFERROR(IF(LEN($B33)=0,"",IF($C33&lt;&gt;currentmonthlypayment,0,Calc!$G24)),"")</f>
        <v>55760.419821623742</v>
      </c>
    </row>
    <row r="34" spans="2:12" x14ac:dyDescent="0.25">
      <c r="B34" s="45">
        <f>IF(Calc!$B25&lt;=Calc!$K$4,Calc!$B25,"")</f>
        <v>21</v>
      </c>
      <c r="C34" s="46">
        <f>IFERROR(IF(LEN($B34)=0,"",IF($B34&gt;=MAX(Calc!$H$5:$H$364),Calc!$K$10,Calc!$C25)),"")</f>
        <v>1750</v>
      </c>
      <c r="D34" s="47"/>
      <c r="E34" s="48">
        <f>IFERROR(IF(LEN($B34)=0,"",Calc!$E25),"")</f>
        <v>6.9166666666666673E-3</v>
      </c>
      <c r="F34" s="46">
        <f>IFERROR(IF(LEN($B34)=0,"",Calc!$F25),"")</f>
        <v>385.67623709956428</v>
      </c>
      <c r="G34" s="46">
        <f>IFERROR(IF(LEN($B34)=0,"",IF($C34&lt;&gt;currentmonthlypayment,0,Calc!$G25)),"")</f>
        <v>54396.096058723306</v>
      </c>
    </row>
    <row r="35" spans="2:12" x14ac:dyDescent="0.25">
      <c r="B35" s="45">
        <f>IF(Calc!$B26&lt;=Calc!$K$4,Calc!$B26,"")</f>
        <v>22</v>
      </c>
      <c r="C35" s="46">
        <f>IFERROR(IF(LEN($B35)=0,"",IF($B35&gt;=MAX(Calc!$H$5:$H$364),Calc!$K$10,Calc!$C26)),"")</f>
        <v>1750</v>
      </c>
      <c r="D35" s="47"/>
      <c r="E35" s="48">
        <f>IFERROR(IF(LEN($B35)=0,"",Calc!$E26),"")</f>
        <v>6.9166666666666673E-3</v>
      </c>
      <c r="F35" s="46">
        <f>IFERROR(IF(LEN($B35)=0,"",Calc!$F26),"")</f>
        <v>376.2396644061696</v>
      </c>
      <c r="G35" s="46">
        <f>IFERROR(IF(LEN($B35)=0,"",IF($C35&lt;&gt;currentmonthlypayment,0,Calc!$G26)),"")</f>
        <v>53022.335723129472</v>
      </c>
    </row>
    <row r="36" spans="2:12" x14ac:dyDescent="0.25">
      <c r="B36" s="45">
        <f>IF(Calc!$B27&lt;=Calc!$K$4,Calc!$B27,"")</f>
        <v>23</v>
      </c>
      <c r="C36" s="46">
        <f>IFERROR(IF(LEN($B36)=0,"",IF($B36&gt;=MAX(Calc!$H$5:$H$364),Calc!$K$10,Calc!$C27)),"")</f>
        <v>1750</v>
      </c>
      <c r="D36" s="47"/>
      <c r="E36" s="48">
        <f>IFERROR(IF(LEN($B36)=0,"",Calc!$E27),"")</f>
        <v>6.9166666666666673E-3</v>
      </c>
      <c r="F36" s="46">
        <f>IFERROR(IF(LEN($B36)=0,"",Calc!$F27),"")</f>
        <v>366.73782208497886</v>
      </c>
      <c r="G36" s="46">
        <f>IFERROR(IF(LEN($B36)=0,"",IF($C36&lt;&gt;currentmonthlypayment,0,Calc!$G27)),"")</f>
        <v>51639.073545214451</v>
      </c>
    </row>
    <row r="37" spans="2:12" x14ac:dyDescent="0.25">
      <c r="B37" s="45">
        <f>IF(Calc!$B28&lt;=Calc!$K$4,Calc!$B28,"")</f>
        <v>24</v>
      </c>
      <c r="C37" s="46">
        <f>IFERROR(IF(LEN($B37)=0,"",IF($B37&gt;=MAX(Calc!$H$5:$H$364),Calc!$K$10,Calc!$C28)),"")</f>
        <v>1750</v>
      </c>
      <c r="D37" s="47">
        <v>150</v>
      </c>
      <c r="E37" s="48">
        <f>IFERROR(IF(LEN($B37)=0,"",Calc!$E28),"")</f>
        <v>6.9166666666666673E-3</v>
      </c>
      <c r="F37" s="46">
        <f>IFERROR(IF(LEN($B37)=0,"",Calc!$F28),"")</f>
        <v>358.2077586877333</v>
      </c>
      <c r="G37" s="46">
        <f>IFERROR(IF(LEN($B37)=0,"",IF($C37&lt;&gt;currentmonthlypayment,0,Calc!$G28)),"")</f>
        <v>50397.281303902186</v>
      </c>
    </row>
    <row r="38" spans="2:12" x14ac:dyDescent="0.25">
      <c r="B38" s="45">
        <f>IF(Calc!$B29&lt;=Calc!$K$4,Calc!$B29,"")</f>
        <v>25</v>
      </c>
      <c r="C38" s="46">
        <f>IFERROR(IF(LEN($B38)=0,"",IF($B38&gt;=MAX(Calc!$H$5:$H$364),Calc!$K$10,Calc!$C29)),"")</f>
        <v>1750</v>
      </c>
      <c r="D38" s="47"/>
      <c r="E38" s="48">
        <f>IFERROR(IF(LEN($B38)=0,"",Calc!$E29),"")</f>
        <v>7.2916666666666676E-3</v>
      </c>
      <c r="F38" s="46">
        <f>IFERROR(IF(LEN($B38)=0,"",Calc!$F29),"")</f>
        <v>367.48017617428684</v>
      </c>
      <c r="G38" s="46">
        <f>IFERROR(IF(LEN($B38)=0,"",IF($C38&lt;&gt;currentmonthlypayment,0,Calc!$G29)),"")</f>
        <v>49014.761480076471</v>
      </c>
    </row>
    <row r="39" spans="2:12" x14ac:dyDescent="0.25">
      <c r="B39" s="45">
        <f>IF(Calc!$B30&lt;=Calc!$K$4,Calc!$B30,"")</f>
        <v>26</v>
      </c>
      <c r="C39" s="46">
        <f>IFERROR(IF(LEN($B39)=0,"",IF($B39&gt;=MAX(Calc!$H$5:$H$364),Calc!$K$10,Calc!$C30)),"")</f>
        <v>1750</v>
      </c>
      <c r="D39" s="47"/>
      <c r="E39" s="48">
        <f>IFERROR(IF(LEN($B39)=0,"",Calc!$E30),"")</f>
        <v>7.2916666666666676E-3</v>
      </c>
      <c r="F39" s="46">
        <f>IFERROR(IF(LEN($B39)=0,"",Calc!$F30),"")</f>
        <v>357.39930245889099</v>
      </c>
      <c r="G39" s="46">
        <f>IFERROR(IF(LEN($B39)=0,"",IF($C39&lt;&gt;currentmonthlypayment,0,Calc!$G30)),"")</f>
        <v>47622.160782535364</v>
      </c>
    </row>
    <row r="40" spans="2:12" x14ac:dyDescent="0.25">
      <c r="B40" s="45">
        <f>IF(Calc!$B31&lt;=Calc!$K$4,Calc!$B31,"")</f>
        <v>27</v>
      </c>
      <c r="C40" s="46">
        <f>IFERROR(IF(LEN($B40)=0,"",IF($B40&gt;=MAX(Calc!$H$5:$H$364),Calc!$K$10,Calc!$C31)),"")</f>
        <v>1750</v>
      </c>
      <c r="D40" s="47"/>
      <c r="E40" s="48">
        <f>IFERROR(IF(LEN($B40)=0,"",Calc!$E31),"")</f>
        <v>7.2916666666666676E-3</v>
      </c>
      <c r="F40" s="46">
        <f>IFERROR(IF(LEN($B40)=0,"",Calc!$F31),"")</f>
        <v>347.24492237265372</v>
      </c>
      <c r="G40" s="46">
        <f>IFERROR(IF(LEN($B40)=0,"",IF($C40&lt;&gt;currentmonthlypayment,0,Calc!$G31)),"")</f>
        <v>46219.405704908015</v>
      </c>
    </row>
    <row r="41" spans="2:12" x14ac:dyDescent="0.25">
      <c r="B41" s="45">
        <f>IF(Calc!$B32&lt;=Calc!$K$4,Calc!$B32,"")</f>
        <v>28</v>
      </c>
      <c r="C41" s="46">
        <f>IFERROR(IF(LEN($B41)=0,"",IF($B41&gt;=MAX(Calc!$H$5:$H$364),Calc!$K$10,Calc!$C32)),"")</f>
        <v>1750</v>
      </c>
      <c r="D41" s="47"/>
      <c r="E41" s="48">
        <f>IFERROR(IF(LEN($B41)=0,"",Calc!$E32),"")</f>
        <v>7.2916666666666676E-3</v>
      </c>
      <c r="F41" s="46">
        <f>IFERROR(IF(LEN($B41)=0,"",Calc!$F32),"")</f>
        <v>337.01649993162101</v>
      </c>
      <c r="G41" s="46">
        <f>IFERROR(IF(LEN($B41)=0,"",IF($C41&lt;&gt;currentmonthlypayment,0,Calc!$G32)),"")</f>
        <v>44806.422204839633</v>
      </c>
    </row>
    <row r="42" spans="2:12" x14ac:dyDescent="0.25">
      <c r="B42" s="45">
        <f>IF(Calc!$B33&lt;=Calc!$K$4,Calc!$B33,"")</f>
        <v>29</v>
      </c>
      <c r="C42" s="46">
        <f>IFERROR(IF(LEN($B42)=0,"",IF($B42&gt;=MAX(Calc!$H$5:$H$364),Calc!$K$10,Calc!$C33)),"")</f>
        <v>1750</v>
      </c>
      <c r="D42" s="47"/>
      <c r="E42" s="48">
        <f>IFERROR(IF(LEN($B42)=0,"",Calc!$E33),"")</f>
        <v>7.2916666666666676E-3</v>
      </c>
      <c r="F42" s="46">
        <f>IFERROR(IF(LEN($B42)=0,"",Calc!$F33),"")</f>
        <v>326.71349524362239</v>
      </c>
      <c r="G42" s="46">
        <f>IFERROR(IF(LEN($B42)=0,"",IF($C42&lt;&gt;currentmonthlypayment,0,Calc!$G33)),"")</f>
        <v>43383.135700083258</v>
      </c>
    </row>
    <row r="43" spans="2:12" x14ac:dyDescent="0.25">
      <c r="B43" s="45">
        <f>IF(Calc!$B34&lt;=Calc!$K$4,Calc!$B34,"")</f>
        <v>30</v>
      </c>
      <c r="C43" s="46">
        <f>IFERROR(IF(LEN($B43)=0,"",IF($B43&gt;=MAX(Calc!$H$5:$H$364),Calc!$K$10,Calc!$C34)),"")</f>
        <v>1750</v>
      </c>
      <c r="D43" s="47">
        <v>200</v>
      </c>
      <c r="E43" s="48">
        <f>IFERROR(IF(LEN($B43)=0,"",Calc!$E34),"")</f>
        <v>7.2916666666666676E-3</v>
      </c>
      <c r="F43" s="46">
        <f>IFERROR(IF(LEN($B43)=0,"",Calc!$F34),"")</f>
        <v>317.79369781310714</v>
      </c>
      <c r="G43" s="46">
        <f>IFERROR(IF(LEN($B43)=0,"",IF($C43&lt;&gt;currentmonthlypayment,0,Calc!$G34)),"")</f>
        <v>42150.929397896361</v>
      </c>
      <c r="J43" s="37"/>
      <c r="K43" s="37"/>
      <c r="L43" s="37"/>
    </row>
    <row r="44" spans="2:12" x14ac:dyDescent="0.25">
      <c r="B44" s="45">
        <f>IF(Calc!$B35&lt;=Calc!$K$4,Calc!$B35,"")</f>
        <v>31</v>
      </c>
      <c r="C44" s="46">
        <f>IFERROR(IF(LEN($B44)=0,"",IF($B44&gt;=MAX(Calc!$H$5:$H$364),Calc!$K$10,Calc!$C35)),"")</f>
        <v>1750</v>
      </c>
      <c r="D44" s="47"/>
      <c r="E44" s="48">
        <f>IFERROR(IF(LEN($B44)=0,"",Calc!$E35),"")</f>
        <v>7.2916666666666676E-3</v>
      </c>
      <c r="F44" s="46">
        <f>IFERROR(IF(LEN($B44)=0,"",Calc!$F35),"")</f>
        <v>307.35052685966099</v>
      </c>
      <c r="G44" s="46">
        <f>IFERROR(IF(LEN($B44)=0,"",IF($C44&lt;&gt;currentmonthlypayment,0,Calc!$G35)),"")</f>
        <v>40708.279924756025</v>
      </c>
    </row>
    <row r="45" spans="2:12" x14ac:dyDescent="0.25">
      <c r="B45" s="45">
        <f>IF(Calc!$B36&lt;=Calc!$K$4,Calc!$B36,"")</f>
        <v>32</v>
      </c>
      <c r="C45" s="46">
        <f>IFERROR(IF(LEN($B45)=0,"",IF($B45&gt;=MAX(Calc!$H$5:$H$364),Calc!$K$10,Calc!$C36)),"")</f>
        <v>1750</v>
      </c>
      <c r="D45" s="47"/>
      <c r="E45" s="48">
        <f>IFERROR(IF(LEN($B45)=0,"",Calc!$E36),"")</f>
        <v>7.2916666666666676E-3</v>
      </c>
      <c r="F45" s="46">
        <f>IFERROR(IF(LEN($B45)=0,"",Calc!$F36),"")</f>
        <v>296.83120778467941</v>
      </c>
      <c r="G45" s="46">
        <f>IFERROR(IF(LEN($B45)=0,"",IF($C45&lt;&gt;currentmonthlypayment,0,Calc!$G36)),"")</f>
        <v>39255.111132540704</v>
      </c>
    </row>
    <row r="46" spans="2:12" x14ac:dyDescent="0.25">
      <c r="B46" s="45">
        <f>IF(Calc!$B37&lt;=Calc!$K$4,Calc!$B37,"")</f>
        <v>33</v>
      </c>
      <c r="C46" s="46">
        <f>IFERROR(IF(LEN($B46)=0,"",IF($B46&gt;=MAX(Calc!$H$5:$H$364),Calc!$K$10,Calc!$C37)),"")</f>
        <v>1750</v>
      </c>
      <c r="D46" s="47"/>
      <c r="E46" s="48">
        <f>IFERROR(IF(LEN($B46)=0,"",Calc!$E37),"")</f>
        <v>7.2916666666666676E-3</v>
      </c>
      <c r="F46" s="46">
        <f>IFERROR(IF(LEN($B46)=0,"",Calc!$F37),"")</f>
        <v>286.23518534144267</v>
      </c>
      <c r="G46" s="46">
        <f>IFERROR(IF(LEN($B46)=0,"",IF($C46&lt;&gt;currentmonthlypayment,0,Calc!$G37)),"")</f>
        <v>37791.346317882148</v>
      </c>
    </row>
    <row r="47" spans="2:12" x14ac:dyDescent="0.25">
      <c r="B47" s="45">
        <f>IF(Calc!$B38&lt;=Calc!$K$4,Calc!$B38,"")</f>
        <v>34</v>
      </c>
      <c r="C47" s="46">
        <f>IFERROR(IF(LEN($B47)=0,"",IF($B47&gt;=MAX(Calc!$H$5:$H$364),Calc!$K$10,Calc!$C38)),"")</f>
        <v>1750</v>
      </c>
      <c r="D47" s="47"/>
      <c r="E47" s="48">
        <f>IFERROR(IF(LEN($B47)=0,"",Calc!$E38),"")</f>
        <v>7.2916666666666676E-3</v>
      </c>
      <c r="F47" s="46">
        <f>IFERROR(IF(LEN($B47)=0,"",Calc!$F38),"")</f>
        <v>275.56190023455736</v>
      </c>
      <c r="G47" s="46">
        <f>IFERROR(IF(LEN($B47)=0,"",IF($C47&lt;&gt;currentmonthlypayment,0,Calc!$G38)),"")</f>
        <v>36316.908218116703</v>
      </c>
    </row>
    <row r="48" spans="2:12" x14ac:dyDescent="0.25">
      <c r="B48" s="45">
        <f>IF(Calc!$B39&lt;=Calc!$K$4,Calc!$B39,"")</f>
        <v>35</v>
      </c>
      <c r="C48" s="46">
        <f>IFERROR(IF(LEN($B48)=0,"",IF($B48&gt;=MAX(Calc!$H$5:$H$364),Calc!$K$10,Calc!$C39)),"")</f>
        <v>1750</v>
      </c>
      <c r="D48" s="47"/>
      <c r="E48" s="48">
        <f>IFERROR(IF(LEN($B48)=0,"",Calc!$E39),"")</f>
        <v>7.2916666666666676E-3</v>
      </c>
      <c r="F48" s="46">
        <f>IFERROR(IF(LEN($B48)=0,"",Calc!$F39),"")</f>
        <v>264.81078909043435</v>
      </c>
      <c r="G48" s="46">
        <f>IFERROR(IF(LEN($B48)=0,"",IF($C48&lt;&gt;currentmonthlypayment,0,Calc!$G39)),"")</f>
        <v>34831.719007207139</v>
      </c>
    </row>
    <row r="49" spans="2:7" x14ac:dyDescent="0.25">
      <c r="B49" s="45">
        <f>IF(Calc!$B40&lt;=Calc!$K$4,Calc!$B40,"")</f>
        <v>36</v>
      </c>
      <c r="C49" s="46">
        <f>IFERROR(IF(LEN($B49)=0,"",IF($B49&gt;=MAX(Calc!$H$5:$H$364),Calc!$K$10,Calc!$C40)),"")</f>
        <v>1750</v>
      </c>
      <c r="D49" s="47">
        <v>500</v>
      </c>
      <c r="E49" s="48">
        <f>IFERROR(IF(LEN($B49)=0,"",Calc!$E40),"")</f>
        <v>7.2916666666666676E-3</v>
      </c>
      <c r="F49" s="46">
        <f>IFERROR(IF(LEN($B49)=0,"",Calc!$F40),"")</f>
        <v>257.62711776088543</v>
      </c>
      <c r="G49" s="46">
        <f>IFERROR(IF(LEN($B49)=0,"",IF($C49&lt;&gt;currentmonthlypayment,0,Calc!$G40)),"")</f>
        <v>33839.346124968026</v>
      </c>
    </row>
    <row r="50" spans="2:7" x14ac:dyDescent="0.25">
      <c r="B50" s="53">
        <f>IF(Calc!$B41&lt;=Calc!$K$4,Calc!$B41,"")</f>
        <v>37</v>
      </c>
      <c r="C50" s="54">
        <f>IFERROR(IF(LEN($B50)=0,"",IF($B50&gt;=MAX(Calc!$H$5:$H$364),Calc!$K$10,Calc!$C41)),"")</f>
        <v>1750</v>
      </c>
      <c r="D50" s="54"/>
      <c r="E50" s="55">
        <f>IFERROR(IF(LEN($B50)=0,"",Calc!$E41),"")</f>
        <v>7.666666666666668E-3</v>
      </c>
      <c r="F50" s="54">
        <f>IFERROR(IF(LEN($B50)=0,"",Calc!$F41),"")</f>
        <v>259.43498695808825</v>
      </c>
      <c r="G50" s="54">
        <f>IFERROR(IF(LEN($B50)=0,"",IF($C50&lt;&gt;currentmonthlypayment,0,Calc!$G41)),"")</f>
        <v>32348.781111926117</v>
      </c>
    </row>
    <row r="51" spans="2:7" x14ac:dyDescent="0.25">
      <c r="B51" s="53">
        <f>IF(Calc!$B42&lt;=Calc!$K$4,Calc!$B42,"")</f>
        <v>38</v>
      </c>
      <c r="C51" s="54">
        <f>IFERROR(IF(LEN($B51)=0,"",IF($B51&gt;=MAX(Calc!$H$5:$H$364),Calc!$K$10,Calc!$C42)),"")</f>
        <v>1750</v>
      </c>
      <c r="D51" s="54"/>
      <c r="E51" s="55">
        <f>IFERROR(IF(LEN($B51)=0,"",Calc!$E42),"")</f>
        <v>7.666666666666668E-3</v>
      </c>
      <c r="F51" s="54">
        <f>IFERROR(IF(LEN($B51)=0,"",Calc!$F42),"")</f>
        <v>248.00732185810028</v>
      </c>
      <c r="G51" s="54">
        <f>IFERROR(IF(LEN($B51)=0,"",IF($C51&lt;&gt;currentmonthlypayment,0,Calc!$G42)),"")</f>
        <v>30846.788433784219</v>
      </c>
    </row>
    <row r="52" spans="2:7" x14ac:dyDescent="0.25">
      <c r="B52" s="53">
        <f>IF(Calc!$B43&lt;=Calc!$K$4,Calc!$B43,"")</f>
        <v>39</v>
      </c>
      <c r="C52" s="54">
        <f>IFERROR(IF(LEN($B52)=0,"",IF($B52&gt;=MAX(Calc!$H$5:$H$364),Calc!$K$10,Calc!$C43)),"")</f>
        <v>1750</v>
      </c>
      <c r="D52" s="54"/>
      <c r="E52" s="55">
        <f>IFERROR(IF(LEN($B52)=0,"",Calc!$E43),"")</f>
        <v>7.666666666666668E-3</v>
      </c>
      <c r="F52" s="54">
        <f>IFERROR(IF(LEN($B52)=0,"",Calc!$F43),"")</f>
        <v>236.49204465901238</v>
      </c>
      <c r="G52" s="54">
        <f>IFERROR(IF(LEN($B52)=0,"",IF($C52&lt;&gt;currentmonthlypayment,0,Calc!$G43)),"")</f>
        <v>29333.28047844323</v>
      </c>
    </row>
    <row r="53" spans="2:7" x14ac:dyDescent="0.25">
      <c r="B53" s="53">
        <f>IF(Calc!$B44&lt;=Calc!$K$4,Calc!$B44,"")</f>
        <v>40</v>
      </c>
      <c r="C53" s="54">
        <f>IFERROR(IF(LEN($B53)=0,"",IF($B53&gt;=MAX(Calc!$H$5:$H$364),Calc!$K$10,Calc!$C44)),"")</f>
        <v>1750</v>
      </c>
      <c r="D53" s="54"/>
      <c r="E53" s="55">
        <f>IFERROR(IF(LEN($B53)=0,"",Calc!$E44),"")</f>
        <v>7.666666666666668E-3</v>
      </c>
      <c r="F53" s="54">
        <f>IFERROR(IF(LEN($B53)=0,"",Calc!$F44),"")</f>
        <v>224.88848366806479</v>
      </c>
      <c r="G53" s="54">
        <f>IFERROR(IF(LEN($B53)=0,"",IF($C53&lt;&gt;currentmonthlypayment,0,Calc!$G44)),"")</f>
        <v>27808.168962111296</v>
      </c>
    </row>
    <row r="54" spans="2:7" x14ac:dyDescent="0.25">
      <c r="B54" s="53">
        <f>IF(Calc!$B45&lt;=Calc!$K$4,Calc!$B45,"")</f>
        <v>41</v>
      </c>
      <c r="C54" s="54">
        <f>IFERROR(IF(LEN($B54)=0,"",IF($B54&gt;=MAX(Calc!$H$5:$H$364),Calc!$K$10,Calc!$C45)),"")</f>
        <v>1750</v>
      </c>
      <c r="D54" s="54"/>
      <c r="E54" s="55">
        <f>IFERROR(IF(LEN($B54)=0,"",Calc!$E45),"")</f>
        <v>7.666666666666668E-3</v>
      </c>
      <c r="F54" s="54">
        <f>IFERROR(IF(LEN($B54)=0,"",Calc!$F45),"")</f>
        <v>213.1959620428533</v>
      </c>
      <c r="G54" s="54">
        <f>IFERROR(IF(LEN($B54)=0,"",IF($C54&lt;&gt;currentmonthlypayment,0,Calc!$G45)),"")</f>
        <v>26271.36492415415</v>
      </c>
    </row>
    <row r="55" spans="2:7" x14ac:dyDescent="0.25">
      <c r="B55" s="53">
        <f>IF(Calc!$B46&lt;=Calc!$K$4,Calc!$B46,"")</f>
        <v>42</v>
      </c>
      <c r="C55" s="54">
        <f>IFERROR(IF(LEN($B55)=0,"",IF($B55&gt;=MAX(Calc!$H$5:$H$364),Calc!$K$10,Calc!$C46)),"")</f>
        <v>1750</v>
      </c>
      <c r="D55" s="54"/>
      <c r="E55" s="55">
        <f>IFERROR(IF(LEN($B55)=0,"",Calc!$E46),"")</f>
        <v>7.666666666666668E-3</v>
      </c>
      <c r="F55" s="54">
        <f>IFERROR(IF(LEN($B55)=0,"",Calc!$F46),"")</f>
        <v>201.41379775184851</v>
      </c>
      <c r="G55" s="54">
        <f>IFERROR(IF(LEN($B55)=0,"",IF($C55&lt;&gt;currentmonthlypayment,0,Calc!$G46)),"")</f>
        <v>24722.778721905997</v>
      </c>
    </row>
    <row r="56" spans="2:7" x14ac:dyDescent="0.25">
      <c r="B56" s="53">
        <f>IF(Calc!$B47&lt;=Calc!$K$4,Calc!$B47,"")</f>
        <v>43</v>
      </c>
      <c r="C56" s="54">
        <f>IFERROR(IF(LEN($B56)=0,"",IF($B56&gt;=MAX(Calc!$H$5:$H$364),Calc!$K$10,Calc!$C47)),"")</f>
        <v>1750</v>
      </c>
      <c r="D56" s="54"/>
      <c r="E56" s="55">
        <f>IFERROR(IF(LEN($B56)=0,"",Calc!$E47),"")</f>
        <v>7.666666666666668E-3</v>
      </c>
      <c r="F56" s="54">
        <f>IFERROR(IF(LEN($B56)=0,"",Calc!$F47),"")</f>
        <v>189.54130353461267</v>
      </c>
      <c r="G56" s="54">
        <f>IFERROR(IF(LEN($B56)=0,"",IF($C56&lt;&gt;currentmonthlypayment,0,Calc!$G47)),"")</f>
        <v>23162.320025440611</v>
      </c>
    </row>
    <row r="57" spans="2:7" x14ac:dyDescent="0.25">
      <c r="B57" s="53">
        <f>IF(Calc!$B48&lt;=Calc!$K$4,Calc!$B48,"")</f>
        <v>44</v>
      </c>
      <c r="C57" s="54">
        <f>IFERROR(IF(LEN($B57)=0,"",IF($B57&gt;=MAX(Calc!$H$5:$H$364),Calc!$K$10,Calc!$C48)),"")</f>
        <v>1750</v>
      </c>
      <c r="D57" s="54"/>
      <c r="E57" s="55">
        <f>IFERROR(IF(LEN($B57)=0,"",Calc!$E48),"")</f>
        <v>7.666666666666668E-3</v>
      </c>
      <c r="F57" s="54">
        <f>IFERROR(IF(LEN($B57)=0,"",Calc!$F48),"")</f>
        <v>177.57778686171139</v>
      </c>
      <c r="G57" s="54">
        <f>IFERROR(IF(LEN($B57)=0,"",IF($C57&lt;&gt;currentmonthlypayment,0,Calc!$G48)),"")</f>
        <v>21589.897812302323</v>
      </c>
    </row>
    <row r="58" spans="2:7" x14ac:dyDescent="0.25">
      <c r="B58" s="53">
        <f>IF(Calc!$B49&lt;=Calc!$K$4,Calc!$B49,"")</f>
        <v>45</v>
      </c>
      <c r="C58" s="54">
        <f>IFERROR(IF(LEN($B58)=0,"",IF($B58&gt;=MAX(Calc!$H$5:$H$364),Calc!$K$10,Calc!$C49)),"")</f>
        <v>1750</v>
      </c>
      <c r="D58" s="54"/>
      <c r="E58" s="55">
        <f>IFERROR(IF(LEN($B58)=0,"",Calc!$E49),"")</f>
        <v>7.666666666666668E-3</v>
      </c>
      <c r="F58" s="54">
        <f>IFERROR(IF(LEN($B58)=0,"",Calc!$F49),"")</f>
        <v>165.52254989431785</v>
      </c>
      <c r="G58" s="54">
        <f>IFERROR(IF(LEN($B58)=0,"",IF($C58&lt;&gt;currentmonthlypayment,0,Calc!$G49)),"")</f>
        <v>20005.420362196641</v>
      </c>
    </row>
    <row r="59" spans="2:7" x14ac:dyDescent="0.25">
      <c r="B59" s="53">
        <f>IF(Calc!$B50&lt;=Calc!$K$4,Calc!$B50,"")</f>
        <v>46</v>
      </c>
      <c r="C59" s="54">
        <f>IFERROR(IF(LEN($B59)=0,"",IF($B59&gt;=MAX(Calc!$H$5:$H$364),Calc!$K$10,Calc!$C50)),"")</f>
        <v>1750</v>
      </c>
      <c r="D59" s="54"/>
      <c r="E59" s="55">
        <f>IFERROR(IF(LEN($B59)=0,"",Calc!$E50),"")</f>
        <v>7.666666666666668E-3</v>
      </c>
      <c r="F59" s="54">
        <f>IFERROR(IF(LEN($B59)=0,"",Calc!$F50),"")</f>
        <v>153.37488944350761</v>
      </c>
      <c r="G59" s="54">
        <f>IFERROR(IF(LEN($B59)=0,"",IF($C59&lt;&gt;currentmonthlypayment,0,Calc!$G50)),"")</f>
        <v>18408.795251640149</v>
      </c>
    </row>
    <row r="60" spans="2:7" x14ac:dyDescent="0.25">
      <c r="B60" s="53">
        <f>IF(Calc!$B51&lt;=Calc!$K$4,Calc!$B51,"")</f>
        <v>47</v>
      </c>
      <c r="C60" s="54">
        <f>IFERROR(IF(LEN($B60)=0,"",IF($B60&gt;=MAX(Calc!$H$5:$H$364),Calc!$K$10,Calc!$C51)),"")</f>
        <v>1750</v>
      </c>
      <c r="D60" s="54"/>
      <c r="E60" s="55">
        <f>IFERROR(IF(LEN($B60)=0,"",Calc!$E51),"")</f>
        <v>7.666666666666668E-3</v>
      </c>
      <c r="F60" s="54">
        <f>IFERROR(IF(LEN($B60)=0,"",Calc!$F51),"")</f>
        <v>141.13409692924117</v>
      </c>
      <c r="G60" s="54">
        <f>IFERROR(IF(LEN($B60)=0,"",IF($C60&lt;&gt;currentmonthlypayment,0,Calc!$G51)),"")</f>
        <v>16799.929348569389</v>
      </c>
    </row>
    <row r="61" spans="2:7" x14ac:dyDescent="0.25">
      <c r="B61" s="53">
        <f>IF(Calc!$B52&lt;=Calc!$K$4,Calc!$B52,"")</f>
        <v>48</v>
      </c>
      <c r="C61" s="54">
        <f>IFERROR(IF(LEN($B61)=0,"",IF($B61&gt;=MAX(Calc!$H$5:$H$364),Calc!$K$10,Calc!$C52)),"")</f>
        <v>1750</v>
      </c>
      <c r="D61" s="54"/>
      <c r="E61" s="55">
        <f>IFERROR(IF(LEN($B61)=0,"",Calc!$E52),"")</f>
        <v>7.666666666666668E-3</v>
      </c>
      <c r="F61" s="54">
        <f>IFERROR(IF(LEN($B61)=0,"",Calc!$F52),"")</f>
        <v>128.79945833903201</v>
      </c>
      <c r="G61" s="54">
        <f>IFERROR(IF(LEN($B61)=0,"",IF($C61&lt;&gt;currentmonthlypayment,0,Calc!$G52)),"")</f>
        <v>15178.728806908421</v>
      </c>
    </row>
    <row r="62" spans="2:7" x14ac:dyDescent="0.25">
      <c r="B62" s="53">
        <f>IF(Calc!$B53&lt;=Calc!$K$4,Calc!$B53,"")</f>
        <v>49</v>
      </c>
      <c r="C62" s="54">
        <f>IFERROR(IF(LEN($B62)=0,"",IF($B62&gt;=MAX(Calc!$H$5:$H$364),Calc!$K$10,Calc!$C53)),"")</f>
        <v>1750</v>
      </c>
      <c r="D62" s="54"/>
      <c r="E62" s="55">
        <f>IFERROR(IF(LEN($B62)=0,"",Calc!$E53),"")</f>
        <v>8.0416666666666674E-3</v>
      </c>
      <c r="F62" s="54">
        <f>IFERROR(IF(LEN($B62)=0,"",Calc!$F53),"")</f>
        <v>122.06227748888855</v>
      </c>
      <c r="G62" s="54">
        <f>IFERROR(IF(LEN($B62)=0,"",IF($C62&lt;&gt;currentmonthlypayment,0,Calc!$G53)),"")</f>
        <v>13550.79108439731</v>
      </c>
    </row>
    <row r="63" spans="2:7" x14ac:dyDescent="0.25">
      <c r="B63" s="53">
        <f>IF(Calc!$B54&lt;=Calc!$K$4,Calc!$B54,"")</f>
        <v>50</v>
      </c>
      <c r="C63" s="54">
        <f>IFERROR(IF(LEN($B63)=0,"",IF($B63&gt;=MAX(Calc!$H$5:$H$364),Calc!$K$10,Calc!$C54)),"")</f>
        <v>1750</v>
      </c>
      <c r="D63" s="54"/>
      <c r="E63" s="55">
        <f>IFERROR(IF(LEN($B63)=0,"",Calc!$E54),"")</f>
        <v>8.0416666666666674E-3</v>
      </c>
      <c r="F63" s="54">
        <f>IFERROR(IF(LEN($B63)=0,"",Calc!$F54),"")</f>
        <v>108.97094497036171</v>
      </c>
      <c r="G63" s="54">
        <f>IFERROR(IF(LEN($B63)=0,"",IF($C63&lt;&gt;currentmonthlypayment,0,Calc!$G54)),"")</f>
        <v>11909.762029367672</v>
      </c>
    </row>
    <row r="64" spans="2:7" x14ac:dyDescent="0.25">
      <c r="B64" s="53">
        <f>IF(Calc!$B55&lt;=Calc!$K$4,Calc!$B55,"")</f>
        <v>51</v>
      </c>
      <c r="C64" s="54">
        <f>IFERROR(IF(LEN($B64)=0,"",IF($B64&gt;=MAX(Calc!$H$5:$H$364),Calc!$K$10,Calc!$C55)),"")</f>
        <v>1750</v>
      </c>
      <c r="D64" s="54"/>
      <c r="E64" s="55">
        <f>IFERROR(IF(LEN($B64)=0,"",Calc!$E55),"")</f>
        <v>8.0416666666666674E-3</v>
      </c>
      <c r="F64" s="54">
        <f>IFERROR(IF(LEN($B64)=0,"",Calc!$F55),"")</f>
        <v>95.774336319498374</v>
      </c>
      <c r="G64" s="54">
        <f>IFERROR(IF(LEN($B64)=0,"",IF($C64&lt;&gt;currentmonthlypayment,0,Calc!$G55)),"")</f>
        <v>10255.53636568717</v>
      </c>
    </row>
    <row r="65" spans="2:7" x14ac:dyDescent="0.25">
      <c r="B65" s="53">
        <f>IF(Calc!$B56&lt;=Calc!$K$4,Calc!$B56,"")</f>
        <v>52</v>
      </c>
      <c r="C65" s="54">
        <f>IFERROR(IF(LEN($B65)=0,"",IF($B65&gt;=MAX(Calc!$H$5:$H$364),Calc!$K$10,Calc!$C56)),"")</f>
        <v>1750</v>
      </c>
      <c r="D65" s="54"/>
      <c r="E65" s="55">
        <f>IFERROR(IF(LEN($B65)=0,"",Calc!$E56),"")</f>
        <v>8.0416666666666674E-3</v>
      </c>
      <c r="F65" s="54">
        <f>IFERROR(IF(LEN($B65)=0,"",Calc!$F56),"")</f>
        <v>82.471604940734338</v>
      </c>
      <c r="G65" s="54">
        <f>IFERROR(IF(LEN($B65)=0,"",IF($C65&lt;&gt;currentmonthlypayment,0,Calc!$G56)),"")</f>
        <v>8588.0079706279048</v>
      </c>
    </row>
    <row r="66" spans="2:7" x14ac:dyDescent="0.25">
      <c r="B66" s="53">
        <f>IF(Calc!$B57&lt;=Calc!$K$4,Calc!$B57,"")</f>
        <v>53</v>
      </c>
      <c r="C66" s="54">
        <f>IFERROR(IF(LEN($B66)=0,"",IF($B66&gt;=MAX(Calc!$H$5:$H$364),Calc!$K$10,Calc!$C57)),"")</f>
        <v>1750</v>
      </c>
      <c r="D66" s="54"/>
      <c r="E66" s="55">
        <f>IFERROR(IF(LEN($B66)=0,"",Calc!$E57),"")</f>
        <v>8.0416666666666674E-3</v>
      </c>
      <c r="F66" s="54">
        <f>IFERROR(IF(LEN($B66)=0,"",Calc!$F57),"")</f>
        <v>69.061897430466075</v>
      </c>
      <c r="G66" s="54">
        <f>IFERROR(IF(LEN($B66)=0,"",IF($C66&lt;&gt;currentmonthlypayment,0,Calc!$G57)),"")</f>
        <v>6907.06986805837</v>
      </c>
    </row>
    <row r="67" spans="2:7" x14ac:dyDescent="0.25">
      <c r="B67" s="53">
        <f>IF(Calc!$B58&lt;=Calc!$K$4,Calc!$B58,"")</f>
        <v>54</v>
      </c>
      <c r="C67" s="54">
        <f>IFERROR(IF(LEN($B67)=0,"",IF($B67&gt;=MAX(Calc!$H$5:$H$364),Calc!$K$10,Calc!$C58)),"")</f>
        <v>1750</v>
      </c>
      <c r="D67" s="54"/>
      <c r="E67" s="55">
        <f>IFERROR(IF(LEN($B67)=0,"",Calc!$E58),"")</f>
        <v>8.0416666666666674E-3</v>
      </c>
      <c r="F67" s="54">
        <f>IFERROR(IF(LEN($B67)=0,"",Calc!$F58),"")</f>
        <v>55.544353522302728</v>
      </c>
      <c r="G67" s="54">
        <f>IFERROR(IF(LEN($B67)=0,"",IF($C67&lt;&gt;currentmonthlypayment,0,Calc!$G58)),"")</f>
        <v>5212.6142215806731</v>
      </c>
    </row>
    <row r="68" spans="2:7" x14ac:dyDescent="0.25">
      <c r="B68" s="53">
        <f>IF(Calc!$B59&lt;=Calc!$K$4,Calc!$B59,"")</f>
        <v>55</v>
      </c>
      <c r="C68" s="54">
        <f>IFERROR(IF(LEN($B68)=0,"",IF($B68&gt;=MAX(Calc!$H$5:$H$364),Calc!$K$10,Calc!$C59)),"")</f>
        <v>1750</v>
      </c>
      <c r="D68" s="54"/>
      <c r="E68" s="55">
        <f>IFERROR(IF(LEN($B68)=0,"",Calc!$E59),"")</f>
        <v>8.0416666666666674E-3</v>
      </c>
      <c r="F68" s="54">
        <f>IFERROR(IF(LEN($B68)=0,"",Calc!$F59),"")</f>
        <v>41.918106031877919</v>
      </c>
      <c r="G68" s="54">
        <f>IFERROR(IF(LEN($B68)=0,"",IF($C68&lt;&gt;currentmonthlypayment,0,Calc!$G59)),"")</f>
        <v>3504.5323276125509</v>
      </c>
    </row>
    <row r="69" spans="2:7" x14ac:dyDescent="0.25">
      <c r="B69" s="53">
        <f>IF(Calc!$B60&lt;=Calc!$K$4,Calc!$B60,"")</f>
        <v>56</v>
      </c>
      <c r="C69" s="54">
        <f>IFERROR(IF(LEN($B69)=0,"",IF($B69&gt;=MAX(Calc!$H$5:$H$364),Calc!$K$10,Calc!$C60)),"")</f>
        <v>1750</v>
      </c>
      <c r="D69" s="54"/>
      <c r="E69" s="55">
        <f>IFERROR(IF(LEN($B69)=0,"",Calc!$E60),"")</f>
        <v>8.0416666666666674E-3</v>
      </c>
      <c r="F69" s="54">
        <f>IFERROR(IF(LEN($B69)=0,"",Calc!$F60),"")</f>
        <v>28.182280801217601</v>
      </c>
      <c r="G69" s="54">
        <f>IFERROR(IF(LEN($B69)=0,"",IF($C69&lt;&gt;currentmonthlypayment,0,Calc!$G60)),"")</f>
        <v>1782.7146084137685</v>
      </c>
    </row>
    <row r="70" spans="2:7" x14ac:dyDescent="0.25">
      <c r="B70" s="53">
        <f>IF(Calc!$B61&lt;=Calc!$K$4,Calc!$B61,"")</f>
        <v>57</v>
      </c>
      <c r="C70" s="54">
        <f>IFERROR(IF(LEN($B70)=0,"",IF($B70&gt;=MAX(Calc!$H$5:$H$364),Calc!$K$10,Calc!$C61)),"")</f>
        <v>1750</v>
      </c>
      <c r="D70" s="54"/>
      <c r="E70" s="55">
        <f>IFERROR(IF(LEN($B70)=0,"",Calc!$E61),"")</f>
        <v>8.0416666666666674E-3</v>
      </c>
      <c r="F70" s="54">
        <f>IFERROR(IF(LEN($B70)=0,"",Calc!$F61),"")</f>
        <v>14.335996642660723</v>
      </c>
      <c r="G70" s="54">
        <f>IFERROR(IF(LEN($B70)=0,"",IF($C70&lt;&gt;currentmonthlypayment,0,Calc!$G61)),"")</f>
        <v>47.050605056429276</v>
      </c>
    </row>
    <row r="71" spans="2:7" x14ac:dyDescent="0.25">
      <c r="B71" s="53">
        <f>IF(Calc!$B62&lt;=Calc!$K$4,Calc!$B62,"")</f>
        <v>58</v>
      </c>
      <c r="C71" s="54">
        <f>IFERROR(IF(LEN($B71)=0,"",IF($B71&gt;=MAX(Calc!$H$5:$H$364),Calc!$K$10,Calc!$C62)),"")</f>
        <v>47.428970338758063</v>
      </c>
      <c r="D71" s="54"/>
      <c r="E71" s="55">
        <f>IFERROR(IF(LEN($B71)=0,"",Calc!$E62),"")</f>
        <v>8.0416666666666674E-3</v>
      </c>
      <c r="F71" s="54">
        <f>IFERROR(IF(LEN($B71)=0,"",Calc!$F62),"")</f>
        <v>0.37836528232878547</v>
      </c>
      <c r="G71" s="54">
        <f>IFERROR(IF(LEN($B71)=0,"",IF($C71&lt;&gt;currentmonthlypayment,0,Calc!$G62)),"")</f>
        <v>0</v>
      </c>
    </row>
    <row r="72" spans="2:7" x14ac:dyDescent="0.25">
      <c r="B72" s="53" t="str">
        <f>IF(Calc!$B63&lt;=Calc!$K$4,Calc!$B63,"")</f>
        <v/>
      </c>
      <c r="C72" s="54" t="str">
        <f>IFERROR(IF(LEN($B72)=0,"",IF($B72&gt;=MAX(Calc!$H$5:$H$364),Calc!$K$10,Calc!$C63)),"")</f>
        <v/>
      </c>
      <c r="D72" s="54"/>
      <c r="E72" s="55" t="str">
        <f>IFERROR(IF(LEN($B72)=0,"",Calc!$E63),"")</f>
        <v/>
      </c>
      <c r="F72" s="54" t="str">
        <f>IFERROR(IF(LEN($B72)=0,"",Calc!$F63),"")</f>
        <v/>
      </c>
      <c r="G72" s="54" t="str">
        <f>IFERROR(IF(LEN($B72)=0,"",IF($C72&lt;&gt;currentmonthlypayment,0,Calc!$G63)),"")</f>
        <v/>
      </c>
    </row>
    <row r="73" spans="2:7" x14ac:dyDescent="0.25">
      <c r="B73" s="53" t="str">
        <f>IF(Calc!$B64&lt;=Calc!$K$4,Calc!$B64,"")</f>
        <v/>
      </c>
      <c r="C73" s="54" t="str">
        <f>IFERROR(IF(LEN($B73)=0,"",IF($B73&gt;=MAX(Calc!$H$5:$H$364),Calc!$K$10,Calc!$C64)),"")</f>
        <v/>
      </c>
      <c r="D73" s="54"/>
      <c r="E73" s="55" t="str">
        <f>IFERROR(IF(LEN($B73)=0,"",Calc!$E64),"")</f>
        <v/>
      </c>
      <c r="F73" s="54" t="str">
        <f>IFERROR(IF(LEN($B73)=0,"",Calc!$F64),"")</f>
        <v/>
      </c>
      <c r="G73" s="54" t="str">
        <f>IFERROR(IF(LEN($B73)=0,"",IF($C73&lt;&gt;currentmonthlypayment,0,Calc!$G64)),"")</f>
        <v/>
      </c>
    </row>
    <row r="74" spans="2:7" x14ac:dyDescent="0.25">
      <c r="B74" s="53" t="str">
        <f>IF(Calc!$B65&lt;=Calc!$K$4,Calc!$B65,"")</f>
        <v/>
      </c>
      <c r="C74" s="54" t="str">
        <f>IFERROR(IF(LEN($B74)=0,"",IF($B74&gt;=MAX(Calc!$H$5:$H$364),Calc!$K$10,Calc!$C65)),"")</f>
        <v/>
      </c>
      <c r="D74" s="54"/>
      <c r="E74" s="55" t="str">
        <f>IFERROR(IF(LEN($B74)=0,"",Calc!$E65),"")</f>
        <v/>
      </c>
      <c r="F74" s="54" t="str">
        <f>IFERROR(IF(LEN($B74)=0,"",Calc!$F65),"")</f>
        <v/>
      </c>
      <c r="G74" s="54" t="str">
        <f>IFERROR(IF(LEN($B74)=0,"",IF($C74&lt;&gt;currentmonthlypayment,0,Calc!$G65)),"")</f>
        <v/>
      </c>
    </row>
    <row r="75" spans="2:7" x14ac:dyDescent="0.25">
      <c r="B75" s="53" t="str">
        <f>IF(Calc!$B66&lt;=Calc!$K$4,Calc!$B66,"")</f>
        <v/>
      </c>
      <c r="C75" s="54" t="str">
        <f>IFERROR(IF(LEN($B75)=0,"",IF($B75&gt;=MAX(Calc!$H$5:$H$364),Calc!$K$10,Calc!$C66)),"")</f>
        <v/>
      </c>
      <c r="D75" s="54"/>
      <c r="E75" s="55" t="str">
        <f>IFERROR(IF(LEN($B75)=0,"",Calc!$E66),"")</f>
        <v/>
      </c>
      <c r="F75" s="54" t="str">
        <f>IFERROR(IF(LEN($B75)=0,"",Calc!$F66),"")</f>
        <v/>
      </c>
      <c r="G75" s="54" t="str">
        <f>IFERROR(IF(LEN($B75)=0,"",IF($C75&lt;&gt;currentmonthlypayment,0,Calc!$G66)),"")</f>
        <v/>
      </c>
    </row>
    <row r="76" spans="2:7" x14ac:dyDescent="0.25">
      <c r="B76" s="53" t="str">
        <f>IF(Calc!$B67&lt;=Calc!$K$4,Calc!$B67,"")</f>
        <v/>
      </c>
      <c r="C76" s="54" t="str">
        <f>IFERROR(IF(LEN($B76)=0,"",IF($B76&gt;=MAX(Calc!$H$5:$H$364),Calc!$K$10,Calc!$C67)),"")</f>
        <v/>
      </c>
      <c r="D76" s="54"/>
      <c r="E76" s="55" t="str">
        <f>IFERROR(IF(LEN($B76)=0,"",Calc!$E67),"")</f>
        <v/>
      </c>
      <c r="F76" s="54" t="str">
        <f>IFERROR(IF(LEN($B76)=0,"",Calc!$F67),"")</f>
        <v/>
      </c>
      <c r="G76" s="54" t="str">
        <f>IFERROR(IF(LEN($B76)=0,"",IF($C76&lt;&gt;currentmonthlypayment,0,Calc!$G67)),"")</f>
        <v/>
      </c>
    </row>
    <row r="77" spans="2:7" x14ac:dyDescent="0.25">
      <c r="B77" s="53" t="str">
        <f>IF(Calc!$B68&lt;=Calc!$K$4,Calc!$B68,"")</f>
        <v/>
      </c>
      <c r="C77" s="54" t="str">
        <f>IFERROR(IF(LEN($B77)=0,"",IF($B77&gt;=MAX(Calc!$H$5:$H$364),Calc!$K$10,Calc!$C68)),"")</f>
        <v/>
      </c>
      <c r="D77" s="54"/>
      <c r="E77" s="55" t="str">
        <f>IFERROR(IF(LEN($B77)=0,"",Calc!$E68),"")</f>
        <v/>
      </c>
      <c r="F77" s="54" t="str">
        <f>IFERROR(IF(LEN($B77)=0,"",Calc!$F68),"")</f>
        <v/>
      </c>
      <c r="G77" s="54" t="str">
        <f>IFERROR(IF(LEN($B77)=0,"",IF($C77&lt;&gt;currentmonthlypayment,0,Calc!$G68)),"")</f>
        <v/>
      </c>
    </row>
    <row r="78" spans="2:7" x14ac:dyDescent="0.25">
      <c r="B78" s="53" t="str">
        <f>IF(Calc!$B69&lt;=Calc!$K$4,Calc!$B69,"")</f>
        <v/>
      </c>
      <c r="C78" s="54" t="str">
        <f>IFERROR(IF(LEN($B78)=0,"",IF($B78&gt;=MAX(Calc!$H$5:$H$364),Calc!$K$10,Calc!$C69)),"")</f>
        <v/>
      </c>
      <c r="D78" s="54"/>
      <c r="E78" s="55" t="str">
        <f>IFERROR(IF(LEN($B78)=0,"",Calc!$E69),"")</f>
        <v/>
      </c>
      <c r="F78" s="54" t="str">
        <f>IFERROR(IF(LEN($B78)=0,"",Calc!$F69),"")</f>
        <v/>
      </c>
      <c r="G78" s="54" t="str">
        <f>IFERROR(IF(LEN($B78)=0,"",IF($C78&lt;&gt;currentmonthlypayment,0,Calc!$G69)),"")</f>
        <v/>
      </c>
    </row>
    <row r="79" spans="2:7" x14ac:dyDescent="0.25">
      <c r="B79" s="53" t="str">
        <f>IF(Calc!$B70&lt;=Calc!$K$4,Calc!$B70,"")</f>
        <v/>
      </c>
      <c r="C79" s="54" t="str">
        <f>IFERROR(IF(LEN($B79)=0,"",IF($B79&gt;=MAX(Calc!$H$5:$H$364),Calc!$K$10,Calc!$C70)),"")</f>
        <v/>
      </c>
      <c r="D79" s="54"/>
      <c r="E79" s="55" t="str">
        <f>IFERROR(IF(LEN($B79)=0,"",Calc!$E70),"")</f>
        <v/>
      </c>
      <c r="F79" s="54" t="str">
        <f>IFERROR(IF(LEN($B79)=0,"",Calc!$F70),"")</f>
        <v/>
      </c>
      <c r="G79" s="54" t="str">
        <f>IFERROR(IF(LEN($B79)=0,"",IF($C79&lt;&gt;currentmonthlypayment,0,Calc!$G70)),"")</f>
        <v/>
      </c>
    </row>
    <row r="80" spans="2:7" x14ac:dyDescent="0.25">
      <c r="B80" s="53" t="str">
        <f>IF(Calc!$B71&lt;=Calc!$K$4,Calc!$B71,"")</f>
        <v/>
      </c>
      <c r="C80" s="54" t="str">
        <f>IFERROR(IF(LEN($B80)=0,"",IF($B80&gt;=MAX(Calc!$H$5:$H$364),Calc!$K$10,Calc!$C71)),"")</f>
        <v/>
      </c>
      <c r="D80" s="54"/>
      <c r="E80" s="55" t="str">
        <f>IFERROR(IF(LEN($B80)=0,"",Calc!$E71),"")</f>
        <v/>
      </c>
      <c r="F80" s="54" t="str">
        <f>IFERROR(IF(LEN($B80)=0,"",Calc!$F71),"")</f>
        <v/>
      </c>
      <c r="G80" s="54" t="str">
        <f>IFERROR(IF(LEN($B80)=0,"",IF($C80&lt;&gt;currentmonthlypayment,0,Calc!$G71)),"")</f>
        <v/>
      </c>
    </row>
    <row r="81" spans="2:7" x14ac:dyDescent="0.25">
      <c r="B81" s="53" t="str">
        <f>IF(Calc!$B72&lt;=Calc!$K$4,Calc!$B72,"")</f>
        <v/>
      </c>
      <c r="C81" s="54" t="str">
        <f>IFERROR(IF(LEN($B81)=0,"",IF($B81&gt;=MAX(Calc!$H$5:$H$364),Calc!$K$10,Calc!$C72)),"")</f>
        <v/>
      </c>
      <c r="D81" s="54"/>
      <c r="E81" s="55" t="str">
        <f>IFERROR(IF(LEN($B81)=0,"",Calc!$E72),"")</f>
        <v/>
      </c>
      <c r="F81" s="54" t="str">
        <f>IFERROR(IF(LEN($B81)=0,"",Calc!$F72),"")</f>
        <v/>
      </c>
      <c r="G81" s="54" t="str">
        <f>IFERROR(IF(LEN($B81)=0,"",IF($C81&lt;&gt;currentmonthlypayment,0,Calc!$G72)),"")</f>
        <v/>
      </c>
    </row>
    <row r="82" spans="2:7" x14ac:dyDescent="0.25">
      <c r="B82" s="53" t="str">
        <f>IF(Calc!$B73&lt;=Calc!$K$4,Calc!$B73,"")</f>
        <v/>
      </c>
      <c r="C82" s="54" t="str">
        <f>IFERROR(IF(LEN($B82)=0,"",IF($B82&gt;=MAX(Calc!$H$5:$H$364),Calc!$K$10,Calc!$C73)),"")</f>
        <v/>
      </c>
      <c r="D82" s="54"/>
      <c r="E82" s="55" t="str">
        <f>IFERROR(IF(LEN($B82)=0,"",Calc!$E73),"")</f>
        <v/>
      </c>
      <c r="F82" s="54" t="str">
        <f>IFERROR(IF(LEN($B82)=0,"",Calc!$F73),"")</f>
        <v/>
      </c>
      <c r="G82" s="54" t="str">
        <f>IFERROR(IF(LEN($B82)=0,"",IF($C82&lt;&gt;currentmonthlypayment,0,Calc!$G73)),"")</f>
        <v/>
      </c>
    </row>
    <row r="83" spans="2:7" x14ac:dyDescent="0.25">
      <c r="B83" s="53" t="str">
        <f>IF(Calc!$B74&lt;=Calc!$K$4,Calc!$B74,"")</f>
        <v/>
      </c>
      <c r="C83" s="54" t="str">
        <f>IFERROR(IF(LEN($B83)=0,"",IF($B83&gt;=MAX(Calc!$H$5:$H$364),Calc!$K$10,Calc!$C74)),"")</f>
        <v/>
      </c>
      <c r="D83" s="54"/>
      <c r="E83" s="55" t="str">
        <f>IFERROR(IF(LEN($B83)=0,"",Calc!$E74),"")</f>
        <v/>
      </c>
      <c r="F83" s="54" t="str">
        <f>IFERROR(IF(LEN($B83)=0,"",Calc!$F74),"")</f>
        <v/>
      </c>
      <c r="G83" s="54" t="str">
        <f>IFERROR(IF(LEN($B83)=0,"",IF($C83&lt;&gt;currentmonthlypayment,0,Calc!$G74)),"")</f>
        <v/>
      </c>
    </row>
    <row r="84" spans="2:7" x14ac:dyDescent="0.25">
      <c r="B84" s="53" t="str">
        <f>IF(Calc!$B75&lt;=Calc!$K$4,Calc!$B75,"")</f>
        <v/>
      </c>
      <c r="C84" s="54" t="str">
        <f>IFERROR(IF(LEN($B84)=0,"",IF($B84&gt;=MAX(Calc!$H$5:$H$364),Calc!$K$10,Calc!$C75)),"")</f>
        <v/>
      </c>
      <c r="D84" s="54"/>
      <c r="E84" s="55" t="str">
        <f>IFERROR(IF(LEN($B84)=0,"",Calc!$E75),"")</f>
        <v/>
      </c>
      <c r="F84" s="54" t="str">
        <f>IFERROR(IF(LEN($B84)=0,"",Calc!$F75),"")</f>
        <v/>
      </c>
      <c r="G84" s="54" t="str">
        <f>IFERROR(IF(LEN($B84)=0,"",IF($C84&lt;&gt;currentmonthlypayment,0,Calc!$G75)),"")</f>
        <v/>
      </c>
    </row>
    <row r="85" spans="2:7" x14ac:dyDescent="0.25">
      <c r="B85" s="53" t="str">
        <f>IF(Calc!$B76&lt;=Calc!$K$4,Calc!$B76,"")</f>
        <v/>
      </c>
      <c r="C85" s="54" t="str">
        <f>IFERROR(IF(LEN($B85)=0,"",IF($B85&gt;=MAX(Calc!$H$5:$H$364),Calc!$K$10,Calc!$C76)),"")</f>
        <v/>
      </c>
      <c r="D85" s="54"/>
      <c r="E85" s="55" t="str">
        <f>IFERROR(IF(LEN($B85)=0,"",Calc!$E76),"")</f>
        <v/>
      </c>
      <c r="F85" s="54" t="str">
        <f>IFERROR(IF(LEN($B85)=0,"",Calc!$F76),"")</f>
        <v/>
      </c>
      <c r="G85" s="54" t="str">
        <f>IFERROR(IF(LEN($B85)=0,"",IF($C85&lt;&gt;currentmonthlypayment,0,Calc!$G76)),"")</f>
        <v/>
      </c>
    </row>
    <row r="86" spans="2:7" x14ac:dyDescent="0.25">
      <c r="B86" s="53" t="str">
        <f>IF(Calc!$B77&lt;=Calc!$K$4,Calc!$B77,"")</f>
        <v/>
      </c>
      <c r="C86" s="54" t="str">
        <f>IFERROR(IF(LEN($B86)=0,"",IF($B86&gt;=MAX(Calc!$H$5:$H$364),Calc!$K$10,Calc!$C77)),"")</f>
        <v/>
      </c>
      <c r="D86" s="54"/>
      <c r="E86" s="55" t="str">
        <f>IFERROR(IF(LEN($B86)=0,"",Calc!$E77),"")</f>
        <v/>
      </c>
      <c r="F86" s="54" t="str">
        <f>IFERROR(IF(LEN($B86)=0,"",Calc!$F77),"")</f>
        <v/>
      </c>
      <c r="G86" s="54" t="str">
        <f>IFERROR(IF(LEN($B86)=0,"",IF($C86&lt;&gt;currentmonthlypayment,0,Calc!$G77)),"")</f>
        <v/>
      </c>
    </row>
    <row r="87" spans="2:7" x14ac:dyDescent="0.25">
      <c r="B87" s="53" t="str">
        <f>IF(Calc!$B78&lt;=Calc!$K$4,Calc!$B78,"")</f>
        <v/>
      </c>
      <c r="C87" s="54" t="str">
        <f>IFERROR(IF(LEN($B87)=0,"",IF($B87&gt;=MAX(Calc!$H$5:$H$364),Calc!$K$10,Calc!$C78)),"")</f>
        <v/>
      </c>
      <c r="D87" s="54"/>
      <c r="E87" s="55" t="str">
        <f>IFERROR(IF(LEN($B87)=0,"",Calc!$E78),"")</f>
        <v/>
      </c>
      <c r="F87" s="54" t="str">
        <f>IFERROR(IF(LEN($B87)=0,"",Calc!$F78),"")</f>
        <v/>
      </c>
      <c r="G87" s="54" t="str">
        <f>IFERROR(IF(LEN($B87)=0,"",IF($C87&lt;&gt;currentmonthlypayment,0,Calc!$G78)),"")</f>
        <v/>
      </c>
    </row>
    <row r="88" spans="2:7" x14ac:dyDescent="0.25">
      <c r="B88" s="53" t="str">
        <f>IF(Calc!$B79&lt;=Calc!$K$4,Calc!$B79,"")</f>
        <v/>
      </c>
      <c r="C88" s="54" t="str">
        <f>IFERROR(IF(LEN($B88)=0,"",IF($B88&gt;=MAX(Calc!$H$5:$H$364),Calc!$K$10,Calc!$C79)),"")</f>
        <v/>
      </c>
      <c r="D88" s="54"/>
      <c r="E88" s="55" t="str">
        <f>IFERROR(IF(LEN($B88)=0,"",Calc!$E79),"")</f>
        <v/>
      </c>
      <c r="F88" s="54" t="str">
        <f>IFERROR(IF(LEN($B88)=0,"",Calc!$F79),"")</f>
        <v/>
      </c>
      <c r="G88" s="54" t="str">
        <f>IFERROR(IF(LEN($B88)=0,"",IF($C88&lt;&gt;currentmonthlypayment,0,Calc!$G79)),"")</f>
        <v/>
      </c>
    </row>
    <row r="89" spans="2:7" x14ac:dyDescent="0.25">
      <c r="B89" s="53" t="str">
        <f>IF(Calc!$B80&lt;=Calc!$K$4,Calc!$B80,"")</f>
        <v/>
      </c>
      <c r="C89" s="54" t="str">
        <f>IFERROR(IF(LEN($B89)=0,"",IF($B89&gt;=MAX(Calc!$H$5:$H$364),Calc!$K$10,Calc!$C80)),"")</f>
        <v/>
      </c>
      <c r="D89" s="54"/>
      <c r="E89" s="55" t="str">
        <f>IFERROR(IF(LEN($B89)=0,"",Calc!$E80),"")</f>
        <v/>
      </c>
      <c r="F89" s="54" t="str">
        <f>IFERROR(IF(LEN($B89)=0,"",Calc!$F80),"")</f>
        <v/>
      </c>
      <c r="G89" s="54" t="str">
        <f>IFERROR(IF(LEN($B89)=0,"",IF($C89&lt;&gt;currentmonthlypayment,0,Calc!$G80)),"")</f>
        <v/>
      </c>
    </row>
    <row r="90" spans="2:7" x14ac:dyDescent="0.25">
      <c r="B90" s="53" t="str">
        <f>IF(Calc!$B81&lt;=Calc!$K$4,Calc!$B81,"")</f>
        <v/>
      </c>
      <c r="C90" s="54" t="str">
        <f>IFERROR(IF(LEN($B90)=0,"",IF($B90&gt;=MAX(Calc!$H$5:$H$364),Calc!$K$10,Calc!$C81)),"")</f>
        <v/>
      </c>
      <c r="D90" s="54"/>
      <c r="E90" s="55" t="str">
        <f>IFERROR(IF(LEN($B90)=0,"",Calc!$E81),"")</f>
        <v/>
      </c>
      <c r="F90" s="54" t="str">
        <f>IFERROR(IF(LEN($B90)=0,"",Calc!$F81),"")</f>
        <v/>
      </c>
      <c r="G90" s="54" t="str">
        <f>IFERROR(IF(LEN($B90)=0,"",IF($C90&lt;&gt;currentmonthlypayment,0,Calc!$G81)),"")</f>
        <v/>
      </c>
    </row>
    <row r="91" spans="2:7" x14ac:dyDescent="0.25">
      <c r="B91" s="53" t="str">
        <f>IF(Calc!$B82&lt;=Calc!$K$4,Calc!$B82,"")</f>
        <v/>
      </c>
      <c r="C91" s="54" t="str">
        <f>IFERROR(IF(LEN($B91)=0,"",IF($B91&gt;=MAX(Calc!$H$5:$H$364),Calc!$K$10,Calc!$C82)),"")</f>
        <v/>
      </c>
      <c r="D91" s="54"/>
      <c r="E91" s="55" t="str">
        <f>IFERROR(IF(LEN($B91)=0,"",Calc!$E82),"")</f>
        <v/>
      </c>
      <c r="F91" s="54" t="str">
        <f>IFERROR(IF(LEN($B91)=0,"",Calc!$F82),"")</f>
        <v/>
      </c>
      <c r="G91" s="54" t="str">
        <f>IFERROR(IF(LEN($B91)=0,"",IF($C91&lt;&gt;currentmonthlypayment,0,Calc!$G82)),"")</f>
        <v/>
      </c>
    </row>
    <row r="92" spans="2:7" x14ac:dyDescent="0.25">
      <c r="B92" s="53" t="str">
        <f>IF(Calc!$B83&lt;=Calc!$K$4,Calc!$B83,"")</f>
        <v/>
      </c>
      <c r="C92" s="54" t="str">
        <f>IFERROR(IF(LEN($B92)=0,"",IF($B92&gt;=MAX(Calc!$H$5:$H$364),Calc!$K$10,Calc!$C83)),"")</f>
        <v/>
      </c>
      <c r="D92" s="54"/>
      <c r="E92" s="55" t="str">
        <f>IFERROR(IF(LEN($B92)=0,"",Calc!$E83),"")</f>
        <v/>
      </c>
      <c r="F92" s="54" t="str">
        <f>IFERROR(IF(LEN($B92)=0,"",Calc!$F83),"")</f>
        <v/>
      </c>
      <c r="G92" s="54" t="str">
        <f>IFERROR(IF(LEN($B92)=0,"",IF($C92&lt;&gt;currentmonthlypayment,0,Calc!$G83)),"")</f>
        <v/>
      </c>
    </row>
    <row r="93" spans="2:7" x14ac:dyDescent="0.25">
      <c r="B93" s="53" t="str">
        <f>IF(Calc!$B84&lt;=Calc!$K$4,Calc!$B84,"")</f>
        <v/>
      </c>
      <c r="C93" s="54" t="str">
        <f>IFERROR(IF(LEN($B93)=0,"",IF($B93&gt;=MAX(Calc!$H$5:$H$364),Calc!$K$10,Calc!$C84)),"")</f>
        <v/>
      </c>
      <c r="D93" s="54"/>
      <c r="E93" s="55" t="str">
        <f>IFERROR(IF(LEN($B93)=0,"",Calc!$E84),"")</f>
        <v/>
      </c>
      <c r="F93" s="54" t="str">
        <f>IFERROR(IF(LEN($B93)=0,"",Calc!$F84),"")</f>
        <v/>
      </c>
      <c r="G93" s="54" t="str">
        <f>IFERROR(IF(LEN($B93)=0,"",IF($C93&lt;&gt;currentmonthlypayment,0,Calc!$G84)),"")</f>
        <v/>
      </c>
    </row>
    <row r="94" spans="2:7" x14ac:dyDescent="0.25">
      <c r="B94" s="53" t="str">
        <f>IF(Calc!$B85&lt;=Calc!$K$4,Calc!$B85,"")</f>
        <v/>
      </c>
      <c r="C94" s="54" t="str">
        <f>IFERROR(IF(LEN($B94)=0,"",IF($B94&gt;=MAX(Calc!$H$5:$H$364),Calc!$K$10,Calc!$C85)),"")</f>
        <v/>
      </c>
      <c r="D94" s="54"/>
      <c r="E94" s="55" t="str">
        <f>IFERROR(IF(LEN($B94)=0,"",Calc!$E85),"")</f>
        <v/>
      </c>
      <c r="F94" s="54" t="str">
        <f>IFERROR(IF(LEN($B94)=0,"",Calc!$F85),"")</f>
        <v/>
      </c>
      <c r="G94" s="54" t="str">
        <f>IFERROR(IF(LEN($B94)=0,"",IF($C94&lt;&gt;currentmonthlypayment,0,Calc!$G85)),"")</f>
        <v/>
      </c>
    </row>
    <row r="95" spans="2:7" x14ac:dyDescent="0.25">
      <c r="B95" s="53" t="str">
        <f>IF(Calc!$B86&lt;=Calc!$K$4,Calc!$B86,"")</f>
        <v/>
      </c>
      <c r="C95" s="54" t="str">
        <f>IFERROR(IF(LEN($B95)=0,"",IF($B95&gt;=MAX(Calc!$H$5:$H$364),Calc!$K$10,Calc!$C86)),"")</f>
        <v/>
      </c>
      <c r="D95" s="54"/>
      <c r="E95" s="55" t="str">
        <f>IFERROR(IF(LEN($B95)=0,"",Calc!$E86),"")</f>
        <v/>
      </c>
      <c r="F95" s="54" t="str">
        <f>IFERROR(IF(LEN($B95)=0,"",Calc!$F86),"")</f>
        <v/>
      </c>
      <c r="G95" s="54" t="str">
        <f>IFERROR(IF(LEN($B95)=0,"",IF($C95&lt;&gt;currentmonthlypayment,0,Calc!$G86)),"")</f>
        <v/>
      </c>
    </row>
    <row r="96" spans="2:7" x14ac:dyDescent="0.25">
      <c r="B96" s="53" t="str">
        <f>IF(Calc!$B87&lt;=Calc!$K$4,Calc!$B87,"")</f>
        <v/>
      </c>
      <c r="C96" s="54" t="str">
        <f>IFERROR(IF(LEN($B96)=0,"",IF($B96&gt;=MAX(Calc!$H$5:$H$364),Calc!$K$10,Calc!$C87)),"")</f>
        <v/>
      </c>
      <c r="D96" s="54"/>
      <c r="E96" s="55" t="str">
        <f>IFERROR(IF(LEN($B96)=0,"",Calc!$E87),"")</f>
        <v/>
      </c>
      <c r="F96" s="54" t="str">
        <f>IFERROR(IF(LEN($B96)=0,"",Calc!$F87),"")</f>
        <v/>
      </c>
      <c r="G96" s="54" t="str">
        <f>IFERROR(IF(LEN($B96)=0,"",IF($C96&lt;&gt;currentmonthlypayment,0,Calc!$G87)),"")</f>
        <v/>
      </c>
    </row>
    <row r="97" spans="2:7" x14ac:dyDescent="0.25">
      <c r="B97" s="53" t="str">
        <f>IF(Calc!$B88&lt;=Calc!$K$4,Calc!$B88,"")</f>
        <v/>
      </c>
      <c r="C97" s="54" t="str">
        <f>IFERROR(IF(LEN($B97)=0,"",IF($B97&gt;=MAX(Calc!$H$5:$H$364),Calc!$K$10,Calc!$C88)),"")</f>
        <v/>
      </c>
      <c r="D97" s="54"/>
      <c r="E97" s="55" t="str">
        <f>IFERROR(IF(LEN($B97)=0,"",Calc!$E88),"")</f>
        <v/>
      </c>
      <c r="F97" s="54" t="str">
        <f>IFERROR(IF(LEN($B97)=0,"",Calc!$F88),"")</f>
        <v/>
      </c>
      <c r="G97" s="54" t="str">
        <f>IFERROR(IF(LEN($B97)=0,"",IF($C97&lt;&gt;currentmonthlypayment,0,Calc!$G88)),"")</f>
        <v/>
      </c>
    </row>
    <row r="98" spans="2:7" x14ac:dyDescent="0.25">
      <c r="B98" s="53" t="str">
        <f>IF(Calc!$B89&lt;=Calc!$K$4,Calc!$B89,"")</f>
        <v/>
      </c>
      <c r="C98" s="54" t="str">
        <f>IFERROR(IF(LEN($B98)=0,"",IF($B98&gt;=MAX(Calc!$H$5:$H$364),Calc!$K$10,Calc!$C89)),"")</f>
        <v/>
      </c>
      <c r="D98" s="54"/>
      <c r="E98" s="55" t="str">
        <f>IFERROR(IF(LEN($B98)=0,"",Calc!$E89),"")</f>
        <v/>
      </c>
      <c r="F98" s="54" t="str">
        <f>IFERROR(IF(LEN($B98)=0,"",Calc!$F89),"")</f>
        <v/>
      </c>
      <c r="G98" s="54" t="str">
        <f>IFERROR(IF(LEN($B98)=0,"",IF($C98&lt;&gt;currentmonthlypayment,0,Calc!$G89)),"")</f>
        <v/>
      </c>
    </row>
    <row r="99" spans="2:7" x14ac:dyDescent="0.25">
      <c r="B99" s="53" t="str">
        <f>IF(Calc!$B90&lt;=Calc!$K$4,Calc!$B90,"")</f>
        <v/>
      </c>
      <c r="C99" s="54" t="str">
        <f>IFERROR(IF(LEN($B99)=0,"",IF($B99&gt;=MAX(Calc!$H$5:$H$364),Calc!$K$10,Calc!$C90)),"")</f>
        <v/>
      </c>
      <c r="D99" s="54"/>
      <c r="E99" s="55" t="str">
        <f>IFERROR(IF(LEN($B99)=0,"",Calc!$E90),"")</f>
        <v/>
      </c>
      <c r="F99" s="54" t="str">
        <f>IFERROR(IF(LEN($B99)=0,"",Calc!$F90),"")</f>
        <v/>
      </c>
      <c r="G99" s="54" t="str">
        <f>IFERROR(IF(LEN($B99)=0,"",IF($C99&lt;&gt;currentmonthlypayment,0,Calc!$G90)),"")</f>
        <v/>
      </c>
    </row>
    <row r="100" spans="2:7" x14ac:dyDescent="0.25">
      <c r="B100" s="53" t="str">
        <f>IF(Calc!$B91&lt;=Calc!$K$4,Calc!$B91,"")</f>
        <v/>
      </c>
      <c r="C100" s="54" t="str">
        <f>IFERROR(IF(LEN($B100)=0,"",IF($B100&gt;=MAX(Calc!$H$5:$H$364),Calc!$K$10,Calc!$C91)),"")</f>
        <v/>
      </c>
      <c r="D100" s="54"/>
      <c r="E100" s="55" t="str">
        <f>IFERROR(IF(LEN($B100)=0,"",Calc!$E91),"")</f>
        <v/>
      </c>
      <c r="F100" s="54" t="str">
        <f>IFERROR(IF(LEN($B100)=0,"",Calc!$F91),"")</f>
        <v/>
      </c>
      <c r="G100" s="54" t="str">
        <f>IFERROR(IF(LEN($B100)=0,"",IF($C100&lt;&gt;currentmonthlypayment,0,Calc!$G91)),"")</f>
        <v/>
      </c>
    </row>
    <row r="101" spans="2:7" x14ac:dyDescent="0.25">
      <c r="B101" s="53" t="str">
        <f>IF(Calc!$B92&lt;=Calc!$K$4,Calc!$B92,"")</f>
        <v/>
      </c>
      <c r="C101" s="54" t="str">
        <f>IFERROR(IF(LEN($B101)=0,"",IF($B101&gt;=MAX(Calc!$H$5:$H$364),Calc!$K$10,Calc!$C92)),"")</f>
        <v/>
      </c>
      <c r="D101" s="54"/>
      <c r="E101" s="55" t="str">
        <f>IFERROR(IF(LEN($B101)=0,"",Calc!$E92),"")</f>
        <v/>
      </c>
      <c r="F101" s="54" t="str">
        <f>IFERROR(IF(LEN($B101)=0,"",Calc!$F92),"")</f>
        <v/>
      </c>
      <c r="G101" s="54" t="str">
        <f>IFERROR(IF(LEN($B101)=0,"",IF($C101&lt;&gt;currentmonthlypayment,0,Calc!$G92)),"")</f>
        <v/>
      </c>
    </row>
    <row r="102" spans="2:7" x14ac:dyDescent="0.25">
      <c r="B102" s="53" t="str">
        <f>IF(Calc!$B93&lt;=Calc!$K$4,Calc!$B93,"")</f>
        <v/>
      </c>
      <c r="C102" s="54" t="str">
        <f>IFERROR(IF(LEN($B102)=0,"",IF($B102&gt;=MAX(Calc!$H$5:$H$364),Calc!$K$10,Calc!$C93)),"")</f>
        <v/>
      </c>
      <c r="D102" s="54"/>
      <c r="E102" s="55" t="str">
        <f>IFERROR(IF(LEN($B102)=0,"",Calc!$E93),"")</f>
        <v/>
      </c>
      <c r="F102" s="54" t="str">
        <f>IFERROR(IF(LEN($B102)=0,"",Calc!$F93),"")</f>
        <v/>
      </c>
      <c r="G102" s="54" t="str">
        <f>IFERROR(IF(LEN($B102)=0,"",IF($C102&lt;&gt;currentmonthlypayment,0,Calc!$G93)),"")</f>
        <v/>
      </c>
    </row>
    <row r="103" spans="2:7" x14ac:dyDescent="0.25">
      <c r="B103" s="53" t="str">
        <f>IF(Calc!$B94&lt;=Calc!$K$4,Calc!$B94,"")</f>
        <v/>
      </c>
      <c r="C103" s="54" t="str">
        <f>IFERROR(IF(LEN($B103)=0,"",IF($B103&gt;=MAX(Calc!$H$5:$H$364),Calc!$K$10,Calc!$C94)),"")</f>
        <v/>
      </c>
      <c r="D103" s="54"/>
      <c r="E103" s="55" t="str">
        <f>IFERROR(IF(LEN($B103)=0,"",Calc!$E94),"")</f>
        <v/>
      </c>
      <c r="F103" s="54" t="str">
        <f>IFERROR(IF(LEN($B103)=0,"",Calc!$F94),"")</f>
        <v/>
      </c>
      <c r="G103" s="54" t="str">
        <f>IFERROR(IF(LEN($B103)=0,"",IF($C103&lt;&gt;currentmonthlypayment,0,Calc!$G94)),"")</f>
        <v/>
      </c>
    </row>
    <row r="104" spans="2:7" x14ac:dyDescent="0.25">
      <c r="B104" s="53" t="str">
        <f>IF(Calc!$B95&lt;=Calc!$K$4,Calc!$B95,"")</f>
        <v/>
      </c>
      <c r="C104" s="54" t="str">
        <f>IFERROR(IF(LEN($B104)=0,"",IF($B104&gt;=MAX(Calc!$H$5:$H$364),Calc!$K$10,Calc!$C95)),"")</f>
        <v/>
      </c>
      <c r="D104" s="54"/>
      <c r="E104" s="55" t="str">
        <f>IFERROR(IF(LEN($B104)=0,"",Calc!$E95),"")</f>
        <v/>
      </c>
      <c r="F104" s="54" t="str">
        <f>IFERROR(IF(LEN($B104)=0,"",Calc!$F95),"")</f>
        <v/>
      </c>
      <c r="G104" s="54" t="str">
        <f>IFERROR(IF(LEN($B104)=0,"",IF($C104&lt;&gt;currentmonthlypayment,0,Calc!$G95)),"")</f>
        <v/>
      </c>
    </row>
    <row r="105" spans="2:7" x14ac:dyDescent="0.25">
      <c r="B105" s="53" t="str">
        <f>IF(Calc!$B96&lt;=Calc!$K$4,Calc!$B96,"")</f>
        <v/>
      </c>
      <c r="C105" s="54" t="str">
        <f>IFERROR(IF(LEN($B105)=0,"",IF($B105&gt;=MAX(Calc!$H$5:$H$364),Calc!$K$10,Calc!$C96)),"")</f>
        <v/>
      </c>
      <c r="D105" s="54"/>
      <c r="E105" s="55" t="str">
        <f>IFERROR(IF(LEN($B105)=0,"",Calc!$E96),"")</f>
        <v/>
      </c>
      <c r="F105" s="54" t="str">
        <f>IFERROR(IF(LEN($B105)=0,"",Calc!$F96),"")</f>
        <v/>
      </c>
      <c r="G105" s="54" t="str">
        <f>IFERROR(IF(LEN($B105)=0,"",IF($C105&lt;&gt;currentmonthlypayment,0,Calc!$G96)),"")</f>
        <v/>
      </c>
    </row>
    <row r="106" spans="2:7" x14ac:dyDescent="0.25">
      <c r="B106" s="53" t="str">
        <f>IF(Calc!$B97&lt;=Calc!$K$4,Calc!$B97,"")</f>
        <v/>
      </c>
      <c r="C106" s="54" t="str">
        <f>IFERROR(IF(LEN($B106)=0,"",IF($B106&gt;=MAX(Calc!$H$5:$H$364),Calc!$K$10,Calc!$C97)),"")</f>
        <v/>
      </c>
      <c r="D106" s="54"/>
      <c r="E106" s="55" t="str">
        <f>IFERROR(IF(LEN($B106)=0,"",Calc!$E97),"")</f>
        <v/>
      </c>
      <c r="F106" s="54" t="str">
        <f>IFERROR(IF(LEN($B106)=0,"",Calc!$F97),"")</f>
        <v/>
      </c>
      <c r="G106" s="54" t="str">
        <f>IFERROR(IF(LEN($B106)=0,"",IF($C106&lt;&gt;currentmonthlypayment,0,Calc!$G97)),"")</f>
        <v/>
      </c>
    </row>
    <row r="107" spans="2:7" x14ac:dyDescent="0.25">
      <c r="B107" s="53" t="str">
        <f>IF(Calc!$B98&lt;=Calc!$K$4,Calc!$B98,"")</f>
        <v/>
      </c>
      <c r="C107" s="54" t="str">
        <f>IFERROR(IF(LEN($B107)=0,"",IF($B107&gt;=MAX(Calc!$H$5:$H$364),Calc!$K$10,Calc!$C98)),"")</f>
        <v/>
      </c>
      <c r="D107" s="54"/>
      <c r="E107" s="55" t="str">
        <f>IFERROR(IF(LEN($B107)=0,"",Calc!$E98),"")</f>
        <v/>
      </c>
      <c r="F107" s="54" t="str">
        <f>IFERROR(IF(LEN($B107)=0,"",Calc!$F98),"")</f>
        <v/>
      </c>
      <c r="G107" s="54" t="str">
        <f>IFERROR(IF(LEN($B107)=0,"",IF($C107&lt;&gt;currentmonthlypayment,0,Calc!$G98)),"")</f>
        <v/>
      </c>
    </row>
    <row r="108" spans="2:7" x14ac:dyDescent="0.25">
      <c r="B108" s="53" t="str">
        <f>IF(Calc!$B99&lt;=Calc!$K$4,Calc!$B99,"")</f>
        <v/>
      </c>
      <c r="C108" s="54" t="str">
        <f>IFERROR(IF(LEN($B108)=0,"",IF($B108&gt;=MAX(Calc!$H$5:$H$364),Calc!$K$10,Calc!$C99)),"")</f>
        <v/>
      </c>
      <c r="D108" s="54"/>
      <c r="E108" s="55" t="str">
        <f>IFERROR(IF(LEN($B108)=0,"",Calc!$E99),"")</f>
        <v/>
      </c>
      <c r="F108" s="54" t="str">
        <f>IFERROR(IF(LEN($B108)=0,"",Calc!$F99),"")</f>
        <v/>
      </c>
      <c r="G108" s="54" t="str">
        <f>IFERROR(IF(LEN($B108)=0,"",IF($C108&lt;&gt;currentmonthlypayment,0,Calc!$G99)),"")</f>
        <v/>
      </c>
    </row>
    <row r="109" spans="2:7" x14ac:dyDescent="0.25">
      <c r="B109" s="53" t="str">
        <f>IF(Calc!$B100&lt;=Calc!$K$4,Calc!$B100,"")</f>
        <v/>
      </c>
      <c r="C109" s="54" t="str">
        <f>IFERROR(IF(LEN($B109)=0,"",IF($B109&gt;=MAX(Calc!$H$5:$H$364),Calc!$K$10,Calc!$C100)),"")</f>
        <v/>
      </c>
      <c r="D109" s="54"/>
      <c r="E109" s="55" t="str">
        <f>IFERROR(IF(LEN($B109)=0,"",Calc!$E100),"")</f>
        <v/>
      </c>
      <c r="F109" s="54" t="str">
        <f>IFERROR(IF(LEN($B109)=0,"",Calc!$F100),"")</f>
        <v/>
      </c>
      <c r="G109" s="54" t="str">
        <f>IFERROR(IF(LEN($B109)=0,"",IF($C109&lt;&gt;currentmonthlypayment,0,Calc!$G100)),"")</f>
        <v/>
      </c>
    </row>
    <row r="110" spans="2:7" x14ac:dyDescent="0.25">
      <c r="B110" s="53" t="str">
        <f>IF(Calc!$B101&lt;=Calc!$K$4,Calc!$B101,"")</f>
        <v/>
      </c>
      <c r="C110" s="54" t="str">
        <f>IFERROR(IF(LEN($B110)=0,"",IF($B110&gt;=MAX(Calc!$H$5:$H$364),Calc!$K$10,Calc!$C101)),"")</f>
        <v/>
      </c>
      <c r="D110" s="54"/>
      <c r="E110" s="55" t="str">
        <f>IFERROR(IF(LEN($B110)=0,"",Calc!$E101),"")</f>
        <v/>
      </c>
      <c r="F110" s="54" t="str">
        <f>IFERROR(IF(LEN($B110)=0,"",Calc!$F101),"")</f>
        <v/>
      </c>
      <c r="G110" s="54" t="str">
        <f>IFERROR(IF(LEN($B110)=0,"",IF($C110&lt;&gt;currentmonthlypayment,0,Calc!$G101)),"")</f>
        <v/>
      </c>
    </row>
    <row r="111" spans="2:7" x14ac:dyDescent="0.25">
      <c r="B111" s="53" t="str">
        <f>IF(Calc!$B102&lt;=Calc!$K$4,Calc!$B102,"")</f>
        <v/>
      </c>
      <c r="C111" s="54" t="str">
        <f>IFERROR(IF(LEN($B111)=0,"",IF($B111&gt;=MAX(Calc!$H$5:$H$364),Calc!$K$10,Calc!$C102)),"")</f>
        <v/>
      </c>
      <c r="D111" s="54"/>
      <c r="E111" s="55" t="str">
        <f>IFERROR(IF(LEN($B111)=0,"",Calc!$E102),"")</f>
        <v/>
      </c>
      <c r="F111" s="54" t="str">
        <f>IFERROR(IF(LEN($B111)=0,"",Calc!$F102),"")</f>
        <v/>
      </c>
      <c r="G111" s="54" t="str">
        <f>IFERROR(IF(LEN($B111)=0,"",IF($C111&lt;&gt;currentmonthlypayment,0,Calc!$G102)),"")</f>
        <v/>
      </c>
    </row>
    <row r="112" spans="2:7" x14ac:dyDescent="0.25">
      <c r="B112" s="53" t="str">
        <f>IF(Calc!$B103&lt;=Calc!$K$4,Calc!$B103,"")</f>
        <v/>
      </c>
      <c r="C112" s="54" t="str">
        <f>IFERROR(IF(LEN($B112)=0,"",IF($B112&gt;=MAX(Calc!$H$5:$H$364),Calc!$K$10,Calc!$C103)),"")</f>
        <v/>
      </c>
      <c r="D112" s="54"/>
      <c r="E112" s="55" t="str">
        <f>IFERROR(IF(LEN($B112)=0,"",Calc!$E103),"")</f>
        <v/>
      </c>
      <c r="F112" s="54" t="str">
        <f>IFERROR(IF(LEN($B112)=0,"",Calc!$F103),"")</f>
        <v/>
      </c>
      <c r="G112" s="54" t="str">
        <f>IFERROR(IF(LEN($B112)=0,"",IF($C112&lt;&gt;currentmonthlypayment,0,Calc!$G103)),"")</f>
        <v/>
      </c>
    </row>
    <row r="113" spans="2:7" x14ac:dyDescent="0.25">
      <c r="B113" s="53" t="str">
        <f>IF(Calc!$B104&lt;=Calc!$K$4,Calc!$B104,"")</f>
        <v/>
      </c>
      <c r="C113" s="54" t="str">
        <f>IFERROR(IF(LEN($B113)=0,"",IF($B113&gt;=MAX(Calc!$H$5:$H$364),Calc!$K$10,Calc!$C104)),"")</f>
        <v/>
      </c>
      <c r="D113" s="54"/>
      <c r="E113" s="55" t="str">
        <f>IFERROR(IF(LEN($B113)=0,"",Calc!$E104),"")</f>
        <v/>
      </c>
      <c r="F113" s="54" t="str">
        <f>IFERROR(IF(LEN($B113)=0,"",Calc!$F104),"")</f>
        <v/>
      </c>
      <c r="G113" s="54" t="str">
        <f>IFERROR(IF(LEN($B113)=0,"",IF($C113&lt;&gt;currentmonthlypayment,0,Calc!$G104)),"")</f>
        <v/>
      </c>
    </row>
    <row r="114" spans="2:7" x14ac:dyDescent="0.25">
      <c r="B114" s="53" t="str">
        <f>IF(Calc!$B105&lt;=Calc!$K$4,Calc!$B105,"")</f>
        <v/>
      </c>
      <c r="C114" s="54" t="str">
        <f>IFERROR(IF(LEN($B114)=0,"",IF($B114&gt;=MAX(Calc!$H$5:$H$364),Calc!$K$10,Calc!$C105)),"")</f>
        <v/>
      </c>
      <c r="D114" s="54"/>
      <c r="E114" s="55" t="str">
        <f>IFERROR(IF(LEN($B114)=0,"",Calc!$E105),"")</f>
        <v/>
      </c>
      <c r="F114" s="54" t="str">
        <f>IFERROR(IF(LEN($B114)=0,"",Calc!$F105),"")</f>
        <v/>
      </c>
      <c r="G114" s="54" t="str">
        <f>IFERROR(IF(LEN($B114)=0,"",IF($C114&lt;&gt;currentmonthlypayment,0,Calc!$G105)),"")</f>
        <v/>
      </c>
    </row>
    <row r="115" spans="2:7" x14ac:dyDescent="0.25">
      <c r="B115" s="53" t="str">
        <f>IF(Calc!$B106&lt;=Calc!$K$4,Calc!$B106,"")</f>
        <v/>
      </c>
      <c r="C115" s="54" t="str">
        <f>IFERROR(IF(LEN($B115)=0,"",IF($B115&gt;=MAX(Calc!$H$5:$H$364),Calc!$K$10,Calc!$C106)),"")</f>
        <v/>
      </c>
      <c r="D115" s="54"/>
      <c r="E115" s="55" t="str">
        <f>IFERROR(IF(LEN($B115)=0,"",Calc!$E106),"")</f>
        <v/>
      </c>
      <c r="F115" s="54" t="str">
        <f>IFERROR(IF(LEN($B115)=0,"",Calc!$F106),"")</f>
        <v/>
      </c>
      <c r="G115" s="54" t="str">
        <f>IFERROR(IF(LEN($B115)=0,"",IF($C115&lt;&gt;currentmonthlypayment,0,Calc!$G106)),"")</f>
        <v/>
      </c>
    </row>
    <row r="116" spans="2:7" x14ac:dyDescent="0.25">
      <c r="B116" s="53" t="str">
        <f>IF(Calc!$B107&lt;=Calc!$K$4,Calc!$B107,"")</f>
        <v/>
      </c>
      <c r="C116" s="54" t="str">
        <f>IFERROR(IF(LEN($B116)=0,"",IF($B116&gt;=MAX(Calc!$H$5:$H$364),Calc!$K$10,Calc!$C107)),"")</f>
        <v/>
      </c>
      <c r="D116" s="54"/>
      <c r="E116" s="55" t="str">
        <f>IFERROR(IF(LEN($B116)=0,"",Calc!$E107),"")</f>
        <v/>
      </c>
      <c r="F116" s="54" t="str">
        <f>IFERROR(IF(LEN($B116)=0,"",Calc!$F107),"")</f>
        <v/>
      </c>
      <c r="G116" s="54" t="str">
        <f>IFERROR(IF(LEN($B116)=0,"",IF($C116&lt;&gt;currentmonthlypayment,0,Calc!$G107)),"")</f>
        <v/>
      </c>
    </row>
    <row r="117" spans="2:7" x14ac:dyDescent="0.25">
      <c r="B117" s="53" t="str">
        <f>IF(Calc!$B108&lt;=Calc!$K$4,Calc!$B108,"")</f>
        <v/>
      </c>
      <c r="C117" s="54" t="str">
        <f>IFERROR(IF(LEN($B117)=0,"",IF($B117&gt;=MAX(Calc!$H$5:$H$364),Calc!$K$10,Calc!$C108)),"")</f>
        <v/>
      </c>
      <c r="D117" s="54"/>
      <c r="E117" s="55" t="str">
        <f>IFERROR(IF(LEN($B117)=0,"",Calc!$E108),"")</f>
        <v/>
      </c>
      <c r="F117" s="54" t="str">
        <f>IFERROR(IF(LEN($B117)=0,"",Calc!$F108),"")</f>
        <v/>
      </c>
      <c r="G117" s="54" t="str">
        <f>IFERROR(IF(LEN($B117)=0,"",IF($C117&lt;&gt;currentmonthlypayment,0,Calc!$G108)),"")</f>
        <v/>
      </c>
    </row>
    <row r="118" spans="2:7" x14ac:dyDescent="0.25">
      <c r="B118" s="53" t="str">
        <f>IF(Calc!$B109&lt;=Calc!$K$4,Calc!$B109,"")</f>
        <v/>
      </c>
      <c r="C118" s="54" t="str">
        <f>IFERROR(IF(LEN($B118)=0,"",IF($B118&gt;=MAX(Calc!$H$5:$H$364),Calc!$K$10,Calc!$C109)),"")</f>
        <v/>
      </c>
      <c r="D118" s="54"/>
      <c r="E118" s="55" t="str">
        <f>IFERROR(IF(LEN($B118)=0,"",Calc!$E109),"")</f>
        <v/>
      </c>
      <c r="F118" s="54" t="str">
        <f>IFERROR(IF(LEN($B118)=0,"",Calc!$F109),"")</f>
        <v/>
      </c>
      <c r="G118" s="54" t="str">
        <f>IFERROR(IF(LEN($B118)=0,"",IF($C118&lt;&gt;currentmonthlypayment,0,Calc!$G109)),"")</f>
        <v/>
      </c>
    </row>
    <row r="119" spans="2:7" x14ac:dyDescent="0.25">
      <c r="B119" s="53" t="str">
        <f>IF(Calc!$B110&lt;=Calc!$K$4,Calc!$B110,"")</f>
        <v/>
      </c>
      <c r="C119" s="54" t="str">
        <f>IFERROR(IF(LEN($B119)=0,"",IF($B119&gt;=MAX(Calc!$H$5:$H$364),Calc!$K$10,Calc!$C110)),"")</f>
        <v/>
      </c>
      <c r="D119" s="54"/>
      <c r="E119" s="55" t="str">
        <f>IFERROR(IF(LEN($B119)=0,"",Calc!$E110),"")</f>
        <v/>
      </c>
      <c r="F119" s="54" t="str">
        <f>IFERROR(IF(LEN($B119)=0,"",Calc!$F110),"")</f>
        <v/>
      </c>
      <c r="G119" s="54" t="str">
        <f>IFERROR(IF(LEN($B119)=0,"",IF($C119&lt;&gt;currentmonthlypayment,0,Calc!$G110)),"")</f>
        <v/>
      </c>
    </row>
    <row r="120" spans="2:7" x14ac:dyDescent="0.25">
      <c r="B120" s="53" t="str">
        <f>IF(Calc!$B111&lt;=Calc!$K$4,Calc!$B111,"")</f>
        <v/>
      </c>
      <c r="C120" s="54" t="str">
        <f>IFERROR(IF(LEN($B120)=0,"",IF($B120&gt;=MAX(Calc!$H$5:$H$364),Calc!$K$10,Calc!$C111)),"")</f>
        <v/>
      </c>
      <c r="D120" s="54"/>
      <c r="E120" s="55" t="str">
        <f>IFERROR(IF(LEN($B120)=0,"",Calc!$E111),"")</f>
        <v/>
      </c>
      <c r="F120" s="54" t="str">
        <f>IFERROR(IF(LEN($B120)=0,"",Calc!$F111),"")</f>
        <v/>
      </c>
      <c r="G120" s="54" t="str">
        <f>IFERROR(IF(LEN($B120)=0,"",IF($C120&lt;&gt;currentmonthlypayment,0,Calc!$G111)),"")</f>
        <v/>
      </c>
    </row>
    <row r="121" spans="2:7" x14ac:dyDescent="0.25">
      <c r="B121" s="53" t="str">
        <f>IF(Calc!$B112&lt;=Calc!$K$4,Calc!$B112,"")</f>
        <v/>
      </c>
      <c r="C121" s="54" t="str">
        <f>IFERROR(IF(LEN($B121)=0,"",IF($B121&gt;=MAX(Calc!$H$5:$H$364),Calc!$K$10,Calc!$C112)),"")</f>
        <v/>
      </c>
      <c r="D121" s="54"/>
      <c r="E121" s="55" t="str">
        <f>IFERROR(IF(LEN($B121)=0,"",Calc!$E112),"")</f>
        <v/>
      </c>
      <c r="F121" s="54" t="str">
        <f>IFERROR(IF(LEN($B121)=0,"",Calc!$F112),"")</f>
        <v/>
      </c>
      <c r="G121" s="54" t="str">
        <f>IFERROR(IF(LEN($B121)=0,"",IF($C121&lt;&gt;currentmonthlypayment,0,Calc!$G112)),"")</f>
        <v/>
      </c>
    </row>
    <row r="122" spans="2:7" x14ac:dyDescent="0.25">
      <c r="B122" s="53" t="str">
        <f>IF(Calc!$B113&lt;=Calc!$K$4,Calc!$B113,"")</f>
        <v/>
      </c>
      <c r="C122" s="54" t="str">
        <f>IFERROR(IF(LEN($B122)=0,"",IF($B122&gt;=MAX(Calc!$H$5:$H$364),Calc!$K$10,Calc!$C113)),"")</f>
        <v/>
      </c>
      <c r="D122" s="54"/>
      <c r="E122" s="55" t="str">
        <f>IFERROR(IF(LEN($B122)=0,"",Calc!$E113),"")</f>
        <v/>
      </c>
      <c r="F122" s="54" t="str">
        <f>IFERROR(IF(LEN($B122)=0,"",Calc!$F113),"")</f>
        <v/>
      </c>
      <c r="G122" s="54" t="str">
        <f>IFERROR(IF(LEN($B122)=0,"",IF($C122&lt;&gt;currentmonthlypayment,0,Calc!$G113)),"")</f>
        <v/>
      </c>
    </row>
    <row r="123" spans="2:7" x14ac:dyDescent="0.25">
      <c r="B123" s="53" t="str">
        <f>IF(Calc!$B114&lt;=Calc!$K$4,Calc!$B114,"")</f>
        <v/>
      </c>
      <c r="C123" s="54" t="str">
        <f>IFERROR(IF(LEN($B123)=0,"",IF($B123&gt;=MAX(Calc!$H$5:$H$364),Calc!$K$10,Calc!$C114)),"")</f>
        <v/>
      </c>
      <c r="D123" s="54"/>
      <c r="E123" s="55" t="str">
        <f>IFERROR(IF(LEN($B123)=0,"",Calc!$E114),"")</f>
        <v/>
      </c>
      <c r="F123" s="54" t="str">
        <f>IFERROR(IF(LEN($B123)=0,"",Calc!$F114),"")</f>
        <v/>
      </c>
      <c r="G123" s="54" t="str">
        <f>IFERROR(IF(LEN($B123)=0,"",IF($C123&lt;&gt;currentmonthlypayment,0,Calc!$G114)),"")</f>
        <v/>
      </c>
    </row>
    <row r="124" spans="2:7" x14ac:dyDescent="0.25">
      <c r="B124" s="53" t="str">
        <f>IF(Calc!$B115&lt;=Calc!$K$4,Calc!$B115,"")</f>
        <v/>
      </c>
      <c r="C124" s="54" t="str">
        <f>IFERROR(IF(LEN($B124)=0,"",IF($B124&gt;=MAX(Calc!$H$5:$H$364),Calc!$K$10,Calc!$C115)),"")</f>
        <v/>
      </c>
      <c r="D124" s="54"/>
      <c r="E124" s="55" t="str">
        <f>IFERROR(IF(LEN($B124)=0,"",Calc!$E115),"")</f>
        <v/>
      </c>
      <c r="F124" s="54" t="str">
        <f>IFERROR(IF(LEN($B124)=0,"",Calc!$F115),"")</f>
        <v/>
      </c>
      <c r="G124" s="54" t="str">
        <f>IFERROR(IF(LEN($B124)=0,"",IF($C124&lt;&gt;currentmonthlypayment,0,Calc!$G115)),"")</f>
        <v/>
      </c>
    </row>
    <row r="125" spans="2:7" x14ac:dyDescent="0.25">
      <c r="B125" s="53" t="str">
        <f>IF(Calc!$B116&lt;=Calc!$K$4,Calc!$B116,"")</f>
        <v/>
      </c>
      <c r="C125" s="54" t="str">
        <f>IFERROR(IF(LEN($B125)=0,"",IF($B125&gt;=MAX(Calc!$H$5:$H$364),Calc!$K$10,Calc!$C116)),"")</f>
        <v/>
      </c>
      <c r="D125" s="54"/>
      <c r="E125" s="55" t="str">
        <f>IFERROR(IF(LEN($B125)=0,"",Calc!$E116),"")</f>
        <v/>
      </c>
      <c r="F125" s="54" t="str">
        <f>IFERROR(IF(LEN($B125)=0,"",Calc!$F116),"")</f>
        <v/>
      </c>
      <c r="G125" s="54" t="str">
        <f>IFERROR(IF(LEN($B125)=0,"",IF($C125&lt;&gt;currentmonthlypayment,0,Calc!$G116)),"")</f>
        <v/>
      </c>
    </row>
    <row r="126" spans="2:7" x14ac:dyDescent="0.25">
      <c r="B126" s="53" t="str">
        <f>IF(Calc!$B117&lt;=Calc!$K$4,Calc!$B117,"")</f>
        <v/>
      </c>
      <c r="C126" s="54" t="str">
        <f>IFERROR(IF(LEN($B126)=0,"",IF($B126&gt;=MAX(Calc!$H$5:$H$364),Calc!$K$10,Calc!$C117)),"")</f>
        <v/>
      </c>
      <c r="D126" s="54"/>
      <c r="E126" s="55" t="str">
        <f>IFERROR(IF(LEN($B126)=0,"",Calc!$E117),"")</f>
        <v/>
      </c>
      <c r="F126" s="54" t="str">
        <f>IFERROR(IF(LEN($B126)=0,"",Calc!$F117),"")</f>
        <v/>
      </c>
      <c r="G126" s="54" t="str">
        <f>IFERROR(IF(LEN($B126)=0,"",IF($C126&lt;&gt;currentmonthlypayment,0,Calc!$G117)),"")</f>
        <v/>
      </c>
    </row>
    <row r="127" spans="2:7" x14ac:dyDescent="0.25">
      <c r="B127" s="53" t="str">
        <f>IF(Calc!$B118&lt;=Calc!$K$4,Calc!$B118,"")</f>
        <v/>
      </c>
      <c r="C127" s="54" t="str">
        <f>IFERROR(IF(LEN($B127)=0,"",IF($B127&gt;=MAX(Calc!$H$5:$H$364),Calc!$K$10,Calc!$C118)),"")</f>
        <v/>
      </c>
      <c r="D127" s="54"/>
      <c r="E127" s="55" t="str">
        <f>IFERROR(IF(LEN($B127)=0,"",Calc!$E118),"")</f>
        <v/>
      </c>
      <c r="F127" s="54" t="str">
        <f>IFERROR(IF(LEN($B127)=0,"",Calc!$F118),"")</f>
        <v/>
      </c>
      <c r="G127" s="54" t="str">
        <f>IFERROR(IF(LEN($B127)=0,"",IF($C127&lt;&gt;currentmonthlypayment,0,Calc!$G118)),"")</f>
        <v/>
      </c>
    </row>
    <row r="128" spans="2:7" x14ac:dyDescent="0.25">
      <c r="B128" s="53" t="str">
        <f>IF(Calc!$B119&lt;=Calc!$K$4,Calc!$B119,"")</f>
        <v/>
      </c>
      <c r="C128" s="54" t="str">
        <f>IFERROR(IF(LEN($B128)=0,"",IF($B128&gt;=MAX(Calc!$H$5:$H$364),Calc!$K$10,Calc!$C119)),"")</f>
        <v/>
      </c>
      <c r="D128" s="54"/>
      <c r="E128" s="55" t="str">
        <f>IFERROR(IF(LEN($B128)=0,"",Calc!$E119),"")</f>
        <v/>
      </c>
      <c r="F128" s="54" t="str">
        <f>IFERROR(IF(LEN($B128)=0,"",Calc!$F119),"")</f>
        <v/>
      </c>
      <c r="G128" s="54" t="str">
        <f>IFERROR(IF(LEN($B128)=0,"",IF($C128&lt;&gt;currentmonthlypayment,0,Calc!$G119)),"")</f>
        <v/>
      </c>
    </row>
    <row r="129" spans="2:7" x14ac:dyDescent="0.25">
      <c r="B129" s="53" t="str">
        <f>IF(Calc!$B120&lt;=Calc!$K$4,Calc!$B120,"")</f>
        <v/>
      </c>
      <c r="C129" s="54" t="str">
        <f>IFERROR(IF(LEN($B129)=0,"",IF($B129&gt;=MAX(Calc!$H$5:$H$364),Calc!$K$10,Calc!$C120)),"")</f>
        <v/>
      </c>
      <c r="D129" s="54"/>
      <c r="E129" s="55" t="str">
        <f>IFERROR(IF(LEN($B129)=0,"",Calc!$E120),"")</f>
        <v/>
      </c>
      <c r="F129" s="54" t="str">
        <f>IFERROR(IF(LEN($B129)=0,"",Calc!$F120),"")</f>
        <v/>
      </c>
      <c r="G129" s="54" t="str">
        <f>IFERROR(IF(LEN($B129)=0,"",IF($C129&lt;&gt;currentmonthlypayment,0,Calc!$G120)),"")</f>
        <v/>
      </c>
    </row>
    <row r="130" spans="2:7" x14ac:dyDescent="0.25">
      <c r="B130" s="53" t="str">
        <f>IF(Calc!$B121&lt;=Calc!$K$4,Calc!$B121,"")</f>
        <v/>
      </c>
      <c r="C130" s="54" t="str">
        <f>IFERROR(IF(LEN($B130)=0,"",IF($B130&gt;=MAX(Calc!$H$5:$H$364),Calc!$K$10,Calc!$C121)),"")</f>
        <v/>
      </c>
      <c r="D130" s="54"/>
      <c r="E130" s="55" t="str">
        <f>IFERROR(IF(LEN($B130)=0,"",Calc!$E121),"")</f>
        <v/>
      </c>
      <c r="F130" s="54" t="str">
        <f>IFERROR(IF(LEN($B130)=0,"",Calc!$F121),"")</f>
        <v/>
      </c>
      <c r="G130" s="54" t="str">
        <f>IFERROR(IF(LEN($B130)=0,"",IF($C130&lt;&gt;currentmonthlypayment,0,Calc!$G121)),"")</f>
        <v/>
      </c>
    </row>
    <row r="131" spans="2:7" x14ac:dyDescent="0.25">
      <c r="B131" s="53" t="str">
        <f>IF(Calc!$B122&lt;=Calc!$K$4,Calc!$B122,"")</f>
        <v/>
      </c>
      <c r="C131" s="54" t="str">
        <f>IFERROR(IF(LEN($B131)=0,"",IF($B131&gt;=MAX(Calc!$H$5:$H$364),Calc!$K$10,Calc!$C122)),"")</f>
        <v/>
      </c>
      <c r="D131" s="54"/>
      <c r="E131" s="55" t="str">
        <f>IFERROR(IF(LEN($B131)=0,"",Calc!$E122),"")</f>
        <v/>
      </c>
      <c r="F131" s="54" t="str">
        <f>IFERROR(IF(LEN($B131)=0,"",Calc!$F122),"")</f>
        <v/>
      </c>
      <c r="G131" s="54" t="str">
        <f>IFERROR(IF(LEN($B131)=0,"",IF($C131&lt;&gt;currentmonthlypayment,0,Calc!$G122)),"")</f>
        <v/>
      </c>
    </row>
    <row r="132" spans="2:7" x14ac:dyDescent="0.25">
      <c r="B132" s="53" t="str">
        <f>IF(Calc!$B123&lt;=Calc!$K$4,Calc!$B123,"")</f>
        <v/>
      </c>
      <c r="C132" s="54" t="str">
        <f>IFERROR(IF(LEN($B132)=0,"",IF($B132&gt;=MAX(Calc!$H$5:$H$364),Calc!$K$10,Calc!$C123)),"")</f>
        <v/>
      </c>
      <c r="D132" s="54"/>
      <c r="E132" s="55" t="str">
        <f>IFERROR(IF(LEN($B132)=0,"",Calc!$E123),"")</f>
        <v/>
      </c>
      <c r="F132" s="54" t="str">
        <f>IFERROR(IF(LEN($B132)=0,"",Calc!$F123),"")</f>
        <v/>
      </c>
      <c r="G132" s="54" t="str">
        <f>IFERROR(IF(LEN($B132)=0,"",IF($C132&lt;&gt;currentmonthlypayment,0,Calc!$G123)),"")</f>
        <v/>
      </c>
    </row>
    <row r="133" spans="2:7" x14ac:dyDescent="0.25">
      <c r="B133" s="53" t="str">
        <f>IF(Calc!$B124&lt;=Calc!$K$4,Calc!$B124,"")</f>
        <v/>
      </c>
      <c r="C133" s="54" t="str">
        <f>IFERROR(IF(LEN($B133)=0,"",IF($B133&gt;=MAX(Calc!$H$5:$H$364),Calc!$K$10,Calc!$C124)),"")</f>
        <v/>
      </c>
      <c r="D133" s="54"/>
      <c r="E133" s="55" t="str">
        <f>IFERROR(IF(LEN($B133)=0,"",Calc!$E124),"")</f>
        <v/>
      </c>
      <c r="F133" s="54" t="str">
        <f>IFERROR(IF(LEN($B133)=0,"",Calc!$F124),"")</f>
        <v/>
      </c>
      <c r="G133" s="54" t="str">
        <f>IFERROR(IF(LEN($B133)=0,"",IF($C133&lt;&gt;currentmonthlypayment,0,Calc!$G124)),"")</f>
        <v/>
      </c>
    </row>
    <row r="134" spans="2:7" x14ac:dyDescent="0.25">
      <c r="B134" s="53" t="str">
        <f>IF(Calc!$B125&lt;=Calc!$K$4,Calc!$B125,"")</f>
        <v/>
      </c>
      <c r="C134" s="54" t="str">
        <f>IFERROR(IF(LEN($B134)=0,"",IF($B134&gt;=MAX(Calc!$H$5:$H$364),Calc!$K$10,Calc!$C125)),"")</f>
        <v/>
      </c>
      <c r="D134" s="54"/>
      <c r="E134" s="55" t="str">
        <f>IFERROR(IF(LEN($B134)=0,"",Calc!$E125),"")</f>
        <v/>
      </c>
      <c r="F134" s="54" t="str">
        <f>IFERROR(IF(LEN($B134)=0,"",Calc!$F125),"")</f>
        <v/>
      </c>
      <c r="G134" s="54" t="str">
        <f>IFERROR(IF(LEN($B134)=0,"",IF($C134&lt;&gt;currentmonthlypayment,0,Calc!$G125)),"")</f>
        <v/>
      </c>
    </row>
    <row r="135" spans="2:7" x14ac:dyDescent="0.25">
      <c r="B135" s="53" t="str">
        <f>IF(Calc!$B126&lt;=Calc!$K$4,Calc!$B126,"")</f>
        <v/>
      </c>
      <c r="C135" s="54" t="str">
        <f>IFERROR(IF(LEN($B135)=0,"",IF($B135&gt;=MAX(Calc!$H$5:$H$364),Calc!$K$10,Calc!$C126)),"")</f>
        <v/>
      </c>
      <c r="D135" s="54"/>
      <c r="E135" s="55" t="str">
        <f>IFERROR(IF(LEN($B135)=0,"",Calc!$E126),"")</f>
        <v/>
      </c>
      <c r="F135" s="54" t="str">
        <f>IFERROR(IF(LEN($B135)=0,"",Calc!$F126),"")</f>
        <v/>
      </c>
      <c r="G135" s="54" t="str">
        <f>IFERROR(IF(LEN($B135)=0,"",IF($C135&lt;&gt;currentmonthlypayment,0,Calc!$G126)),"")</f>
        <v/>
      </c>
    </row>
    <row r="136" spans="2:7" x14ac:dyDescent="0.25">
      <c r="B136" s="53" t="str">
        <f>IF(Calc!$B127&lt;=Calc!$K$4,Calc!$B127,"")</f>
        <v/>
      </c>
      <c r="C136" s="54" t="str">
        <f>IFERROR(IF(LEN($B136)=0,"",IF($B136&gt;=MAX(Calc!$H$5:$H$364),Calc!$K$10,Calc!$C127)),"")</f>
        <v/>
      </c>
      <c r="D136" s="54"/>
      <c r="E136" s="55" t="str">
        <f>IFERROR(IF(LEN($B136)=0,"",Calc!$E127),"")</f>
        <v/>
      </c>
      <c r="F136" s="54" t="str">
        <f>IFERROR(IF(LEN($B136)=0,"",Calc!$F127),"")</f>
        <v/>
      </c>
      <c r="G136" s="54" t="str">
        <f>IFERROR(IF(LEN($B136)=0,"",IF($C136&lt;&gt;currentmonthlypayment,0,Calc!$G127)),"")</f>
        <v/>
      </c>
    </row>
    <row r="137" spans="2:7" x14ac:dyDescent="0.25">
      <c r="B137" s="53" t="str">
        <f>IF(Calc!$B128&lt;=Calc!$K$4,Calc!$B128,"")</f>
        <v/>
      </c>
      <c r="C137" s="54" t="str">
        <f>IFERROR(IF(LEN($B137)=0,"",IF($B137&gt;=MAX(Calc!$H$5:$H$364),Calc!$K$10,Calc!$C128)),"")</f>
        <v/>
      </c>
      <c r="D137" s="54"/>
      <c r="E137" s="55" t="str">
        <f>IFERROR(IF(LEN($B137)=0,"",Calc!$E128),"")</f>
        <v/>
      </c>
      <c r="F137" s="54" t="str">
        <f>IFERROR(IF(LEN($B137)=0,"",Calc!$F128),"")</f>
        <v/>
      </c>
      <c r="G137" s="54" t="str">
        <f>IFERROR(IF(LEN($B137)=0,"",IF($C137&lt;&gt;currentmonthlypayment,0,Calc!$G128)),"")</f>
        <v/>
      </c>
    </row>
    <row r="138" spans="2:7" x14ac:dyDescent="0.25">
      <c r="B138" s="53" t="str">
        <f>IF(Calc!$B129&lt;=Calc!$K$4,Calc!$B129,"")</f>
        <v/>
      </c>
      <c r="C138" s="54" t="str">
        <f>IFERROR(IF(LEN($B138)=0,"",IF($B138&gt;=MAX(Calc!$H$5:$H$364),Calc!$K$10,Calc!$C129)),"")</f>
        <v/>
      </c>
      <c r="D138" s="54"/>
      <c r="E138" s="55" t="str">
        <f>IFERROR(IF(LEN($B138)=0,"",Calc!$E129),"")</f>
        <v/>
      </c>
      <c r="F138" s="54" t="str">
        <f>IFERROR(IF(LEN($B138)=0,"",Calc!$F129),"")</f>
        <v/>
      </c>
      <c r="G138" s="54" t="str">
        <f>IFERROR(IF(LEN($B138)=0,"",IF($C138&lt;&gt;currentmonthlypayment,0,Calc!$G129)),"")</f>
        <v/>
      </c>
    </row>
    <row r="139" spans="2:7" x14ac:dyDescent="0.25">
      <c r="B139" s="53" t="str">
        <f>IF(Calc!$B130&lt;=Calc!$K$4,Calc!$B130,"")</f>
        <v/>
      </c>
      <c r="C139" s="54" t="str">
        <f>IFERROR(IF(LEN($B139)=0,"",IF($B139&gt;=MAX(Calc!$H$5:$H$364),Calc!$K$10,Calc!$C130)),"")</f>
        <v/>
      </c>
      <c r="D139" s="54"/>
      <c r="E139" s="55" t="str">
        <f>IFERROR(IF(LEN($B139)=0,"",Calc!$E130),"")</f>
        <v/>
      </c>
      <c r="F139" s="54" t="str">
        <f>IFERROR(IF(LEN($B139)=0,"",Calc!$F130),"")</f>
        <v/>
      </c>
      <c r="G139" s="54" t="str">
        <f>IFERROR(IF(LEN($B139)=0,"",IF($C139&lt;&gt;currentmonthlypayment,0,Calc!$G130)),"")</f>
        <v/>
      </c>
    </row>
    <row r="140" spans="2:7" x14ac:dyDescent="0.25">
      <c r="B140" s="53" t="str">
        <f>IF(Calc!$B131&lt;=Calc!$K$4,Calc!$B131,"")</f>
        <v/>
      </c>
      <c r="C140" s="54" t="str">
        <f>IFERROR(IF(LEN($B140)=0,"",IF($B140&gt;=MAX(Calc!$H$5:$H$364),Calc!$K$10,Calc!$C131)),"")</f>
        <v/>
      </c>
      <c r="D140" s="54"/>
      <c r="E140" s="55" t="str">
        <f>IFERROR(IF(LEN($B140)=0,"",Calc!$E131),"")</f>
        <v/>
      </c>
      <c r="F140" s="54" t="str">
        <f>IFERROR(IF(LEN($B140)=0,"",Calc!$F131),"")</f>
        <v/>
      </c>
      <c r="G140" s="54" t="str">
        <f>IFERROR(IF(LEN($B140)=0,"",IF($C140&lt;&gt;currentmonthlypayment,0,Calc!$G131)),"")</f>
        <v/>
      </c>
    </row>
    <row r="141" spans="2:7" x14ac:dyDescent="0.25">
      <c r="B141" s="53" t="str">
        <f>IF(Calc!$B132&lt;=Calc!$K$4,Calc!$B132,"")</f>
        <v/>
      </c>
      <c r="C141" s="54" t="str">
        <f>IFERROR(IF(LEN($B141)=0,"",IF($B141&gt;=MAX(Calc!$H$5:$H$364),Calc!$K$10,Calc!$C132)),"")</f>
        <v/>
      </c>
      <c r="D141" s="54"/>
      <c r="E141" s="55" t="str">
        <f>IFERROR(IF(LEN($B141)=0,"",Calc!$E132),"")</f>
        <v/>
      </c>
      <c r="F141" s="54" t="str">
        <f>IFERROR(IF(LEN($B141)=0,"",Calc!$F132),"")</f>
        <v/>
      </c>
      <c r="G141" s="54" t="str">
        <f>IFERROR(IF(LEN($B141)=0,"",IF($C141&lt;&gt;currentmonthlypayment,0,Calc!$G132)),"")</f>
        <v/>
      </c>
    </row>
    <row r="142" spans="2:7" x14ac:dyDescent="0.25">
      <c r="B142" s="53" t="str">
        <f>IF(Calc!$B133&lt;=Calc!$K$4,Calc!$B133,"")</f>
        <v/>
      </c>
      <c r="C142" s="54" t="str">
        <f>IFERROR(IF(LEN($B142)=0,"",IF($B142&gt;=MAX(Calc!$H$5:$H$364),Calc!$K$10,Calc!$C133)),"")</f>
        <v/>
      </c>
      <c r="D142" s="54"/>
      <c r="E142" s="55" t="str">
        <f>IFERROR(IF(LEN($B142)=0,"",Calc!$E133),"")</f>
        <v/>
      </c>
      <c r="F142" s="54" t="str">
        <f>IFERROR(IF(LEN($B142)=0,"",Calc!$F133),"")</f>
        <v/>
      </c>
      <c r="G142" s="54" t="str">
        <f>IFERROR(IF(LEN($B142)=0,"",IF($C142&lt;&gt;currentmonthlypayment,0,Calc!$G133)),"")</f>
        <v/>
      </c>
    </row>
    <row r="143" spans="2:7" x14ac:dyDescent="0.25">
      <c r="B143" s="53" t="str">
        <f>IF(Calc!$B134&lt;=Calc!$K$4,Calc!$B134,"")</f>
        <v/>
      </c>
      <c r="C143" s="54" t="str">
        <f>IFERROR(IF(LEN($B143)=0,"",IF($B143&gt;=MAX(Calc!$H$5:$H$364),Calc!$K$10,Calc!$C134)),"")</f>
        <v/>
      </c>
      <c r="D143" s="54"/>
      <c r="E143" s="55" t="str">
        <f>IFERROR(IF(LEN($B143)=0,"",Calc!$E134),"")</f>
        <v/>
      </c>
      <c r="F143" s="54" t="str">
        <f>IFERROR(IF(LEN($B143)=0,"",Calc!$F134),"")</f>
        <v/>
      </c>
      <c r="G143" s="54" t="str">
        <f>IFERROR(IF(LEN($B143)=0,"",IF($C143&lt;&gt;currentmonthlypayment,0,Calc!$G134)),"")</f>
        <v/>
      </c>
    </row>
    <row r="144" spans="2:7" x14ac:dyDescent="0.25">
      <c r="B144" s="53" t="str">
        <f>IF(Calc!$B135&lt;=Calc!$K$4,Calc!$B135,"")</f>
        <v/>
      </c>
      <c r="C144" s="54" t="str">
        <f>IFERROR(IF(LEN($B144)=0,"",IF($B144&gt;=MAX(Calc!$H$5:$H$364),Calc!$K$10,Calc!$C135)),"")</f>
        <v/>
      </c>
      <c r="D144" s="54"/>
      <c r="E144" s="55" t="str">
        <f>IFERROR(IF(LEN($B144)=0,"",Calc!$E135),"")</f>
        <v/>
      </c>
      <c r="F144" s="54" t="str">
        <f>IFERROR(IF(LEN($B144)=0,"",Calc!$F135),"")</f>
        <v/>
      </c>
      <c r="G144" s="54" t="str">
        <f>IFERROR(IF(LEN($B144)=0,"",IF($C144&lt;&gt;currentmonthlypayment,0,Calc!$G135)),"")</f>
        <v/>
      </c>
    </row>
    <row r="145" spans="2:7" x14ac:dyDescent="0.25">
      <c r="B145" s="53" t="str">
        <f>IF(Calc!$B136&lt;=Calc!$K$4,Calc!$B136,"")</f>
        <v/>
      </c>
      <c r="C145" s="54" t="str">
        <f>IFERROR(IF(LEN($B145)=0,"",IF($B145&gt;=MAX(Calc!$H$5:$H$364),Calc!$K$10,Calc!$C136)),"")</f>
        <v/>
      </c>
      <c r="D145" s="54"/>
      <c r="E145" s="55" t="str">
        <f>IFERROR(IF(LEN($B145)=0,"",Calc!$E136),"")</f>
        <v/>
      </c>
      <c r="F145" s="54" t="str">
        <f>IFERROR(IF(LEN($B145)=0,"",Calc!$F136),"")</f>
        <v/>
      </c>
      <c r="G145" s="54" t="str">
        <f>IFERROR(IF(LEN($B145)=0,"",IF($C145&lt;&gt;currentmonthlypayment,0,Calc!$G136)),"")</f>
        <v/>
      </c>
    </row>
    <row r="146" spans="2:7" x14ac:dyDescent="0.25">
      <c r="B146" s="53" t="str">
        <f>IF(Calc!$B137&lt;=Calc!$K$4,Calc!$B137,"")</f>
        <v/>
      </c>
      <c r="C146" s="54" t="str">
        <f>IFERROR(IF(LEN($B146)=0,"",IF($B146&gt;=MAX(Calc!$H$5:$H$364),Calc!$K$10,Calc!$C137)),"")</f>
        <v/>
      </c>
      <c r="D146" s="54"/>
      <c r="E146" s="55" t="str">
        <f>IFERROR(IF(LEN($B146)=0,"",Calc!$E137),"")</f>
        <v/>
      </c>
      <c r="F146" s="54" t="str">
        <f>IFERROR(IF(LEN($B146)=0,"",Calc!$F137),"")</f>
        <v/>
      </c>
      <c r="G146" s="54" t="str">
        <f>IFERROR(IF(LEN($B146)=0,"",IF($C146&lt;&gt;currentmonthlypayment,0,Calc!$G137)),"")</f>
        <v/>
      </c>
    </row>
    <row r="147" spans="2:7" x14ac:dyDescent="0.25">
      <c r="B147" s="53" t="str">
        <f>IF(Calc!$B138&lt;=Calc!$K$4,Calc!$B138,"")</f>
        <v/>
      </c>
      <c r="C147" s="54" t="str">
        <f>IFERROR(IF(LEN($B147)=0,"",IF($B147&gt;=MAX(Calc!$H$5:$H$364),Calc!$K$10,Calc!$C138)),"")</f>
        <v/>
      </c>
      <c r="D147" s="54"/>
      <c r="E147" s="55" t="str">
        <f>IFERROR(IF(LEN($B147)=0,"",Calc!$E138),"")</f>
        <v/>
      </c>
      <c r="F147" s="54" t="str">
        <f>IFERROR(IF(LEN($B147)=0,"",Calc!$F138),"")</f>
        <v/>
      </c>
      <c r="G147" s="54" t="str">
        <f>IFERROR(IF(LEN($B147)=0,"",IF($C147&lt;&gt;currentmonthlypayment,0,Calc!$G138)),"")</f>
        <v/>
      </c>
    </row>
    <row r="148" spans="2:7" x14ac:dyDescent="0.25">
      <c r="B148" s="53" t="str">
        <f>IF(Calc!$B139&lt;=Calc!$K$4,Calc!$B139,"")</f>
        <v/>
      </c>
      <c r="C148" s="54" t="str">
        <f>IFERROR(IF(LEN($B148)=0,"",IF($B148&gt;=MAX(Calc!$H$5:$H$364),Calc!$K$10,Calc!$C139)),"")</f>
        <v/>
      </c>
      <c r="D148" s="54"/>
      <c r="E148" s="55" t="str">
        <f>IFERROR(IF(LEN($B148)=0,"",Calc!$E139),"")</f>
        <v/>
      </c>
      <c r="F148" s="54" t="str">
        <f>IFERROR(IF(LEN($B148)=0,"",Calc!$F139),"")</f>
        <v/>
      </c>
      <c r="G148" s="54" t="str">
        <f>IFERROR(IF(LEN($B148)=0,"",IF($C148&lt;&gt;currentmonthlypayment,0,Calc!$G139)),"")</f>
        <v/>
      </c>
    </row>
    <row r="149" spans="2:7" x14ac:dyDescent="0.25">
      <c r="B149" s="53" t="str">
        <f>IF(Calc!$B140&lt;=Calc!$K$4,Calc!$B140,"")</f>
        <v/>
      </c>
      <c r="C149" s="54" t="str">
        <f>IFERROR(IF(LEN($B149)=0,"",IF($B149&gt;=MAX(Calc!$H$5:$H$364),Calc!$K$10,Calc!$C140)),"")</f>
        <v/>
      </c>
      <c r="D149" s="54"/>
      <c r="E149" s="55" t="str">
        <f>IFERROR(IF(LEN($B149)=0,"",Calc!$E140),"")</f>
        <v/>
      </c>
      <c r="F149" s="54" t="str">
        <f>IFERROR(IF(LEN($B149)=0,"",Calc!$F140),"")</f>
        <v/>
      </c>
      <c r="G149" s="54" t="str">
        <f>IFERROR(IF(LEN($B149)=0,"",IF($C149&lt;&gt;currentmonthlypayment,0,Calc!$G140)),"")</f>
        <v/>
      </c>
    </row>
    <row r="150" spans="2:7" x14ac:dyDescent="0.25">
      <c r="B150" s="53" t="str">
        <f>IF(Calc!$B141&lt;=Calc!$K$4,Calc!$B141,"")</f>
        <v/>
      </c>
      <c r="C150" s="54" t="str">
        <f>IFERROR(IF(LEN($B150)=0,"",IF($B150&gt;=MAX(Calc!$H$5:$H$364),Calc!$K$10,Calc!$C141)),"")</f>
        <v/>
      </c>
      <c r="D150" s="54"/>
      <c r="E150" s="55" t="str">
        <f>IFERROR(IF(LEN($B150)=0,"",Calc!$E141),"")</f>
        <v/>
      </c>
      <c r="F150" s="54" t="str">
        <f>IFERROR(IF(LEN($B150)=0,"",Calc!$F141),"")</f>
        <v/>
      </c>
      <c r="G150" s="54" t="str">
        <f>IFERROR(IF(LEN($B150)=0,"",IF($C150&lt;&gt;currentmonthlypayment,0,Calc!$G141)),"")</f>
        <v/>
      </c>
    </row>
    <row r="151" spans="2:7" x14ac:dyDescent="0.25">
      <c r="B151" s="53" t="str">
        <f>IF(Calc!$B142&lt;=Calc!$K$4,Calc!$B142,"")</f>
        <v/>
      </c>
      <c r="C151" s="54" t="str">
        <f>IFERROR(IF(LEN($B151)=0,"",IF($B151&gt;=MAX(Calc!$H$5:$H$364),Calc!$K$10,Calc!$C142)),"")</f>
        <v/>
      </c>
      <c r="D151" s="54"/>
      <c r="E151" s="55" t="str">
        <f>IFERROR(IF(LEN($B151)=0,"",Calc!$E142),"")</f>
        <v/>
      </c>
      <c r="F151" s="54" t="str">
        <f>IFERROR(IF(LEN($B151)=0,"",Calc!$F142),"")</f>
        <v/>
      </c>
      <c r="G151" s="54" t="str">
        <f>IFERROR(IF(LEN($B151)=0,"",IF($C151&lt;&gt;currentmonthlypayment,0,Calc!$G142)),"")</f>
        <v/>
      </c>
    </row>
    <row r="152" spans="2:7" x14ac:dyDescent="0.25">
      <c r="B152" s="53" t="str">
        <f>IF(Calc!$B143&lt;=Calc!$K$4,Calc!$B143,"")</f>
        <v/>
      </c>
      <c r="C152" s="54" t="str">
        <f>IFERROR(IF(LEN($B152)=0,"",IF($B152&gt;=MAX(Calc!$H$5:$H$364),Calc!$K$10,Calc!$C143)),"")</f>
        <v/>
      </c>
      <c r="D152" s="54"/>
      <c r="E152" s="55" t="str">
        <f>IFERROR(IF(LEN($B152)=0,"",Calc!$E143),"")</f>
        <v/>
      </c>
      <c r="F152" s="54" t="str">
        <f>IFERROR(IF(LEN($B152)=0,"",Calc!$F143),"")</f>
        <v/>
      </c>
      <c r="G152" s="54" t="str">
        <f>IFERROR(IF(LEN($B152)=0,"",IF($C152&lt;&gt;currentmonthlypayment,0,Calc!$G143)),"")</f>
        <v/>
      </c>
    </row>
    <row r="153" spans="2:7" x14ac:dyDescent="0.25">
      <c r="B153" s="53" t="str">
        <f>IF(Calc!$B144&lt;=Calc!$K$4,Calc!$B144,"")</f>
        <v/>
      </c>
      <c r="C153" s="54" t="str">
        <f>IFERROR(IF(LEN($B153)=0,"",IF($B153&gt;=MAX(Calc!$H$5:$H$364),Calc!$K$10,Calc!$C144)),"")</f>
        <v/>
      </c>
      <c r="D153" s="54"/>
      <c r="E153" s="55" t="str">
        <f>IFERROR(IF(LEN($B153)=0,"",Calc!$E144),"")</f>
        <v/>
      </c>
      <c r="F153" s="54" t="str">
        <f>IFERROR(IF(LEN($B153)=0,"",Calc!$F144),"")</f>
        <v/>
      </c>
      <c r="G153" s="54" t="str">
        <f>IFERROR(IF(LEN($B153)=0,"",IF($C153&lt;&gt;currentmonthlypayment,0,Calc!$G144)),"")</f>
        <v/>
      </c>
    </row>
    <row r="154" spans="2:7" x14ac:dyDescent="0.25">
      <c r="B154" s="53" t="str">
        <f>IF(Calc!$B145&lt;=Calc!$K$4,Calc!$B145,"")</f>
        <v/>
      </c>
      <c r="C154" s="54" t="str">
        <f>IFERROR(IF(LEN($B154)=0,"",IF($B154&gt;=MAX(Calc!$H$5:$H$364),Calc!$K$10,Calc!$C145)),"")</f>
        <v/>
      </c>
      <c r="D154" s="54"/>
      <c r="E154" s="55" t="str">
        <f>IFERROR(IF(LEN($B154)=0,"",Calc!$E145),"")</f>
        <v/>
      </c>
      <c r="F154" s="54" t="str">
        <f>IFERROR(IF(LEN($B154)=0,"",Calc!$F145),"")</f>
        <v/>
      </c>
      <c r="G154" s="54" t="str">
        <f>IFERROR(IF(LEN($B154)=0,"",IF($C154&lt;&gt;currentmonthlypayment,0,Calc!$G145)),"")</f>
        <v/>
      </c>
    </row>
    <row r="155" spans="2:7" x14ac:dyDescent="0.25">
      <c r="B155" s="53" t="str">
        <f>IF(Calc!$B146&lt;=Calc!$K$4,Calc!$B146,"")</f>
        <v/>
      </c>
      <c r="C155" s="54" t="str">
        <f>IFERROR(IF(LEN($B155)=0,"",IF($B155&gt;=MAX(Calc!$H$5:$H$364),Calc!$K$10,Calc!$C146)),"")</f>
        <v/>
      </c>
      <c r="D155" s="54"/>
      <c r="E155" s="55" t="str">
        <f>IFERROR(IF(LEN($B155)=0,"",Calc!$E146),"")</f>
        <v/>
      </c>
      <c r="F155" s="54" t="str">
        <f>IFERROR(IF(LEN($B155)=0,"",Calc!$F146),"")</f>
        <v/>
      </c>
      <c r="G155" s="54" t="str">
        <f>IFERROR(IF(LEN($B155)=0,"",IF($C155&lt;&gt;currentmonthlypayment,0,Calc!$G146)),"")</f>
        <v/>
      </c>
    </row>
    <row r="156" spans="2:7" x14ac:dyDescent="0.25">
      <c r="B156" s="53" t="str">
        <f>IF(Calc!$B147&lt;=Calc!$K$4,Calc!$B147,"")</f>
        <v/>
      </c>
      <c r="C156" s="54" t="str">
        <f>IFERROR(IF(LEN($B156)=0,"",IF($B156&gt;=MAX(Calc!$H$5:$H$364),Calc!$K$10,Calc!$C147)),"")</f>
        <v/>
      </c>
      <c r="D156" s="54"/>
      <c r="E156" s="55" t="str">
        <f>IFERROR(IF(LEN($B156)=0,"",Calc!$E147),"")</f>
        <v/>
      </c>
      <c r="F156" s="54" t="str">
        <f>IFERROR(IF(LEN($B156)=0,"",Calc!$F147),"")</f>
        <v/>
      </c>
      <c r="G156" s="54" t="str">
        <f>IFERROR(IF(LEN($B156)=0,"",IF($C156&lt;&gt;currentmonthlypayment,0,Calc!$G147)),"")</f>
        <v/>
      </c>
    </row>
    <row r="157" spans="2:7" x14ac:dyDescent="0.25">
      <c r="B157" s="53" t="str">
        <f>IF(Calc!$B148&lt;=Calc!$K$4,Calc!$B148,"")</f>
        <v/>
      </c>
      <c r="C157" s="54" t="str">
        <f>IFERROR(IF(LEN($B157)=0,"",IF($B157&gt;=MAX(Calc!$H$5:$H$364),Calc!$K$10,Calc!$C148)),"")</f>
        <v/>
      </c>
      <c r="D157" s="54"/>
      <c r="E157" s="55" t="str">
        <f>IFERROR(IF(LEN($B157)=0,"",Calc!$E148),"")</f>
        <v/>
      </c>
      <c r="F157" s="54" t="str">
        <f>IFERROR(IF(LEN($B157)=0,"",Calc!$F148),"")</f>
        <v/>
      </c>
      <c r="G157" s="54" t="str">
        <f>IFERROR(IF(LEN($B157)=0,"",IF($C157&lt;&gt;currentmonthlypayment,0,Calc!$G148)),"")</f>
        <v/>
      </c>
    </row>
    <row r="158" spans="2:7" x14ac:dyDescent="0.25">
      <c r="B158" s="53" t="str">
        <f>IF(Calc!$B149&lt;=Calc!$K$4,Calc!$B149,"")</f>
        <v/>
      </c>
      <c r="C158" s="54" t="str">
        <f>IFERROR(IF(LEN($B158)=0,"",IF($B158&gt;=MAX(Calc!$H$5:$H$364),Calc!$K$10,Calc!$C149)),"")</f>
        <v/>
      </c>
      <c r="D158" s="54"/>
      <c r="E158" s="55" t="str">
        <f>IFERROR(IF(LEN($B158)=0,"",Calc!$E149),"")</f>
        <v/>
      </c>
      <c r="F158" s="54" t="str">
        <f>IFERROR(IF(LEN($B158)=0,"",Calc!$F149),"")</f>
        <v/>
      </c>
      <c r="G158" s="54" t="str">
        <f>IFERROR(IF(LEN($B158)=0,"",IF($C158&lt;&gt;currentmonthlypayment,0,Calc!$G149)),"")</f>
        <v/>
      </c>
    </row>
    <row r="159" spans="2:7" x14ac:dyDescent="0.25">
      <c r="B159" s="53" t="str">
        <f>IF(Calc!$B150&lt;=Calc!$K$4,Calc!$B150,"")</f>
        <v/>
      </c>
      <c r="C159" s="54" t="str">
        <f>IFERROR(IF(LEN($B159)=0,"",IF($B159&gt;=MAX(Calc!$H$5:$H$364),Calc!$K$10,Calc!$C150)),"")</f>
        <v/>
      </c>
      <c r="D159" s="54"/>
      <c r="E159" s="55" t="str">
        <f>IFERROR(IF(LEN($B159)=0,"",Calc!$E150),"")</f>
        <v/>
      </c>
      <c r="F159" s="54" t="str">
        <f>IFERROR(IF(LEN($B159)=0,"",Calc!$F150),"")</f>
        <v/>
      </c>
      <c r="G159" s="54" t="str">
        <f>IFERROR(IF(LEN($B159)=0,"",IF($C159&lt;&gt;currentmonthlypayment,0,Calc!$G150)),"")</f>
        <v/>
      </c>
    </row>
    <row r="160" spans="2:7" x14ac:dyDescent="0.25">
      <c r="B160" s="53" t="str">
        <f>IF(Calc!$B151&lt;=Calc!$K$4,Calc!$B151,"")</f>
        <v/>
      </c>
      <c r="C160" s="54" t="str">
        <f>IFERROR(IF(LEN($B160)=0,"",IF($B160&gt;=MAX(Calc!$H$5:$H$364),Calc!$K$10,Calc!$C151)),"")</f>
        <v/>
      </c>
      <c r="D160" s="54"/>
      <c r="E160" s="55" t="str">
        <f>IFERROR(IF(LEN($B160)=0,"",Calc!$E151),"")</f>
        <v/>
      </c>
      <c r="F160" s="54" t="str">
        <f>IFERROR(IF(LEN($B160)=0,"",Calc!$F151),"")</f>
        <v/>
      </c>
      <c r="G160" s="54" t="str">
        <f>IFERROR(IF(LEN($B160)=0,"",IF($C160&lt;&gt;currentmonthlypayment,0,Calc!$G151)),"")</f>
        <v/>
      </c>
    </row>
    <row r="161" spans="2:7" x14ac:dyDescent="0.25">
      <c r="B161" s="53" t="str">
        <f>IF(Calc!$B152&lt;=Calc!$K$4,Calc!$B152,"")</f>
        <v/>
      </c>
      <c r="C161" s="54" t="str">
        <f>IFERROR(IF(LEN($B161)=0,"",IF($B161&gt;=MAX(Calc!$H$5:$H$364),Calc!$K$10,Calc!$C152)),"")</f>
        <v/>
      </c>
      <c r="D161" s="54"/>
      <c r="E161" s="55" t="str">
        <f>IFERROR(IF(LEN($B161)=0,"",Calc!$E152),"")</f>
        <v/>
      </c>
      <c r="F161" s="54" t="str">
        <f>IFERROR(IF(LEN($B161)=0,"",Calc!$F152),"")</f>
        <v/>
      </c>
      <c r="G161" s="54" t="str">
        <f>IFERROR(IF(LEN($B161)=0,"",IF($C161&lt;&gt;currentmonthlypayment,0,Calc!$G152)),"")</f>
        <v/>
      </c>
    </row>
    <row r="162" spans="2:7" x14ac:dyDescent="0.25">
      <c r="B162" s="53" t="str">
        <f>IF(Calc!$B153&lt;=Calc!$K$4,Calc!$B153,"")</f>
        <v/>
      </c>
      <c r="C162" s="54" t="str">
        <f>IFERROR(IF(LEN($B162)=0,"",IF($B162&gt;=MAX(Calc!$H$5:$H$364),Calc!$K$10,Calc!$C153)),"")</f>
        <v/>
      </c>
      <c r="D162" s="54"/>
      <c r="E162" s="55" t="str">
        <f>IFERROR(IF(LEN($B162)=0,"",Calc!$E153),"")</f>
        <v/>
      </c>
      <c r="F162" s="54" t="str">
        <f>IFERROR(IF(LEN($B162)=0,"",Calc!$F153),"")</f>
        <v/>
      </c>
      <c r="G162" s="54" t="str">
        <f>IFERROR(IF(LEN($B162)=0,"",IF($C162&lt;&gt;currentmonthlypayment,0,Calc!$G153)),"")</f>
        <v/>
      </c>
    </row>
    <row r="163" spans="2:7" x14ac:dyDescent="0.25">
      <c r="B163" s="53" t="str">
        <f>IF(Calc!$B154&lt;=Calc!$K$4,Calc!$B154,"")</f>
        <v/>
      </c>
      <c r="C163" s="54" t="str">
        <f>IFERROR(IF(LEN($B163)=0,"",IF($B163&gt;=MAX(Calc!$H$5:$H$364),Calc!$K$10,Calc!$C154)),"")</f>
        <v/>
      </c>
      <c r="D163" s="54"/>
      <c r="E163" s="55" t="str">
        <f>IFERROR(IF(LEN($B163)=0,"",Calc!$E154),"")</f>
        <v/>
      </c>
      <c r="F163" s="54" t="str">
        <f>IFERROR(IF(LEN($B163)=0,"",Calc!$F154),"")</f>
        <v/>
      </c>
      <c r="G163" s="54" t="str">
        <f>IFERROR(IF(LEN($B163)=0,"",IF($C163&lt;&gt;currentmonthlypayment,0,Calc!$G154)),"")</f>
        <v/>
      </c>
    </row>
    <row r="164" spans="2:7" x14ac:dyDescent="0.25">
      <c r="B164" s="53" t="str">
        <f>IF(Calc!$B155&lt;=Calc!$K$4,Calc!$B155,"")</f>
        <v/>
      </c>
      <c r="C164" s="54" t="str">
        <f>IFERROR(IF(LEN($B164)=0,"",IF($B164&gt;=MAX(Calc!$H$5:$H$364),Calc!$K$10,Calc!$C155)),"")</f>
        <v/>
      </c>
      <c r="D164" s="54"/>
      <c r="E164" s="55" t="str">
        <f>IFERROR(IF(LEN($B164)=0,"",Calc!$E155),"")</f>
        <v/>
      </c>
      <c r="F164" s="54" t="str">
        <f>IFERROR(IF(LEN($B164)=0,"",Calc!$F155),"")</f>
        <v/>
      </c>
      <c r="G164" s="54" t="str">
        <f>IFERROR(IF(LEN($B164)=0,"",IF($C164&lt;&gt;currentmonthlypayment,0,Calc!$G155)),"")</f>
        <v/>
      </c>
    </row>
    <row r="165" spans="2:7" x14ac:dyDescent="0.25">
      <c r="B165" s="53" t="str">
        <f>IF(Calc!$B156&lt;=Calc!$K$4,Calc!$B156,"")</f>
        <v/>
      </c>
      <c r="C165" s="54" t="str">
        <f>IFERROR(IF(LEN($B165)=0,"",IF($B165&gt;=MAX(Calc!$H$5:$H$364),Calc!$K$10,Calc!$C156)),"")</f>
        <v/>
      </c>
      <c r="D165" s="54"/>
      <c r="E165" s="55" t="str">
        <f>IFERROR(IF(LEN($B165)=0,"",Calc!$E156),"")</f>
        <v/>
      </c>
      <c r="F165" s="54" t="str">
        <f>IFERROR(IF(LEN($B165)=0,"",Calc!$F156),"")</f>
        <v/>
      </c>
      <c r="G165" s="54" t="str">
        <f>IFERROR(IF(LEN($B165)=0,"",IF($C165&lt;&gt;currentmonthlypayment,0,Calc!$G156)),"")</f>
        <v/>
      </c>
    </row>
    <row r="166" spans="2:7" x14ac:dyDescent="0.25">
      <c r="B166" s="53" t="str">
        <f>IF(Calc!$B157&lt;=Calc!$K$4,Calc!$B157,"")</f>
        <v/>
      </c>
      <c r="C166" s="54" t="str">
        <f>IFERROR(IF(LEN($B166)=0,"",IF($B166&gt;=MAX(Calc!$H$5:$H$364),Calc!$K$10,Calc!$C157)),"")</f>
        <v/>
      </c>
      <c r="D166" s="54"/>
      <c r="E166" s="55" t="str">
        <f>IFERROR(IF(LEN($B166)=0,"",Calc!$E157),"")</f>
        <v/>
      </c>
      <c r="F166" s="54" t="str">
        <f>IFERROR(IF(LEN($B166)=0,"",Calc!$F157),"")</f>
        <v/>
      </c>
      <c r="G166" s="54" t="str">
        <f>IFERROR(IF(LEN($B166)=0,"",IF($C166&lt;&gt;currentmonthlypayment,0,Calc!$G157)),"")</f>
        <v/>
      </c>
    </row>
    <row r="167" spans="2:7" x14ac:dyDescent="0.25">
      <c r="B167" s="53" t="str">
        <f>IF(Calc!$B158&lt;=Calc!$K$4,Calc!$B158,"")</f>
        <v/>
      </c>
      <c r="C167" s="54" t="str">
        <f>IFERROR(IF(LEN($B167)=0,"",IF($B167&gt;=MAX(Calc!$H$5:$H$364),Calc!$K$10,Calc!$C158)),"")</f>
        <v/>
      </c>
      <c r="D167" s="54"/>
      <c r="E167" s="55" t="str">
        <f>IFERROR(IF(LEN($B167)=0,"",Calc!$E158),"")</f>
        <v/>
      </c>
      <c r="F167" s="54" t="str">
        <f>IFERROR(IF(LEN($B167)=0,"",Calc!$F158),"")</f>
        <v/>
      </c>
      <c r="G167" s="54" t="str">
        <f>IFERROR(IF(LEN($B167)=0,"",IF($C167&lt;&gt;currentmonthlypayment,0,Calc!$G158)),"")</f>
        <v/>
      </c>
    </row>
    <row r="168" spans="2:7" x14ac:dyDescent="0.25">
      <c r="B168" s="53" t="str">
        <f>IF(Calc!$B159&lt;=Calc!$K$4,Calc!$B159,"")</f>
        <v/>
      </c>
      <c r="C168" s="54" t="str">
        <f>IFERROR(IF(LEN($B168)=0,"",IF($B168&gt;=MAX(Calc!$H$5:$H$364),Calc!$K$10,Calc!$C159)),"")</f>
        <v/>
      </c>
      <c r="D168" s="54"/>
      <c r="E168" s="55" t="str">
        <f>IFERROR(IF(LEN($B168)=0,"",Calc!$E159),"")</f>
        <v/>
      </c>
      <c r="F168" s="54" t="str">
        <f>IFERROR(IF(LEN($B168)=0,"",Calc!$F159),"")</f>
        <v/>
      </c>
      <c r="G168" s="54" t="str">
        <f>IFERROR(IF(LEN($B168)=0,"",IF($C168&lt;&gt;currentmonthlypayment,0,Calc!$G159)),"")</f>
        <v/>
      </c>
    </row>
    <row r="169" spans="2:7" x14ac:dyDescent="0.25">
      <c r="B169" s="53" t="str">
        <f>IF(Calc!$B160&lt;=Calc!$K$4,Calc!$B160,"")</f>
        <v/>
      </c>
      <c r="C169" s="54" t="str">
        <f>IFERROR(IF(LEN($B169)=0,"",IF($B169&gt;=MAX(Calc!$H$5:$H$364),Calc!$K$10,Calc!$C160)),"")</f>
        <v/>
      </c>
      <c r="D169" s="54"/>
      <c r="E169" s="55" t="str">
        <f>IFERROR(IF(LEN($B169)=0,"",Calc!$E160),"")</f>
        <v/>
      </c>
      <c r="F169" s="54" t="str">
        <f>IFERROR(IF(LEN($B169)=0,"",Calc!$F160),"")</f>
        <v/>
      </c>
      <c r="G169" s="54" t="str">
        <f>IFERROR(IF(LEN($B169)=0,"",IF($C169&lt;&gt;currentmonthlypayment,0,Calc!$G160)),"")</f>
        <v/>
      </c>
    </row>
    <row r="170" spans="2:7" x14ac:dyDescent="0.25">
      <c r="B170" s="53" t="str">
        <f>IF(Calc!$B161&lt;=Calc!$K$4,Calc!$B161,"")</f>
        <v/>
      </c>
      <c r="C170" s="54" t="str">
        <f>IFERROR(IF(LEN($B170)=0,"",IF($B170&gt;=MAX(Calc!$H$5:$H$364),Calc!$K$10,Calc!$C161)),"")</f>
        <v/>
      </c>
      <c r="D170" s="54"/>
      <c r="E170" s="55" t="str">
        <f>IFERROR(IF(LEN($B170)=0,"",Calc!$E161),"")</f>
        <v/>
      </c>
      <c r="F170" s="54" t="str">
        <f>IFERROR(IF(LEN($B170)=0,"",Calc!$F161),"")</f>
        <v/>
      </c>
      <c r="G170" s="54" t="str">
        <f>IFERROR(IF(LEN($B170)=0,"",IF($C170&lt;&gt;currentmonthlypayment,0,Calc!$G161)),"")</f>
        <v/>
      </c>
    </row>
    <row r="171" spans="2:7" x14ac:dyDescent="0.25">
      <c r="B171" s="53" t="str">
        <f>IF(Calc!$B162&lt;=Calc!$K$4,Calc!$B162,"")</f>
        <v/>
      </c>
      <c r="C171" s="54" t="str">
        <f>IFERROR(IF(LEN($B171)=0,"",IF($B171&gt;=MAX(Calc!$H$5:$H$364),Calc!$K$10,Calc!$C162)),"")</f>
        <v/>
      </c>
      <c r="D171" s="54"/>
      <c r="E171" s="55" t="str">
        <f>IFERROR(IF(LEN($B171)=0,"",Calc!$E162),"")</f>
        <v/>
      </c>
      <c r="F171" s="54" t="str">
        <f>IFERROR(IF(LEN($B171)=0,"",Calc!$F162),"")</f>
        <v/>
      </c>
      <c r="G171" s="54" t="str">
        <f>IFERROR(IF(LEN($B171)=0,"",IF($C171&lt;&gt;currentmonthlypayment,0,Calc!$G162)),"")</f>
        <v/>
      </c>
    </row>
    <row r="172" spans="2:7" x14ac:dyDescent="0.25">
      <c r="B172" s="53" t="str">
        <f>IF(Calc!$B163&lt;=Calc!$K$4,Calc!$B163,"")</f>
        <v/>
      </c>
      <c r="C172" s="54" t="str">
        <f>IFERROR(IF(LEN($B172)=0,"",IF($B172&gt;=MAX(Calc!$H$5:$H$364),Calc!$K$10,Calc!$C163)),"")</f>
        <v/>
      </c>
      <c r="D172" s="54"/>
      <c r="E172" s="55" t="str">
        <f>IFERROR(IF(LEN($B172)=0,"",Calc!$E163),"")</f>
        <v/>
      </c>
      <c r="F172" s="54" t="str">
        <f>IFERROR(IF(LEN($B172)=0,"",Calc!$F163),"")</f>
        <v/>
      </c>
      <c r="G172" s="54" t="str">
        <f>IFERROR(IF(LEN($B172)=0,"",IF($C172&lt;&gt;currentmonthlypayment,0,Calc!$G163)),"")</f>
        <v/>
      </c>
    </row>
    <row r="173" spans="2:7" x14ac:dyDescent="0.25">
      <c r="B173" s="53" t="str">
        <f>IF(Calc!$B164&lt;=Calc!$K$4,Calc!$B164,"")</f>
        <v/>
      </c>
      <c r="C173" s="54" t="str">
        <f>IFERROR(IF(LEN($B173)=0,"",IF($B173&gt;=MAX(Calc!$H$5:$H$364),Calc!$K$10,Calc!$C164)),"")</f>
        <v/>
      </c>
      <c r="D173" s="54"/>
      <c r="E173" s="55" t="str">
        <f>IFERROR(IF(LEN($B173)=0,"",Calc!$E164),"")</f>
        <v/>
      </c>
      <c r="F173" s="54" t="str">
        <f>IFERROR(IF(LEN($B173)=0,"",Calc!$F164),"")</f>
        <v/>
      </c>
      <c r="G173" s="54" t="str">
        <f>IFERROR(IF(LEN($B173)=0,"",IF($C173&lt;&gt;currentmonthlypayment,0,Calc!$G164)),"")</f>
        <v/>
      </c>
    </row>
    <row r="174" spans="2:7" x14ac:dyDescent="0.25">
      <c r="B174" s="53" t="str">
        <f>IF(Calc!$B165&lt;=Calc!$K$4,Calc!$B165,"")</f>
        <v/>
      </c>
      <c r="C174" s="54" t="str">
        <f>IFERROR(IF(LEN($B174)=0,"",IF($B174&gt;=MAX(Calc!$H$5:$H$364),Calc!$K$10,Calc!$C165)),"")</f>
        <v/>
      </c>
      <c r="D174" s="54"/>
      <c r="E174" s="55" t="str">
        <f>IFERROR(IF(LEN($B174)=0,"",Calc!$E165),"")</f>
        <v/>
      </c>
      <c r="F174" s="54" t="str">
        <f>IFERROR(IF(LEN($B174)=0,"",Calc!$F165),"")</f>
        <v/>
      </c>
      <c r="G174" s="54" t="str">
        <f>IFERROR(IF(LEN($B174)=0,"",IF($C174&lt;&gt;currentmonthlypayment,0,Calc!$G165)),"")</f>
        <v/>
      </c>
    </row>
    <row r="175" spans="2:7" x14ac:dyDescent="0.25">
      <c r="B175" s="53" t="str">
        <f>IF(Calc!$B166&lt;=Calc!$K$4,Calc!$B166,"")</f>
        <v/>
      </c>
      <c r="C175" s="54" t="str">
        <f>IFERROR(IF(LEN($B175)=0,"",IF($B175&gt;=MAX(Calc!$H$5:$H$364),Calc!$K$10,Calc!$C166)),"")</f>
        <v/>
      </c>
      <c r="D175" s="54"/>
      <c r="E175" s="55" t="str">
        <f>IFERROR(IF(LEN($B175)=0,"",Calc!$E166),"")</f>
        <v/>
      </c>
      <c r="F175" s="54" t="str">
        <f>IFERROR(IF(LEN($B175)=0,"",Calc!$F166),"")</f>
        <v/>
      </c>
      <c r="G175" s="54" t="str">
        <f>IFERROR(IF(LEN($B175)=0,"",IF($C175&lt;&gt;currentmonthlypayment,0,Calc!$G166)),"")</f>
        <v/>
      </c>
    </row>
    <row r="176" spans="2:7" x14ac:dyDescent="0.25">
      <c r="B176" s="53" t="str">
        <f>IF(Calc!$B167&lt;=Calc!$K$4,Calc!$B167,"")</f>
        <v/>
      </c>
      <c r="C176" s="54" t="str">
        <f>IFERROR(IF(LEN($B176)=0,"",IF($B176&gt;=MAX(Calc!$H$5:$H$364),Calc!$K$10,Calc!$C167)),"")</f>
        <v/>
      </c>
      <c r="D176" s="54"/>
      <c r="E176" s="55" t="str">
        <f>IFERROR(IF(LEN($B176)=0,"",Calc!$E167),"")</f>
        <v/>
      </c>
      <c r="F176" s="54" t="str">
        <f>IFERROR(IF(LEN($B176)=0,"",Calc!$F167),"")</f>
        <v/>
      </c>
      <c r="G176" s="54" t="str">
        <f>IFERROR(IF(LEN($B176)=0,"",IF($C176&lt;&gt;currentmonthlypayment,0,Calc!$G167)),"")</f>
        <v/>
      </c>
    </row>
    <row r="177" spans="2:7" x14ac:dyDescent="0.25">
      <c r="B177" s="53" t="str">
        <f>IF(Calc!$B168&lt;=Calc!$K$4,Calc!$B168,"")</f>
        <v/>
      </c>
      <c r="C177" s="54" t="str">
        <f>IFERROR(IF(LEN($B177)=0,"",IF($B177&gt;=MAX(Calc!$H$5:$H$364),Calc!$K$10,Calc!$C168)),"")</f>
        <v/>
      </c>
      <c r="D177" s="54"/>
      <c r="E177" s="55" t="str">
        <f>IFERROR(IF(LEN($B177)=0,"",Calc!$E168),"")</f>
        <v/>
      </c>
      <c r="F177" s="54" t="str">
        <f>IFERROR(IF(LEN($B177)=0,"",Calc!$F168),"")</f>
        <v/>
      </c>
      <c r="G177" s="54" t="str">
        <f>IFERROR(IF(LEN($B177)=0,"",IF($C177&lt;&gt;currentmonthlypayment,0,Calc!$G168)),"")</f>
        <v/>
      </c>
    </row>
    <row r="178" spans="2:7" x14ac:dyDescent="0.25">
      <c r="B178" s="53" t="str">
        <f>IF(Calc!$B169&lt;=Calc!$K$4,Calc!$B169,"")</f>
        <v/>
      </c>
      <c r="C178" s="54" t="str">
        <f>IFERROR(IF(LEN($B178)=0,"",IF($B178&gt;=MAX(Calc!$H$5:$H$364),Calc!$K$10,Calc!$C169)),"")</f>
        <v/>
      </c>
      <c r="D178" s="54"/>
      <c r="E178" s="55" t="str">
        <f>IFERROR(IF(LEN($B178)=0,"",Calc!$E169),"")</f>
        <v/>
      </c>
      <c r="F178" s="54" t="str">
        <f>IFERROR(IF(LEN($B178)=0,"",Calc!$F169),"")</f>
        <v/>
      </c>
      <c r="G178" s="54" t="str">
        <f>IFERROR(IF(LEN($B178)=0,"",IF($C178&lt;&gt;currentmonthlypayment,0,Calc!$G169)),"")</f>
        <v/>
      </c>
    </row>
    <row r="179" spans="2:7" x14ac:dyDescent="0.25">
      <c r="B179" s="53" t="str">
        <f>IF(Calc!$B170&lt;=Calc!$K$4,Calc!$B170,"")</f>
        <v/>
      </c>
      <c r="C179" s="54" t="str">
        <f>IFERROR(IF(LEN($B179)=0,"",IF($B179&gt;=MAX(Calc!$H$5:$H$364),Calc!$K$10,Calc!$C170)),"")</f>
        <v/>
      </c>
      <c r="D179" s="54"/>
      <c r="E179" s="55" t="str">
        <f>IFERROR(IF(LEN($B179)=0,"",Calc!$E170),"")</f>
        <v/>
      </c>
      <c r="F179" s="54" t="str">
        <f>IFERROR(IF(LEN($B179)=0,"",Calc!$F170),"")</f>
        <v/>
      </c>
      <c r="G179" s="54" t="str">
        <f>IFERROR(IF(LEN($B179)=0,"",IF($C179&lt;&gt;currentmonthlypayment,0,Calc!$G170)),"")</f>
        <v/>
      </c>
    </row>
    <row r="180" spans="2:7" x14ac:dyDescent="0.25">
      <c r="B180" s="53" t="str">
        <f>IF(Calc!$B171&lt;=Calc!$K$4,Calc!$B171,"")</f>
        <v/>
      </c>
      <c r="C180" s="54" t="str">
        <f>IFERROR(IF(LEN($B180)=0,"",IF($B180&gt;=MAX(Calc!$H$5:$H$364),Calc!$K$10,Calc!$C171)),"")</f>
        <v/>
      </c>
      <c r="D180" s="54"/>
      <c r="E180" s="55" t="str">
        <f>IFERROR(IF(LEN($B180)=0,"",Calc!$E171),"")</f>
        <v/>
      </c>
      <c r="F180" s="54" t="str">
        <f>IFERROR(IF(LEN($B180)=0,"",Calc!$F171),"")</f>
        <v/>
      </c>
      <c r="G180" s="54" t="str">
        <f>IFERROR(IF(LEN($B180)=0,"",IF($C180&lt;&gt;currentmonthlypayment,0,Calc!$G171)),"")</f>
        <v/>
      </c>
    </row>
    <row r="181" spans="2:7" x14ac:dyDescent="0.25">
      <c r="B181" s="53" t="str">
        <f>IF(Calc!$B172&lt;=Calc!$K$4,Calc!$B172,"")</f>
        <v/>
      </c>
      <c r="C181" s="54" t="str">
        <f>IFERROR(IF(LEN($B181)=0,"",IF($B181&gt;=MAX(Calc!$H$5:$H$364),Calc!$K$10,Calc!$C172)),"")</f>
        <v/>
      </c>
      <c r="D181" s="54"/>
      <c r="E181" s="55" t="str">
        <f>IFERROR(IF(LEN($B181)=0,"",Calc!$E172),"")</f>
        <v/>
      </c>
      <c r="F181" s="54" t="str">
        <f>IFERROR(IF(LEN($B181)=0,"",Calc!$F172),"")</f>
        <v/>
      </c>
      <c r="G181" s="54" t="str">
        <f>IFERROR(IF(LEN($B181)=0,"",IF($C181&lt;&gt;currentmonthlypayment,0,Calc!$G172)),"")</f>
        <v/>
      </c>
    </row>
    <row r="182" spans="2:7" x14ac:dyDescent="0.25">
      <c r="B182" s="53" t="str">
        <f>IF(Calc!$B173&lt;=Calc!$K$4,Calc!$B173,"")</f>
        <v/>
      </c>
      <c r="C182" s="54" t="str">
        <f>IFERROR(IF(LEN($B182)=0,"",IF($B182&gt;=MAX(Calc!$H$5:$H$364),Calc!$K$10,Calc!$C173)),"")</f>
        <v/>
      </c>
      <c r="D182" s="54"/>
      <c r="E182" s="55" t="str">
        <f>IFERROR(IF(LEN($B182)=0,"",Calc!$E173),"")</f>
        <v/>
      </c>
      <c r="F182" s="54" t="str">
        <f>IFERROR(IF(LEN($B182)=0,"",Calc!$F173),"")</f>
        <v/>
      </c>
      <c r="G182" s="54" t="str">
        <f>IFERROR(IF(LEN($B182)=0,"",IF($C182&lt;&gt;currentmonthlypayment,0,Calc!$G173)),"")</f>
        <v/>
      </c>
    </row>
    <row r="183" spans="2:7" x14ac:dyDescent="0.25">
      <c r="B183" s="53" t="str">
        <f>IF(Calc!$B174&lt;=Calc!$K$4,Calc!$B174,"")</f>
        <v/>
      </c>
      <c r="C183" s="54" t="str">
        <f>IFERROR(IF(LEN($B183)=0,"",IF($B183&gt;=MAX(Calc!$H$5:$H$364),Calc!$K$10,Calc!$C174)),"")</f>
        <v/>
      </c>
      <c r="D183" s="54"/>
      <c r="E183" s="55" t="str">
        <f>IFERROR(IF(LEN($B183)=0,"",Calc!$E174),"")</f>
        <v/>
      </c>
      <c r="F183" s="54" t="str">
        <f>IFERROR(IF(LEN($B183)=0,"",Calc!$F174),"")</f>
        <v/>
      </c>
      <c r="G183" s="54" t="str">
        <f>IFERROR(IF(LEN($B183)=0,"",IF($C183&lt;&gt;currentmonthlypayment,0,Calc!$G174)),"")</f>
        <v/>
      </c>
    </row>
    <row r="184" spans="2:7" x14ac:dyDescent="0.25">
      <c r="B184" s="53" t="str">
        <f>IF(Calc!$B175&lt;=Calc!$K$4,Calc!$B175,"")</f>
        <v/>
      </c>
      <c r="C184" s="54" t="str">
        <f>IFERROR(IF(LEN($B184)=0,"",IF($B184&gt;=MAX(Calc!$H$5:$H$364),Calc!$K$10,Calc!$C175)),"")</f>
        <v/>
      </c>
      <c r="D184" s="54"/>
      <c r="E184" s="55" t="str">
        <f>IFERROR(IF(LEN($B184)=0,"",Calc!$E175),"")</f>
        <v/>
      </c>
      <c r="F184" s="54" t="str">
        <f>IFERROR(IF(LEN($B184)=0,"",Calc!$F175),"")</f>
        <v/>
      </c>
      <c r="G184" s="54" t="str">
        <f>IFERROR(IF(LEN($B184)=0,"",IF($C184&lt;&gt;currentmonthlypayment,0,Calc!$G175)),"")</f>
        <v/>
      </c>
    </row>
    <row r="185" spans="2:7" x14ac:dyDescent="0.25">
      <c r="B185" s="53" t="str">
        <f>IF(Calc!$B176&lt;=Calc!$K$4,Calc!$B176,"")</f>
        <v/>
      </c>
      <c r="C185" s="54" t="str">
        <f>IFERROR(IF(LEN($B185)=0,"",IF($B185&gt;=MAX(Calc!$H$5:$H$364),Calc!$K$10,Calc!$C176)),"")</f>
        <v/>
      </c>
      <c r="D185" s="54"/>
      <c r="E185" s="55" t="str">
        <f>IFERROR(IF(LEN($B185)=0,"",Calc!$E176),"")</f>
        <v/>
      </c>
      <c r="F185" s="54" t="str">
        <f>IFERROR(IF(LEN($B185)=0,"",Calc!$F176),"")</f>
        <v/>
      </c>
      <c r="G185" s="54" t="str">
        <f>IFERROR(IF(LEN($B185)=0,"",IF($C185&lt;&gt;currentmonthlypayment,0,Calc!$G176)),"")</f>
        <v/>
      </c>
    </row>
    <row r="186" spans="2:7" x14ac:dyDescent="0.25">
      <c r="B186" s="53" t="str">
        <f>IF(Calc!$B177&lt;=Calc!$K$4,Calc!$B177,"")</f>
        <v/>
      </c>
      <c r="C186" s="54" t="str">
        <f>IFERROR(IF(LEN($B186)=0,"",IF($B186&gt;=MAX(Calc!$H$5:$H$364),Calc!$K$10,Calc!$C177)),"")</f>
        <v/>
      </c>
      <c r="D186" s="54"/>
      <c r="E186" s="55" t="str">
        <f>IFERROR(IF(LEN($B186)=0,"",Calc!$E177),"")</f>
        <v/>
      </c>
      <c r="F186" s="54" t="str">
        <f>IFERROR(IF(LEN($B186)=0,"",Calc!$F177),"")</f>
        <v/>
      </c>
      <c r="G186" s="54" t="str">
        <f>IFERROR(IF(LEN($B186)=0,"",IF($C186&lt;&gt;currentmonthlypayment,0,Calc!$G177)),"")</f>
        <v/>
      </c>
    </row>
    <row r="187" spans="2:7" x14ac:dyDescent="0.25">
      <c r="B187" s="53" t="str">
        <f>IF(Calc!$B178&lt;=Calc!$K$4,Calc!$B178,"")</f>
        <v/>
      </c>
      <c r="C187" s="54" t="str">
        <f>IFERROR(IF(LEN($B187)=0,"",IF($B187&gt;=MAX(Calc!$H$5:$H$364),Calc!$K$10,Calc!$C178)),"")</f>
        <v/>
      </c>
      <c r="D187" s="54"/>
      <c r="E187" s="55" t="str">
        <f>IFERROR(IF(LEN($B187)=0,"",Calc!$E178),"")</f>
        <v/>
      </c>
      <c r="F187" s="54" t="str">
        <f>IFERROR(IF(LEN($B187)=0,"",Calc!$F178),"")</f>
        <v/>
      </c>
      <c r="G187" s="54" t="str">
        <f>IFERROR(IF(LEN($B187)=0,"",IF($C187&lt;&gt;currentmonthlypayment,0,Calc!$G178)),"")</f>
        <v/>
      </c>
    </row>
    <row r="188" spans="2:7" x14ac:dyDescent="0.25">
      <c r="B188" s="53" t="str">
        <f>IF(Calc!$B179&lt;=Calc!$K$4,Calc!$B179,"")</f>
        <v/>
      </c>
      <c r="C188" s="54" t="str">
        <f>IFERROR(IF(LEN($B188)=0,"",IF($B188&gt;=MAX(Calc!$H$5:$H$364),Calc!$K$10,Calc!$C179)),"")</f>
        <v/>
      </c>
      <c r="D188" s="54"/>
      <c r="E188" s="55" t="str">
        <f>IFERROR(IF(LEN($B188)=0,"",Calc!$E179),"")</f>
        <v/>
      </c>
      <c r="F188" s="54" t="str">
        <f>IFERROR(IF(LEN($B188)=0,"",Calc!$F179),"")</f>
        <v/>
      </c>
      <c r="G188" s="54" t="str">
        <f>IFERROR(IF(LEN($B188)=0,"",IF($C188&lt;&gt;currentmonthlypayment,0,Calc!$G179)),"")</f>
        <v/>
      </c>
    </row>
    <row r="189" spans="2:7" x14ac:dyDescent="0.25">
      <c r="B189" s="53" t="str">
        <f>IF(Calc!$B180&lt;=Calc!$K$4,Calc!$B180,"")</f>
        <v/>
      </c>
      <c r="C189" s="54" t="str">
        <f>IFERROR(IF(LEN($B189)=0,"",IF($B189&gt;=MAX(Calc!$H$5:$H$364),Calc!$K$10,Calc!$C180)),"")</f>
        <v/>
      </c>
      <c r="D189" s="54"/>
      <c r="E189" s="55" t="str">
        <f>IFERROR(IF(LEN($B189)=0,"",Calc!$E180),"")</f>
        <v/>
      </c>
      <c r="F189" s="54" t="str">
        <f>IFERROR(IF(LEN($B189)=0,"",Calc!$F180),"")</f>
        <v/>
      </c>
      <c r="G189" s="54" t="str">
        <f>IFERROR(IF(LEN($B189)=0,"",IF($C189&lt;&gt;currentmonthlypayment,0,Calc!$G180)),"")</f>
        <v/>
      </c>
    </row>
    <row r="190" spans="2:7" x14ac:dyDescent="0.25">
      <c r="B190" s="53" t="str">
        <f>IF(Calc!$B181&lt;=Calc!$K$4,Calc!$B181,"")</f>
        <v/>
      </c>
      <c r="C190" s="54" t="str">
        <f>IFERROR(IF(LEN($B190)=0,"",IF($B190&gt;=MAX(Calc!$H$5:$H$364),Calc!$K$10,Calc!$C181)),"")</f>
        <v/>
      </c>
      <c r="D190" s="54"/>
      <c r="E190" s="55" t="str">
        <f>IFERROR(IF(LEN($B190)=0,"",Calc!$E181),"")</f>
        <v/>
      </c>
      <c r="F190" s="54" t="str">
        <f>IFERROR(IF(LEN($B190)=0,"",Calc!$F181),"")</f>
        <v/>
      </c>
      <c r="G190" s="54" t="str">
        <f>IFERROR(IF(LEN($B190)=0,"",IF($C190&lt;&gt;currentmonthlypayment,0,Calc!$G181)),"")</f>
        <v/>
      </c>
    </row>
    <row r="191" spans="2:7" x14ac:dyDescent="0.25">
      <c r="B191" s="53" t="str">
        <f>IF(Calc!$B182&lt;=Calc!$K$4,Calc!$B182,"")</f>
        <v/>
      </c>
      <c r="C191" s="54" t="str">
        <f>IFERROR(IF(LEN($B191)=0,"",IF($B191&gt;=MAX(Calc!$H$5:$H$364),Calc!$K$10,Calc!$C182)),"")</f>
        <v/>
      </c>
      <c r="D191" s="54"/>
      <c r="E191" s="55" t="str">
        <f>IFERROR(IF(LEN($B191)=0,"",Calc!$E182),"")</f>
        <v/>
      </c>
      <c r="F191" s="54" t="str">
        <f>IFERROR(IF(LEN($B191)=0,"",Calc!$F182),"")</f>
        <v/>
      </c>
      <c r="G191" s="54" t="str">
        <f>IFERROR(IF(LEN($B191)=0,"",IF($C191&lt;&gt;currentmonthlypayment,0,Calc!$G182)),"")</f>
        <v/>
      </c>
    </row>
    <row r="192" spans="2:7" x14ac:dyDescent="0.25">
      <c r="B192" s="53" t="str">
        <f>IF(Calc!$B183&lt;=Calc!$K$4,Calc!$B183,"")</f>
        <v/>
      </c>
      <c r="C192" s="54" t="str">
        <f>IFERROR(IF(LEN($B192)=0,"",IF($B192&gt;=MAX(Calc!$H$5:$H$364),Calc!$K$10,Calc!$C183)),"")</f>
        <v/>
      </c>
      <c r="D192" s="54"/>
      <c r="E192" s="55" t="str">
        <f>IFERROR(IF(LEN($B192)=0,"",Calc!$E183),"")</f>
        <v/>
      </c>
      <c r="F192" s="54" t="str">
        <f>IFERROR(IF(LEN($B192)=0,"",Calc!$F183),"")</f>
        <v/>
      </c>
      <c r="G192" s="54" t="str">
        <f>IFERROR(IF(LEN($B192)=0,"",IF($C192&lt;&gt;currentmonthlypayment,0,Calc!$G183)),"")</f>
        <v/>
      </c>
    </row>
    <row r="193" spans="2:7" x14ac:dyDescent="0.25">
      <c r="B193" s="53" t="str">
        <f>IF(Calc!$B184&lt;=Calc!$K$4,Calc!$B184,"")</f>
        <v/>
      </c>
      <c r="C193" s="54" t="str">
        <f>IFERROR(IF(LEN($B193)=0,"",IF($B193&gt;=MAX(Calc!$H$5:$H$364),Calc!$K$10,Calc!$C184)),"")</f>
        <v/>
      </c>
      <c r="D193" s="54"/>
      <c r="E193" s="55" t="str">
        <f>IFERROR(IF(LEN($B193)=0,"",Calc!$E184),"")</f>
        <v/>
      </c>
      <c r="F193" s="54" t="str">
        <f>IFERROR(IF(LEN($B193)=0,"",Calc!$F184),"")</f>
        <v/>
      </c>
      <c r="G193" s="54" t="str">
        <f>IFERROR(IF(LEN($B193)=0,"",IF($C193&lt;&gt;currentmonthlypayment,0,Calc!$G184)),"")</f>
        <v/>
      </c>
    </row>
    <row r="194" spans="2:7" x14ac:dyDescent="0.25">
      <c r="B194" s="53" t="str">
        <f>IF(Calc!$B185&lt;=Calc!$K$4,Calc!$B185,"")</f>
        <v/>
      </c>
      <c r="C194" s="54" t="str">
        <f>IFERROR(IF(LEN($B194)=0,"",IF($B194&gt;=MAX(Calc!$H$5:$H$364),Calc!$K$10,Calc!$C185)),"")</f>
        <v/>
      </c>
      <c r="D194" s="54"/>
      <c r="E194" s="55" t="str">
        <f>IFERROR(IF(LEN($B194)=0,"",Calc!$E185),"")</f>
        <v/>
      </c>
      <c r="F194" s="54" t="str">
        <f>IFERROR(IF(LEN($B194)=0,"",Calc!$F185),"")</f>
        <v/>
      </c>
      <c r="G194" s="54" t="str">
        <f>IFERROR(IF(LEN($B194)=0,"",IF($C194&lt;&gt;currentmonthlypayment,0,Calc!$G185)),"")</f>
        <v/>
      </c>
    </row>
    <row r="195" spans="2:7" x14ac:dyDescent="0.25">
      <c r="B195" s="53" t="str">
        <f>IF(Calc!$B186&lt;=Calc!$K$4,Calc!$B186,"")</f>
        <v/>
      </c>
      <c r="C195" s="54" t="str">
        <f>IFERROR(IF(LEN($B195)=0,"",IF($B195&gt;=MAX(Calc!$H$5:$H$364),Calc!$K$10,Calc!$C186)),"")</f>
        <v/>
      </c>
      <c r="D195" s="54"/>
      <c r="E195" s="55" t="str">
        <f>IFERROR(IF(LEN($B195)=0,"",Calc!$E186),"")</f>
        <v/>
      </c>
      <c r="F195" s="54" t="str">
        <f>IFERROR(IF(LEN($B195)=0,"",Calc!$F186),"")</f>
        <v/>
      </c>
      <c r="G195" s="54" t="str">
        <f>IFERROR(IF(LEN($B195)=0,"",IF($C195&lt;&gt;currentmonthlypayment,0,Calc!$G186)),"")</f>
        <v/>
      </c>
    </row>
    <row r="196" spans="2:7" x14ac:dyDescent="0.25">
      <c r="B196" s="53" t="str">
        <f>IF(Calc!$B187&lt;=Calc!$K$4,Calc!$B187,"")</f>
        <v/>
      </c>
      <c r="C196" s="54" t="str">
        <f>IFERROR(IF(LEN($B196)=0,"",IF($B196&gt;=MAX(Calc!$H$5:$H$364),Calc!$K$10,Calc!$C187)),"")</f>
        <v/>
      </c>
      <c r="D196" s="54"/>
      <c r="E196" s="55" t="str">
        <f>IFERROR(IF(LEN($B196)=0,"",Calc!$E187),"")</f>
        <v/>
      </c>
      <c r="F196" s="54" t="str">
        <f>IFERROR(IF(LEN($B196)=0,"",Calc!$F187),"")</f>
        <v/>
      </c>
      <c r="G196" s="54" t="str">
        <f>IFERROR(IF(LEN($B196)=0,"",IF($C196&lt;&gt;currentmonthlypayment,0,Calc!$G187)),"")</f>
        <v/>
      </c>
    </row>
    <row r="197" spans="2:7" x14ac:dyDescent="0.25">
      <c r="B197" s="53" t="str">
        <f>IF(Calc!$B188&lt;=Calc!$K$4,Calc!$B188,"")</f>
        <v/>
      </c>
      <c r="C197" s="54" t="str">
        <f>IFERROR(IF(LEN($B197)=0,"",IF($B197&gt;=MAX(Calc!$H$5:$H$364),Calc!$K$10,Calc!$C188)),"")</f>
        <v/>
      </c>
      <c r="D197" s="54"/>
      <c r="E197" s="55" t="str">
        <f>IFERROR(IF(LEN($B197)=0,"",Calc!$E188),"")</f>
        <v/>
      </c>
      <c r="F197" s="54" t="str">
        <f>IFERROR(IF(LEN($B197)=0,"",Calc!$F188),"")</f>
        <v/>
      </c>
      <c r="G197" s="54" t="str">
        <f>IFERROR(IF(LEN($B197)=0,"",IF($C197&lt;&gt;currentmonthlypayment,0,Calc!$G188)),"")</f>
        <v/>
      </c>
    </row>
    <row r="198" spans="2:7" x14ac:dyDescent="0.25">
      <c r="B198" s="53" t="str">
        <f>IF(Calc!$B189&lt;=Calc!$K$4,Calc!$B189,"")</f>
        <v/>
      </c>
      <c r="C198" s="54" t="str">
        <f>IFERROR(IF(LEN($B198)=0,"",IF($B198&gt;=MAX(Calc!$H$5:$H$364),Calc!$K$10,Calc!$C189)),"")</f>
        <v/>
      </c>
      <c r="D198" s="54"/>
      <c r="E198" s="55" t="str">
        <f>IFERROR(IF(LEN($B198)=0,"",Calc!$E189),"")</f>
        <v/>
      </c>
      <c r="F198" s="54" t="str">
        <f>IFERROR(IF(LEN($B198)=0,"",Calc!$F189),"")</f>
        <v/>
      </c>
      <c r="G198" s="54" t="str">
        <f>IFERROR(IF(LEN($B198)=0,"",IF($C198&lt;&gt;currentmonthlypayment,0,Calc!$G189)),"")</f>
        <v/>
      </c>
    </row>
    <row r="199" spans="2:7" x14ac:dyDescent="0.25">
      <c r="B199" s="53" t="str">
        <f>IF(Calc!$B190&lt;=Calc!$K$4,Calc!$B190,"")</f>
        <v/>
      </c>
      <c r="C199" s="54" t="str">
        <f>IFERROR(IF(LEN($B199)=0,"",IF($B199&gt;=MAX(Calc!$H$5:$H$364),Calc!$K$10,Calc!$C190)),"")</f>
        <v/>
      </c>
      <c r="D199" s="54"/>
      <c r="E199" s="55" t="str">
        <f>IFERROR(IF(LEN($B199)=0,"",Calc!$E190),"")</f>
        <v/>
      </c>
      <c r="F199" s="54" t="str">
        <f>IFERROR(IF(LEN($B199)=0,"",Calc!$F190),"")</f>
        <v/>
      </c>
      <c r="G199" s="54" t="str">
        <f>IFERROR(IF(LEN($B199)=0,"",IF($C199&lt;&gt;currentmonthlypayment,0,Calc!$G190)),"")</f>
        <v/>
      </c>
    </row>
    <row r="200" spans="2:7" x14ac:dyDescent="0.25">
      <c r="B200" s="53" t="str">
        <f>IF(Calc!$B191&lt;=Calc!$K$4,Calc!$B191,"")</f>
        <v/>
      </c>
      <c r="C200" s="54" t="str">
        <f>IFERROR(IF(LEN($B200)=0,"",IF($B200&gt;=MAX(Calc!$H$5:$H$364),Calc!$K$10,Calc!$C191)),"")</f>
        <v/>
      </c>
      <c r="D200" s="54"/>
      <c r="E200" s="55" t="str">
        <f>IFERROR(IF(LEN($B200)=0,"",Calc!$E191),"")</f>
        <v/>
      </c>
      <c r="F200" s="54" t="str">
        <f>IFERROR(IF(LEN($B200)=0,"",Calc!$F191),"")</f>
        <v/>
      </c>
      <c r="G200" s="54" t="str">
        <f>IFERROR(IF(LEN($B200)=0,"",IF($C200&lt;&gt;currentmonthlypayment,0,Calc!$G191)),"")</f>
        <v/>
      </c>
    </row>
    <row r="201" spans="2:7" x14ac:dyDescent="0.25">
      <c r="B201" s="53" t="str">
        <f>IF(Calc!$B192&lt;=Calc!$K$4,Calc!$B192,"")</f>
        <v/>
      </c>
      <c r="C201" s="54" t="str">
        <f>IFERROR(IF(LEN($B201)=0,"",IF($B201&gt;=MAX(Calc!$H$5:$H$364),Calc!$K$10,Calc!$C192)),"")</f>
        <v/>
      </c>
      <c r="D201" s="54"/>
      <c r="E201" s="55" t="str">
        <f>IFERROR(IF(LEN($B201)=0,"",Calc!$E192),"")</f>
        <v/>
      </c>
      <c r="F201" s="54" t="str">
        <f>IFERROR(IF(LEN($B201)=0,"",Calc!$F192),"")</f>
        <v/>
      </c>
      <c r="G201" s="54" t="str">
        <f>IFERROR(IF(LEN($B201)=0,"",IF($C201&lt;&gt;currentmonthlypayment,0,Calc!$G192)),"")</f>
        <v/>
      </c>
    </row>
    <row r="202" spans="2:7" x14ac:dyDescent="0.25">
      <c r="B202" s="53" t="str">
        <f>IF(Calc!$B193&lt;=Calc!$K$4,Calc!$B193,"")</f>
        <v/>
      </c>
      <c r="C202" s="54" t="str">
        <f>IFERROR(IF(LEN($B202)=0,"",IF($B202&gt;=MAX(Calc!$H$5:$H$364),Calc!$K$10,Calc!$C193)),"")</f>
        <v/>
      </c>
      <c r="D202" s="54"/>
      <c r="E202" s="55" t="str">
        <f>IFERROR(IF(LEN($B202)=0,"",Calc!$E193),"")</f>
        <v/>
      </c>
      <c r="F202" s="54" t="str">
        <f>IFERROR(IF(LEN($B202)=0,"",Calc!$F193),"")</f>
        <v/>
      </c>
      <c r="G202" s="54" t="str">
        <f>IFERROR(IF(LEN($B202)=0,"",IF($C202&lt;&gt;currentmonthlypayment,0,Calc!$G193)),"")</f>
        <v/>
      </c>
    </row>
    <row r="203" spans="2:7" x14ac:dyDescent="0.25">
      <c r="B203" s="53" t="str">
        <f>IF(Calc!$B194&lt;=Calc!$K$4,Calc!$B194,"")</f>
        <v/>
      </c>
      <c r="C203" s="54" t="str">
        <f>IFERROR(IF(LEN($B203)=0,"",IF($B203&gt;=MAX(Calc!$H$5:$H$364),Calc!$K$10,Calc!$C194)),"")</f>
        <v/>
      </c>
      <c r="D203" s="54"/>
      <c r="E203" s="55" t="str">
        <f>IFERROR(IF(LEN($B203)=0,"",Calc!$E194),"")</f>
        <v/>
      </c>
      <c r="F203" s="54" t="str">
        <f>IFERROR(IF(LEN($B203)=0,"",Calc!$F194),"")</f>
        <v/>
      </c>
      <c r="G203" s="54" t="str">
        <f>IFERROR(IF(LEN($B203)=0,"",IF($C203&lt;&gt;currentmonthlypayment,0,Calc!$G194)),"")</f>
        <v/>
      </c>
    </row>
    <row r="204" spans="2:7" x14ac:dyDescent="0.25">
      <c r="B204" s="53" t="str">
        <f>IF(Calc!$B195&lt;=Calc!$K$4,Calc!$B195,"")</f>
        <v/>
      </c>
      <c r="C204" s="54" t="str">
        <f>IFERROR(IF(LEN($B204)=0,"",IF($B204&gt;=MAX(Calc!$H$5:$H$364),Calc!$K$10,Calc!$C195)),"")</f>
        <v/>
      </c>
      <c r="D204" s="54"/>
      <c r="E204" s="55" t="str">
        <f>IFERROR(IF(LEN($B204)=0,"",Calc!$E195),"")</f>
        <v/>
      </c>
      <c r="F204" s="54" t="str">
        <f>IFERROR(IF(LEN($B204)=0,"",Calc!$F195),"")</f>
        <v/>
      </c>
      <c r="G204" s="54" t="str">
        <f>IFERROR(IF(LEN($B204)=0,"",IF($C204&lt;&gt;currentmonthlypayment,0,Calc!$G195)),"")</f>
        <v/>
      </c>
    </row>
    <row r="205" spans="2:7" x14ac:dyDescent="0.25">
      <c r="B205" s="53" t="str">
        <f>IF(Calc!$B196&lt;=Calc!$K$4,Calc!$B196,"")</f>
        <v/>
      </c>
      <c r="C205" s="54" t="str">
        <f>IFERROR(IF(LEN($B205)=0,"",IF($B205&gt;=MAX(Calc!$H$5:$H$364),Calc!$K$10,Calc!$C196)),"")</f>
        <v/>
      </c>
      <c r="D205" s="54"/>
      <c r="E205" s="55" t="str">
        <f>IFERROR(IF(LEN($B205)=0,"",Calc!$E196),"")</f>
        <v/>
      </c>
      <c r="F205" s="54" t="str">
        <f>IFERROR(IF(LEN($B205)=0,"",Calc!$F196),"")</f>
        <v/>
      </c>
      <c r="G205" s="54" t="str">
        <f>IFERROR(IF(LEN($B205)=0,"",IF($C205&lt;&gt;currentmonthlypayment,0,Calc!$G196)),"")</f>
        <v/>
      </c>
    </row>
    <row r="206" spans="2:7" x14ac:dyDescent="0.25">
      <c r="B206" s="53" t="str">
        <f>IF(Calc!$B197&lt;=Calc!$K$4,Calc!$B197,"")</f>
        <v/>
      </c>
      <c r="C206" s="54" t="str">
        <f>IFERROR(IF(LEN($B206)=0,"",IF($B206&gt;=MAX(Calc!$H$5:$H$364),Calc!$K$10,Calc!$C197)),"")</f>
        <v/>
      </c>
      <c r="D206" s="54"/>
      <c r="E206" s="55" t="str">
        <f>IFERROR(IF(LEN($B206)=0,"",Calc!$E197),"")</f>
        <v/>
      </c>
      <c r="F206" s="54" t="str">
        <f>IFERROR(IF(LEN($B206)=0,"",Calc!$F197),"")</f>
        <v/>
      </c>
      <c r="G206" s="54" t="str">
        <f>IFERROR(IF(LEN($B206)=0,"",IF($C206&lt;&gt;currentmonthlypayment,0,Calc!$G197)),"")</f>
        <v/>
      </c>
    </row>
    <row r="207" spans="2:7" x14ac:dyDescent="0.25">
      <c r="B207" s="53" t="str">
        <f>IF(Calc!$B198&lt;=Calc!$K$4,Calc!$B198,"")</f>
        <v/>
      </c>
      <c r="C207" s="54" t="str">
        <f>IFERROR(IF(LEN($B207)=0,"",IF($B207&gt;=MAX(Calc!$H$5:$H$364),Calc!$K$10,Calc!$C198)),"")</f>
        <v/>
      </c>
      <c r="D207" s="54"/>
      <c r="E207" s="55" t="str">
        <f>IFERROR(IF(LEN($B207)=0,"",Calc!$E198),"")</f>
        <v/>
      </c>
      <c r="F207" s="54" t="str">
        <f>IFERROR(IF(LEN($B207)=0,"",Calc!$F198),"")</f>
        <v/>
      </c>
      <c r="G207" s="54" t="str">
        <f>IFERROR(IF(LEN($B207)=0,"",IF($C207&lt;&gt;currentmonthlypayment,0,Calc!$G198)),"")</f>
        <v/>
      </c>
    </row>
    <row r="208" spans="2:7" x14ac:dyDescent="0.25">
      <c r="B208" s="53" t="str">
        <f>IF(Calc!$B199&lt;=Calc!$K$4,Calc!$B199,"")</f>
        <v/>
      </c>
      <c r="C208" s="54" t="str">
        <f>IFERROR(IF(LEN($B208)=0,"",IF($B208&gt;=MAX(Calc!$H$5:$H$364),Calc!$K$10,Calc!$C199)),"")</f>
        <v/>
      </c>
      <c r="D208" s="54"/>
      <c r="E208" s="55" t="str">
        <f>IFERROR(IF(LEN($B208)=0,"",Calc!$E199),"")</f>
        <v/>
      </c>
      <c r="F208" s="54" t="str">
        <f>IFERROR(IF(LEN($B208)=0,"",Calc!$F199),"")</f>
        <v/>
      </c>
      <c r="G208" s="54" t="str">
        <f>IFERROR(IF(LEN($B208)=0,"",IF($C208&lt;&gt;currentmonthlypayment,0,Calc!$G199)),"")</f>
        <v/>
      </c>
    </row>
    <row r="209" spans="2:7" x14ac:dyDescent="0.25">
      <c r="B209" s="53" t="str">
        <f>IF(Calc!$B200&lt;=Calc!$K$4,Calc!$B200,"")</f>
        <v/>
      </c>
      <c r="C209" s="54" t="str">
        <f>IFERROR(IF(LEN($B209)=0,"",IF($B209&gt;=MAX(Calc!$H$5:$H$364),Calc!$K$10,Calc!$C200)),"")</f>
        <v/>
      </c>
      <c r="D209" s="54"/>
      <c r="E209" s="55" t="str">
        <f>IFERROR(IF(LEN($B209)=0,"",Calc!$E200),"")</f>
        <v/>
      </c>
      <c r="F209" s="54" t="str">
        <f>IFERROR(IF(LEN($B209)=0,"",Calc!$F200),"")</f>
        <v/>
      </c>
      <c r="G209" s="54" t="str">
        <f>IFERROR(IF(LEN($B209)=0,"",IF($C209&lt;&gt;currentmonthlypayment,0,Calc!$G200)),"")</f>
        <v/>
      </c>
    </row>
    <row r="210" spans="2:7" x14ac:dyDescent="0.25">
      <c r="B210" s="53" t="str">
        <f>IF(Calc!$B201&lt;=Calc!$K$4,Calc!$B201,"")</f>
        <v/>
      </c>
      <c r="C210" s="54" t="str">
        <f>IFERROR(IF(LEN($B210)=0,"",IF($B210&gt;=MAX(Calc!$H$5:$H$364),Calc!$K$10,Calc!$C201)),"")</f>
        <v/>
      </c>
      <c r="D210" s="54"/>
      <c r="E210" s="55" t="str">
        <f>IFERROR(IF(LEN($B210)=0,"",Calc!$E201),"")</f>
        <v/>
      </c>
      <c r="F210" s="54" t="str">
        <f>IFERROR(IF(LEN($B210)=0,"",Calc!$F201),"")</f>
        <v/>
      </c>
      <c r="G210" s="54" t="str">
        <f>IFERROR(IF(LEN($B210)=0,"",IF($C210&lt;&gt;currentmonthlypayment,0,Calc!$G201)),"")</f>
        <v/>
      </c>
    </row>
    <row r="211" spans="2:7" x14ac:dyDescent="0.25">
      <c r="B211" s="53" t="str">
        <f>IF(Calc!$B202&lt;=Calc!$K$4,Calc!$B202,"")</f>
        <v/>
      </c>
      <c r="C211" s="54" t="str">
        <f>IFERROR(IF(LEN($B211)=0,"",IF($B211&gt;=MAX(Calc!$H$5:$H$364),Calc!$K$10,Calc!$C202)),"")</f>
        <v/>
      </c>
      <c r="D211" s="54"/>
      <c r="E211" s="55" t="str">
        <f>IFERROR(IF(LEN($B211)=0,"",Calc!$E202),"")</f>
        <v/>
      </c>
      <c r="F211" s="54" t="str">
        <f>IFERROR(IF(LEN($B211)=0,"",Calc!$F202),"")</f>
        <v/>
      </c>
      <c r="G211" s="54" t="str">
        <f>IFERROR(IF(LEN($B211)=0,"",IF($C211&lt;&gt;currentmonthlypayment,0,Calc!$G202)),"")</f>
        <v/>
      </c>
    </row>
    <row r="212" spans="2:7" x14ac:dyDescent="0.25">
      <c r="B212" s="53" t="str">
        <f>IF(Calc!$B203&lt;=Calc!$K$4,Calc!$B203,"")</f>
        <v/>
      </c>
      <c r="C212" s="54" t="str">
        <f>IFERROR(IF(LEN($B212)=0,"",IF($B212&gt;=MAX(Calc!$H$5:$H$364),Calc!$K$10,Calc!$C203)),"")</f>
        <v/>
      </c>
      <c r="D212" s="54"/>
      <c r="E212" s="55" t="str">
        <f>IFERROR(IF(LEN($B212)=0,"",Calc!$E203),"")</f>
        <v/>
      </c>
      <c r="F212" s="54" t="str">
        <f>IFERROR(IF(LEN($B212)=0,"",Calc!$F203),"")</f>
        <v/>
      </c>
      <c r="G212" s="54" t="str">
        <f>IFERROR(IF(LEN($B212)=0,"",IF($C212&lt;&gt;currentmonthlypayment,0,Calc!$G203)),"")</f>
        <v/>
      </c>
    </row>
    <row r="213" spans="2:7" x14ac:dyDescent="0.25">
      <c r="B213" s="53" t="str">
        <f>IF(Calc!$B204&lt;=Calc!$K$4,Calc!$B204,"")</f>
        <v/>
      </c>
      <c r="C213" s="54" t="str">
        <f>IFERROR(IF(LEN($B213)=0,"",IF($B213&gt;=MAX(Calc!$H$5:$H$364),Calc!$K$10,Calc!$C204)),"")</f>
        <v/>
      </c>
      <c r="D213" s="54"/>
      <c r="E213" s="55" t="str">
        <f>IFERROR(IF(LEN($B213)=0,"",Calc!$E204),"")</f>
        <v/>
      </c>
      <c r="F213" s="54" t="str">
        <f>IFERROR(IF(LEN($B213)=0,"",Calc!$F204),"")</f>
        <v/>
      </c>
      <c r="G213" s="54" t="str">
        <f>IFERROR(IF(LEN($B213)=0,"",IF($C213&lt;&gt;currentmonthlypayment,0,Calc!$G204)),"")</f>
        <v/>
      </c>
    </row>
    <row r="214" spans="2:7" x14ac:dyDescent="0.25">
      <c r="B214" s="53" t="str">
        <f>IF(Calc!$B205&lt;=Calc!$K$4,Calc!$B205,"")</f>
        <v/>
      </c>
      <c r="C214" s="54" t="str">
        <f>IFERROR(IF(LEN($B214)=0,"",IF($B214&gt;=MAX(Calc!$H$5:$H$364),Calc!$K$10,Calc!$C205)),"")</f>
        <v/>
      </c>
      <c r="D214" s="54"/>
      <c r="E214" s="55" t="str">
        <f>IFERROR(IF(LEN($B214)=0,"",Calc!$E205),"")</f>
        <v/>
      </c>
      <c r="F214" s="54" t="str">
        <f>IFERROR(IF(LEN($B214)=0,"",Calc!$F205),"")</f>
        <v/>
      </c>
      <c r="G214" s="54" t="str">
        <f>IFERROR(IF(LEN($B214)=0,"",IF($C214&lt;&gt;currentmonthlypayment,0,Calc!$G205)),"")</f>
        <v/>
      </c>
    </row>
    <row r="215" spans="2:7" x14ac:dyDescent="0.25">
      <c r="B215" s="53" t="str">
        <f>IF(Calc!$B206&lt;=Calc!$K$4,Calc!$B206,"")</f>
        <v/>
      </c>
      <c r="C215" s="54" t="str">
        <f>IFERROR(IF(LEN($B215)=0,"",IF($B215&gt;=MAX(Calc!$H$5:$H$364),Calc!$K$10,Calc!$C206)),"")</f>
        <v/>
      </c>
      <c r="D215" s="54"/>
      <c r="E215" s="55" t="str">
        <f>IFERROR(IF(LEN($B215)=0,"",Calc!$E206),"")</f>
        <v/>
      </c>
      <c r="F215" s="54" t="str">
        <f>IFERROR(IF(LEN($B215)=0,"",Calc!$F206),"")</f>
        <v/>
      </c>
      <c r="G215" s="54" t="str">
        <f>IFERROR(IF(LEN($B215)=0,"",IF($C215&lt;&gt;currentmonthlypayment,0,Calc!$G206)),"")</f>
        <v/>
      </c>
    </row>
    <row r="216" spans="2:7" x14ac:dyDescent="0.25">
      <c r="B216" s="53" t="str">
        <f>IF(Calc!$B207&lt;=Calc!$K$4,Calc!$B207,"")</f>
        <v/>
      </c>
      <c r="C216" s="54" t="str">
        <f>IFERROR(IF(LEN($B216)=0,"",IF($B216&gt;=MAX(Calc!$H$5:$H$364),Calc!$K$10,Calc!$C207)),"")</f>
        <v/>
      </c>
      <c r="D216" s="54"/>
      <c r="E216" s="55" t="str">
        <f>IFERROR(IF(LEN($B216)=0,"",Calc!$E207),"")</f>
        <v/>
      </c>
      <c r="F216" s="54" t="str">
        <f>IFERROR(IF(LEN($B216)=0,"",Calc!$F207),"")</f>
        <v/>
      </c>
      <c r="G216" s="54" t="str">
        <f>IFERROR(IF(LEN($B216)=0,"",IF($C216&lt;&gt;currentmonthlypayment,0,Calc!$G207)),"")</f>
        <v/>
      </c>
    </row>
    <row r="217" spans="2:7" x14ac:dyDescent="0.25">
      <c r="B217" s="53" t="str">
        <f>IF(Calc!$B208&lt;=Calc!$K$4,Calc!$B208,"")</f>
        <v/>
      </c>
      <c r="C217" s="54" t="str">
        <f>IFERROR(IF(LEN($B217)=0,"",IF($B217&gt;=MAX(Calc!$H$5:$H$364),Calc!$K$10,Calc!$C208)),"")</f>
        <v/>
      </c>
      <c r="D217" s="54"/>
      <c r="E217" s="55" t="str">
        <f>IFERROR(IF(LEN($B217)=0,"",Calc!$E208),"")</f>
        <v/>
      </c>
      <c r="F217" s="54" t="str">
        <f>IFERROR(IF(LEN($B217)=0,"",Calc!$F208),"")</f>
        <v/>
      </c>
      <c r="G217" s="54" t="str">
        <f>IFERROR(IF(LEN($B217)=0,"",IF($C217&lt;&gt;currentmonthlypayment,0,Calc!$G208)),"")</f>
        <v/>
      </c>
    </row>
    <row r="218" spans="2:7" x14ac:dyDescent="0.25">
      <c r="B218" s="53" t="str">
        <f>IF(Calc!$B209&lt;=Calc!$K$4,Calc!$B209,"")</f>
        <v/>
      </c>
      <c r="C218" s="54" t="str">
        <f>IFERROR(IF(LEN($B218)=0,"",IF($B218&gt;=MAX(Calc!$H$5:$H$364),Calc!$K$10,Calc!$C209)),"")</f>
        <v/>
      </c>
      <c r="D218" s="54"/>
      <c r="E218" s="55" t="str">
        <f>IFERROR(IF(LEN($B218)=0,"",Calc!$E209),"")</f>
        <v/>
      </c>
      <c r="F218" s="54" t="str">
        <f>IFERROR(IF(LEN($B218)=0,"",Calc!$F209),"")</f>
        <v/>
      </c>
      <c r="G218" s="54" t="str">
        <f>IFERROR(IF(LEN($B218)=0,"",IF($C218&lt;&gt;currentmonthlypayment,0,Calc!$G209)),"")</f>
        <v/>
      </c>
    </row>
    <row r="219" spans="2:7" x14ac:dyDescent="0.25">
      <c r="B219" s="53" t="str">
        <f>IF(Calc!$B210&lt;=Calc!$K$4,Calc!$B210,"")</f>
        <v/>
      </c>
      <c r="C219" s="54" t="str">
        <f>IFERROR(IF(LEN($B219)=0,"",IF($B219&gt;=MAX(Calc!$H$5:$H$364),Calc!$K$10,Calc!$C210)),"")</f>
        <v/>
      </c>
      <c r="D219" s="54"/>
      <c r="E219" s="55" t="str">
        <f>IFERROR(IF(LEN($B219)=0,"",Calc!$E210),"")</f>
        <v/>
      </c>
      <c r="F219" s="54" t="str">
        <f>IFERROR(IF(LEN($B219)=0,"",Calc!$F210),"")</f>
        <v/>
      </c>
      <c r="G219" s="54" t="str">
        <f>IFERROR(IF(LEN($B219)=0,"",IF($C219&lt;&gt;currentmonthlypayment,0,Calc!$G210)),"")</f>
        <v/>
      </c>
    </row>
    <row r="220" spans="2:7" x14ac:dyDescent="0.25">
      <c r="B220" s="53" t="str">
        <f>IF(Calc!$B211&lt;=Calc!$K$4,Calc!$B211,"")</f>
        <v/>
      </c>
      <c r="C220" s="54" t="str">
        <f>IFERROR(IF(LEN($B220)=0,"",IF($B220&gt;=MAX(Calc!$H$5:$H$364),Calc!$K$10,Calc!$C211)),"")</f>
        <v/>
      </c>
      <c r="D220" s="54"/>
      <c r="E220" s="55" t="str">
        <f>IFERROR(IF(LEN($B220)=0,"",Calc!$E211),"")</f>
        <v/>
      </c>
      <c r="F220" s="54" t="str">
        <f>IFERROR(IF(LEN($B220)=0,"",Calc!$F211),"")</f>
        <v/>
      </c>
      <c r="G220" s="54" t="str">
        <f>IFERROR(IF(LEN($B220)=0,"",IF($C220&lt;&gt;currentmonthlypayment,0,Calc!$G211)),"")</f>
        <v/>
      </c>
    </row>
    <row r="221" spans="2:7" x14ac:dyDescent="0.25">
      <c r="B221" s="53" t="str">
        <f>IF(Calc!$B212&lt;=Calc!$K$4,Calc!$B212,"")</f>
        <v/>
      </c>
      <c r="C221" s="54" t="str">
        <f>IFERROR(IF(LEN($B221)=0,"",IF($B221&gt;=MAX(Calc!$H$5:$H$364),Calc!$K$10,Calc!$C212)),"")</f>
        <v/>
      </c>
      <c r="D221" s="54"/>
      <c r="E221" s="55" t="str">
        <f>IFERROR(IF(LEN($B221)=0,"",Calc!$E212),"")</f>
        <v/>
      </c>
      <c r="F221" s="54" t="str">
        <f>IFERROR(IF(LEN($B221)=0,"",Calc!$F212),"")</f>
        <v/>
      </c>
      <c r="G221" s="54" t="str">
        <f>IFERROR(IF(LEN($B221)=0,"",IF($C221&lt;&gt;currentmonthlypayment,0,Calc!$G212)),"")</f>
        <v/>
      </c>
    </row>
    <row r="222" spans="2:7" x14ac:dyDescent="0.25">
      <c r="B222" s="53" t="str">
        <f>IF(Calc!$B213&lt;=Calc!$K$4,Calc!$B213,"")</f>
        <v/>
      </c>
      <c r="C222" s="54" t="str">
        <f>IFERROR(IF(LEN($B222)=0,"",IF($B222&gt;=MAX(Calc!$H$5:$H$364),Calc!$K$10,Calc!$C213)),"")</f>
        <v/>
      </c>
      <c r="D222" s="54"/>
      <c r="E222" s="55" t="str">
        <f>IFERROR(IF(LEN($B222)=0,"",Calc!$E213),"")</f>
        <v/>
      </c>
      <c r="F222" s="54" t="str">
        <f>IFERROR(IF(LEN($B222)=0,"",Calc!$F213),"")</f>
        <v/>
      </c>
      <c r="G222" s="54" t="str">
        <f>IFERROR(IF(LEN($B222)=0,"",IF($C222&lt;&gt;currentmonthlypayment,0,Calc!$G213)),"")</f>
        <v/>
      </c>
    </row>
    <row r="223" spans="2:7" x14ac:dyDescent="0.25">
      <c r="B223" s="53" t="str">
        <f>IF(Calc!$B214&lt;=Calc!$K$4,Calc!$B214,"")</f>
        <v/>
      </c>
      <c r="C223" s="54" t="str">
        <f>IFERROR(IF(LEN($B223)=0,"",IF($B223&gt;=MAX(Calc!$H$5:$H$364),Calc!$K$10,Calc!$C214)),"")</f>
        <v/>
      </c>
      <c r="D223" s="54"/>
      <c r="E223" s="55" t="str">
        <f>IFERROR(IF(LEN($B223)=0,"",Calc!$E214),"")</f>
        <v/>
      </c>
      <c r="F223" s="54" t="str">
        <f>IFERROR(IF(LEN($B223)=0,"",Calc!$F214),"")</f>
        <v/>
      </c>
      <c r="G223" s="54" t="str">
        <f>IFERROR(IF(LEN($B223)=0,"",IF($C223&lt;&gt;currentmonthlypayment,0,Calc!$G214)),"")</f>
        <v/>
      </c>
    </row>
    <row r="224" spans="2:7" x14ac:dyDescent="0.25">
      <c r="B224" s="53" t="str">
        <f>IF(Calc!$B215&lt;=Calc!$K$4,Calc!$B215,"")</f>
        <v/>
      </c>
      <c r="C224" s="54" t="str">
        <f>IFERROR(IF(LEN($B224)=0,"",IF($B224&gt;=MAX(Calc!$H$5:$H$364),Calc!$K$10,Calc!$C215)),"")</f>
        <v/>
      </c>
      <c r="D224" s="54"/>
      <c r="E224" s="55" t="str">
        <f>IFERROR(IF(LEN($B224)=0,"",Calc!$E215),"")</f>
        <v/>
      </c>
      <c r="F224" s="54" t="str">
        <f>IFERROR(IF(LEN($B224)=0,"",Calc!$F215),"")</f>
        <v/>
      </c>
      <c r="G224" s="54" t="str">
        <f>IFERROR(IF(LEN($B224)=0,"",IF($C224&lt;&gt;currentmonthlypayment,0,Calc!$G215)),"")</f>
        <v/>
      </c>
    </row>
    <row r="225" spans="2:7" x14ac:dyDescent="0.25">
      <c r="B225" s="53" t="str">
        <f>IF(Calc!$B216&lt;=Calc!$K$4,Calc!$B216,"")</f>
        <v/>
      </c>
      <c r="C225" s="54" t="str">
        <f>IFERROR(IF(LEN($B225)=0,"",IF($B225&gt;=MAX(Calc!$H$5:$H$364),Calc!$K$10,Calc!$C216)),"")</f>
        <v/>
      </c>
      <c r="D225" s="54"/>
      <c r="E225" s="55" t="str">
        <f>IFERROR(IF(LEN($B225)=0,"",Calc!$E216),"")</f>
        <v/>
      </c>
      <c r="F225" s="54" t="str">
        <f>IFERROR(IF(LEN($B225)=0,"",Calc!$F216),"")</f>
        <v/>
      </c>
      <c r="G225" s="54" t="str">
        <f>IFERROR(IF(LEN($B225)=0,"",IF($C225&lt;&gt;currentmonthlypayment,0,Calc!$G216)),"")</f>
        <v/>
      </c>
    </row>
    <row r="226" spans="2:7" x14ac:dyDescent="0.25">
      <c r="B226" s="53" t="str">
        <f>IF(Calc!$B217&lt;=Calc!$K$4,Calc!$B217,"")</f>
        <v/>
      </c>
      <c r="C226" s="54" t="str">
        <f>IFERROR(IF(LEN($B226)=0,"",IF($B226&gt;=MAX(Calc!$H$5:$H$364),Calc!$K$10,Calc!$C217)),"")</f>
        <v/>
      </c>
      <c r="D226" s="54"/>
      <c r="E226" s="55" t="str">
        <f>IFERROR(IF(LEN($B226)=0,"",Calc!$E217),"")</f>
        <v/>
      </c>
      <c r="F226" s="54" t="str">
        <f>IFERROR(IF(LEN($B226)=0,"",Calc!$F217),"")</f>
        <v/>
      </c>
      <c r="G226" s="54" t="str">
        <f>IFERROR(IF(LEN($B226)=0,"",IF($C226&lt;&gt;currentmonthlypayment,0,Calc!$G217)),"")</f>
        <v/>
      </c>
    </row>
    <row r="227" spans="2:7" x14ac:dyDescent="0.25">
      <c r="B227" s="53" t="str">
        <f>IF(Calc!$B218&lt;=Calc!$K$4,Calc!$B218,"")</f>
        <v/>
      </c>
      <c r="C227" s="54" t="str">
        <f>IFERROR(IF(LEN($B227)=0,"",IF($B227&gt;=MAX(Calc!$H$5:$H$364),Calc!$K$10,Calc!$C218)),"")</f>
        <v/>
      </c>
      <c r="D227" s="54"/>
      <c r="E227" s="55" t="str">
        <f>IFERROR(IF(LEN($B227)=0,"",Calc!$E218),"")</f>
        <v/>
      </c>
      <c r="F227" s="54" t="str">
        <f>IFERROR(IF(LEN($B227)=0,"",Calc!$F218),"")</f>
        <v/>
      </c>
      <c r="G227" s="54" t="str">
        <f>IFERROR(IF(LEN($B227)=0,"",IF($C227&lt;&gt;currentmonthlypayment,0,Calc!$G218)),"")</f>
        <v/>
      </c>
    </row>
    <row r="228" spans="2:7" x14ac:dyDescent="0.25">
      <c r="B228" s="53" t="str">
        <f>IF(Calc!$B219&lt;=Calc!$K$4,Calc!$B219,"")</f>
        <v/>
      </c>
      <c r="C228" s="54" t="str">
        <f>IFERROR(IF(LEN($B228)=0,"",IF($B228&gt;=MAX(Calc!$H$5:$H$364),Calc!$K$10,Calc!$C219)),"")</f>
        <v/>
      </c>
      <c r="D228" s="54"/>
      <c r="E228" s="55" t="str">
        <f>IFERROR(IF(LEN($B228)=0,"",Calc!$E219),"")</f>
        <v/>
      </c>
      <c r="F228" s="54" t="str">
        <f>IFERROR(IF(LEN($B228)=0,"",Calc!$F219),"")</f>
        <v/>
      </c>
      <c r="G228" s="54" t="str">
        <f>IFERROR(IF(LEN($B228)=0,"",IF($C228&lt;&gt;currentmonthlypayment,0,Calc!$G219)),"")</f>
        <v/>
      </c>
    </row>
    <row r="229" spans="2:7" x14ac:dyDescent="0.25">
      <c r="B229" s="53" t="str">
        <f>IF(Calc!$B220&lt;=Calc!$K$4,Calc!$B220,"")</f>
        <v/>
      </c>
      <c r="C229" s="54" t="str">
        <f>IFERROR(IF(LEN($B229)=0,"",IF($B229&gt;=MAX(Calc!$H$5:$H$364),Calc!$K$10,Calc!$C220)),"")</f>
        <v/>
      </c>
      <c r="D229" s="54"/>
      <c r="E229" s="55" t="str">
        <f>IFERROR(IF(LEN($B229)=0,"",Calc!$E220),"")</f>
        <v/>
      </c>
      <c r="F229" s="54" t="str">
        <f>IFERROR(IF(LEN($B229)=0,"",Calc!$F220),"")</f>
        <v/>
      </c>
      <c r="G229" s="54" t="str">
        <f>IFERROR(IF(LEN($B229)=0,"",IF($C229&lt;&gt;currentmonthlypayment,0,Calc!$G220)),"")</f>
        <v/>
      </c>
    </row>
    <row r="230" spans="2:7" x14ac:dyDescent="0.25">
      <c r="B230" s="53" t="str">
        <f>IF(Calc!$B221&lt;=Calc!$K$4,Calc!$B221,"")</f>
        <v/>
      </c>
      <c r="C230" s="54" t="str">
        <f>IFERROR(IF(LEN($B230)=0,"",IF($B230&gt;=MAX(Calc!$H$5:$H$364),Calc!$K$10,Calc!$C221)),"")</f>
        <v/>
      </c>
      <c r="D230" s="54"/>
      <c r="E230" s="55" t="str">
        <f>IFERROR(IF(LEN($B230)=0,"",Calc!$E221),"")</f>
        <v/>
      </c>
      <c r="F230" s="54" t="str">
        <f>IFERROR(IF(LEN($B230)=0,"",Calc!$F221),"")</f>
        <v/>
      </c>
      <c r="G230" s="54" t="str">
        <f>IFERROR(IF(LEN($B230)=0,"",IF($C230&lt;&gt;currentmonthlypayment,0,Calc!$G221)),"")</f>
        <v/>
      </c>
    </row>
    <row r="231" spans="2:7" x14ac:dyDescent="0.25">
      <c r="B231" s="53" t="str">
        <f>IF(Calc!$B222&lt;=Calc!$K$4,Calc!$B222,"")</f>
        <v/>
      </c>
      <c r="C231" s="54" t="str">
        <f>IFERROR(IF(LEN($B231)=0,"",IF($B231&gt;=MAX(Calc!$H$5:$H$364),Calc!$K$10,Calc!$C222)),"")</f>
        <v/>
      </c>
      <c r="D231" s="54"/>
      <c r="E231" s="55" t="str">
        <f>IFERROR(IF(LEN($B231)=0,"",Calc!$E222),"")</f>
        <v/>
      </c>
      <c r="F231" s="54" t="str">
        <f>IFERROR(IF(LEN($B231)=0,"",Calc!$F222),"")</f>
        <v/>
      </c>
      <c r="G231" s="54" t="str">
        <f>IFERROR(IF(LEN($B231)=0,"",IF($C231&lt;&gt;currentmonthlypayment,0,Calc!$G222)),"")</f>
        <v/>
      </c>
    </row>
    <row r="232" spans="2:7" x14ac:dyDescent="0.25">
      <c r="B232" s="53" t="str">
        <f>IF(Calc!$B223&lt;=Calc!$K$4,Calc!$B223,"")</f>
        <v/>
      </c>
      <c r="C232" s="54" t="str">
        <f>IFERROR(IF(LEN($B232)=0,"",IF($B232&gt;=MAX(Calc!$H$5:$H$364),Calc!$K$10,Calc!$C223)),"")</f>
        <v/>
      </c>
      <c r="D232" s="54"/>
      <c r="E232" s="55" t="str">
        <f>IFERROR(IF(LEN($B232)=0,"",Calc!$E223),"")</f>
        <v/>
      </c>
      <c r="F232" s="54" t="str">
        <f>IFERROR(IF(LEN($B232)=0,"",Calc!$F223),"")</f>
        <v/>
      </c>
      <c r="G232" s="54" t="str">
        <f>IFERROR(IF(LEN($B232)=0,"",IF($C232&lt;&gt;currentmonthlypayment,0,Calc!$G223)),"")</f>
        <v/>
      </c>
    </row>
    <row r="233" spans="2:7" x14ac:dyDescent="0.25">
      <c r="B233" s="53" t="str">
        <f>IF(Calc!$B224&lt;=Calc!$K$4,Calc!$B224,"")</f>
        <v/>
      </c>
      <c r="C233" s="54" t="str">
        <f>IFERROR(IF(LEN($B233)=0,"",IF($B233&gt;=MAX(Calc!$H$5:$H$364),Calc!$K$10,Calc!$C224)),"")</f>
        <v/>
      </c>
      <c r="D233" s="54"/>
      <c r="E233" s="55" t="str">
        <f>IFERROR(IF(LEN($B233)=0,"",Calc!$E224),"")</f>
        <v/>
      </c>
      <c r="F233" s="54" t="str">
        <f>IFERROR(IF(LEN($B233)=0,"",Calc!$F224),"")</f>
        <v/>
      </c>
      <c r="G233" s="54" t="str">
        <f>IFERROR(IF(LEN($B233)=0,"",IF($C233&lt;&gt;currentmonthlypayment,0,Calc!$G224)),"")</f>
        <v/>
      </c>
    </row>
    <row r="234" spans="2:7" x14ac:dyDescent="0.25">
      <c r="B234" s="53" t="str">
        <f>IF(Calc!$B225&lt;=Calc!$K$4,Calc!$B225,"")</f>
        <v/>
      </c>
      <c r="C234" s="54" t="str">
        <f>IFERROR(IF(LEN($B234)=0,"",IF($B234&gt;=MAX(Calc!$H$5:$H$364),Calc!$K$10,Calc!$C225)),"")</f>
        <v/>
      </c>
      <c r="D234" s="54"/>
      <c r="E234" s="55" t="str">
        <f>IFERROR(IF(LEN($B234)=0,"",Calc!$E225),"")</f>
        <v/>
      </c>
      <c r="F234" s="54" t="str">
        <f>IFERROR(IF(LEN($B234)=0,"",Calc!$F225),"")</f>
        <v/>
      </c>
      <c r="G234" s="54" t="str">
        <f>IFERROR(IF(LEN($B234)=0,"",IF($C234&lt;&gt;currentmonthlypayment,0,Calc!$G225)),"")</f>
        <v/>
      </c>
    </row>
    <row r="235" spans="2:7" x14ac:dyDescent="0.25">
      <c r="B235" s="53" t="str">
        <f>IF(Calc!$B226&lt;=Calc!$K$4,Calc!$B226,"")</f>
        <v/>
      </c>
      <c r="C235" s="54" t="str">
        <f>IFERROR(IF(LEN($B235)=0,"",IF($B235&gt;=MAX(Calc!$H$5:$H$364),Calc!$K$10,Calc!$C226)),"")</f>
        <v/>
      </c>
      <c r="D235" s="54"/>
      <c r="E235" s="55" t="str">
        <f>IFERROR(IF(LEN($B235)=0,"",Calc!$E226),"")</f>
        <v/>
      </c>
      <c r="F235" s="54" t="str">
        <f>IFERROR(IF(LEN($B235)=0,"",Calc!$F226),"")</f>
        <v/>
      </c>
      <c r="G235" s="54" t="str">
        <f>IFERROR(IF(LEN($B235)=0,"",IF($C235&lt;&gt;currentmonthlypayment,0,Calc!$G226)),"")</f>
        <v/>
      </c>
    </row>
    <row r="236" spans="2:7" x14ac:dyDescent="0.25">
      <c r="B236" s="53" t="str">
        <f>IF(Calc!$B227&lt;=Calc!$K$4,Calc!$B227,"")</f>
        <v/>
      </c>
      <c r="C236" s="54" t="str">
        <f>IFERROR(IF(LEN($B236)=0,"",IF($B236&gt;=MAX(Calc!$H$5:$H$364),Calc!$K$10,Calc!$C227)),"")</f>
        <v/>
      </c>
      <c r="D236" s="54"/>
      <c r="E236" s="55" t="str">
        <f>IFERROR(IF(LEN($B236)=0,"",Calc!$E227),"")</f>
        <v/>
      </c>
      <c r="F236" s="54" t="str">
        <f>IFERROR(IF(LEN($B236)=0,"",Calc!$F227),"")</f>
        <v/>
      </c>
      <c r="G236" s="54" t="str">
        <f>IFERROR(IF(LEN($B236)=0,"",IF($C236&lt;&gt;currentmonthlypayment,0,Calc!$G227)),"")</f>
        <v/>
      </c>
    </row>
    <row r="237" spans="2:7" x14ac:dyDescent="0.25">
      <c r="B237" s="53" t="str">
        <f>IF(Calc!$B228&lt;=Calc!$K$4,Calc!$B228,"")</f>
        <v/>
      </c>
      <c r="C237" s="54" t="str">
        <f>IFERROR(IF(LEN($B237)=0,"",IF($B237&gt;=MAX(Calc!$H$5:$H$364),Calc!$K$10,Calc!$C228)),"")</f>
        <v/>
      </c>
      <c r="D237" s="54"/>
      <c r="E237" s="55" t="str">
        <f>IFERROR(IF(LEN($B237)=0,"",Calc!$E228),"")</f>
        <v/>
      </c>
      <c r="F237" s="54" t="str">
        <f>IFERROR(IF(LEN($B237)=0,"",Calc!$F228),"")</f>
        <v/>
      </c>
      <c r="G237" s="54" t="str">
        <f>IFERROR(IF(LEN($B237)=0,"",IF($C237&lt;&gt;currentmonthlypayment,0,Calc!$G228)),"")</f>
        <v/>
      </c>
    </row>
    <row r="238" spans="2:7" x14ac:dyDescent="0.25">
      <c r="B238" s="53" t="str">
        <f>IF(Calc!$B229&lt;=Calc!$K$4,Calc!$B229,"")</f>
        <v/>
      </c>
      <c r="C238" s="54" t="str">
        <f>IFERROR(IF(LEN($B238)=0,"",IF($B238&gt;=MAX(Calc!$H$5:$H$364),Calc!$K$10,Calc!$C229)),"")</f>
        <v/>
      </c>
      <c r="D238" s="54"/>
      <c r="E238" s="55" t="str">
        <f>IFERROR(IF(LEN($B238)=0,"",Calc!$E229),"")</f>
        <v/>
      </c>
      <c r="F238" s="54" t="str">
        <f>IFERROR(IF(LEN($B238)=0,"",Calc!$F229),"")</f>
        <v/>
      </c>
      <c r="G238" s="54" t="str">
        <f>IFERROR(IF(LEN($B238)=0,"",IF($C238&lt;&gt;currentmonthlypayment,0,Calc!$G229)),"")</f>
        <v/>
      </c>
    </row>
    <row r="239" spans="2:7" x14ac:dyDescent="0.25">
      <c r="B239" s="53" t="str">
        <f>IF(Calc!$B230&lt;=Calc!$K$4,Calc!$B230,"")</f>
        <v/>
      </c>
      <c r="C239" s="54" t="str">
        <f>IFERROR(IF(LEN($B239)=0,"",IF($B239&gt;=MAX(Calc!$H$5:$H$364),Calc!$K$10,Calc!$C230)),"")</f>
        <v/>
      </c>
      <c r="D239" s="54"/>
      <c r="E239" s="55" t="str">
        <f>IFERROR(IF(LEN($B239)=0,"",Calc!$E230),"")</f>
        <v/>
      </c>
      <c r="F239" s="54" t="str">
        <f>IFERROR(IF(LEN($B239)=0,"",Calc!$F230),"")</f>
        <v/>
      </c>
      <c r="G239" s="54" t="str">
        <f>IFERROR(IF(LEN($B239)=0,"",IF($C239&lt;&gt;currentmonthlypayment,0,Calc!$G230)),"")</f>
        <v/>
      </c>
    </row>
    <row r="240" spans="2:7" x14ac:dyDescent="0.25">
      <c r="B240" s="53" t="str">
        <f>IF(Calc!$B231&lt;=Calc!$K$4,Calc!$B231,"")</f>
        <v/>
      </c>
      <c r="C240" s="54" t="str">
        <f>IFERROR(IF(LEN($B240)=0,"",IF($B240&gt;=MAX(Calc!$H$5:$H$364),Calc!$K$10,Calc!$C231)),"")</f>
        <v/>
      </c>
      <c r="D240" s="54"/>
      <c r="E240" s="55" t="str">
        <f>IFERROR(IF(LEN($B240)=0,"",Calc!$E231),"")</f>
        <v/>
      </c>
      <c r="F240" s="54" t="str">
        <f>IFERROR(IF(LEN($B240)=0,"",Calc!$F231),"")</f>
        <v/>
      </c>
      <c r="G240" s="54" t="str">
        <f>IFERROR(IF(LEN($B240)=0,"",IF($C240&lt;&gt;currentmonthlypayment,0,Calc!$G231)),"")</f>
        <v/>
      </c>
    </row>
    <row r="241" spans="2:7" x14ac:dyDescent="0.25">
      <c r="B241" s="53" t="str">
        <f>IF(Calc!$B232&lt;=Calc!$K$4,Calc!$B232,"")</f>
        <v/>
      </c>
      <c r="C241" s="54" t="str">
        <f>IFERROR(IF(LEN($B241)=0,"",IF($B241&gt;=MAX(Calc!$H$5:$H$364),Calc!$K$10,Calc!$C232)),"")</f>
        <v/>
      </c>
      <c r="D241" s="54"/>
      <c r="E241" s="55" t="str">
        <f>IFERROR(IF(LEN($B241)=0,"",Calc!$E232),"")</f>
        <v/>
      </c>
      <c r="F241" s="54" t="str">
        <f>IFERROR(IF(LEN($B241)=0,"",Calc!$F232),"")</f>
        <v/>
      </c>
      <c r="G241" s="54" t="str">
        <f>IFERROR(IF(LEN($B241)=0,"",IF($C241&lt;&gt;currentmonthlypayment,0,Calc!$G232)),"")</f>
        <v/>
      </c>
    </row>
    <row r="242" spans="2:7" x14ac:dyDescent="0.25">
      <c r="B242" s="53" t="str">
        <f>IF(Calc!$B233&lt;=Calc!$K$4,Calc!$B233,"")</f>
        <v/>
      </c>
      <c r="C242" s="54" t="str">
        <f>IFERROR(IF(LEN($B242)=0,"",IF($B242&gt;=MAX(Calc!$H$5:$H$364),Calc!$K$10,Calc!$C233)),"")</f>
        <v/>
      </c>
      <c r="D242" s="54"/>
      <c r="E242" s="55" t="str">
        <f>IFERROR(IF(LEN($B242)=0,"",Calc!$E233),"")</f>
        <v/>
      </c>
      <c r="F242" s="54" t="str">
        <f>IFERROR(IF(LEN($B242)=0,"",Calc!$F233),"")</f>
        <v/>
      </c>
      <c r="G242" s="54" t="str">
        <f>IFERROR(IF(LEN($B242)=0,"",IF($C242&lt;&gt;currentmonthlypayment,0,Calc!$G233)),"")</f>
        <v/>
      </c>
    </row>
    <row r="243" spans="2:7" x14ac:dyDescent="0.25">
      <c r="B243" s="53" t="str">
        <f>IF(Calc!$B234&lt;=Calc!$K$4,Calc!$B234,"")</f>
        <v/>
      </c>
      <c r="C243" s="54" t="str">
        <f>IFERROR(IF(LEN($B243)=0,"",IF($B243&gt;=MAX(Calc!$H$5:$H$364),Calc!$K$10,Calc!$C234)),"")</f>
        <v/>
      </c>
      <c r="D243" s="54"/>
      <c r="E243" s="55" t="str">
        <f>IFERROR(IF(LEN($B243)=0,"",Calc!$E234),"")</f>
        <v/>
      </c>
      <c r="F243" s="54" t="str">
        <f>IFERROR(IF(LEN($B243)=0,"",Calc!$F234),"")</f>
        <v/>
      </c>
      <c r="G243" s="54" t="str">
        <f>IFERROR(IF(LEN($B243)=0,"",IF($C243&lt;&gt;currentmonthlypayment,0,Calc!$G234)),"")</f>
        <v/>
      </c>
    </row>
    <row r="244" spans="2:7" x14ac:dyDescent="0.25">
      <c r="B244" s="53" t="str">
        <f>IF(Calc!$B235&lt;=Calc!$K$4,Calc!$B235,"")</f>
        <v/>
      </c>
      <c r="C244" s="54" t="str">
        <f>IFERROR(IF(LEN($B244)=0,"",IF($B244&gt;=MAX(Calc!$H$5:$H$364),Calc!$K$10,Calc!$C235)),"")</f>
        <v/>
      </c>
      <c r="D244" s="54"/>
      <c r="E244" s="55" t="str">
        <f>IFERROR(IF(LEN($B244)=0,"",Calc!$E235),"")</f>
        <v/>
      </c>
      <c r="F244" s="54" t="str">
        <f>IFERROR(IF(LEN($B244)=0,"",Calc!$F235),"")</f>
        <v/>
      </c>
      <c r="G244" s="54" t="str">
        <f>IFERROR(IF(LEN($B244)=0,"",IF($C244&lt;&gt;currentmonthlypayment,0,Calc!$G235)),"")</f>
        <v/>
      </c>
    </row>
    <row r="245" spans="2:7" x14ac:dyDescent="0.25">
      <c r="B245" s="53" t="str">
        <f>IF(Calc!$B236&lt;=Calc!$K$4,Calc!$B236,"")</f>
        <v/>
      </c>
      <c r="C245" s="54" t="str">
        <f>IFERROR(IF(LEN($B245)=0,"",IF($B245&gt;=MAX(Calc!$H$5:$H$364),Calc!$K$10,Calc!$C236)),"")</f>
        <v/>
      </c>
      <c r="D245" s="54"/>
      <c r="E245" s="55" t="str">
        <f>IFERROR(IF(LEN($B245)=0,"",Calc!$E236),"")</f>
        <v/>
      </c>
      <c r="F245" s="54" t="str">
        <f>IFERROR(IF(LEN($B245)=0,"",Calc!$F236),"")</f>
        <v/>
      </c>
      <c r="G245" s="54" t="str">
        <f>IFERROR(IF(LEN($B245)=0,"",IF($C245&lt;&gt;currentmonthlypayment,0,Calc!$G236)),"")</f>
        <v/>
      </c>
    </row>
    <row r="246" spans="2:7" x14ac:dyDescent="0.25">
      <c r="B246" s="53" t="str">
        <f>IF(Calc!$B237&lt;=Calc!$K$4,Calc!$B237,"")</f>
        <v/>
      </c>
      <c r="C246" s="54" t="str">
        <f>IFERROR(IF(LEN($B246)=0,"",IF($B246&gt;=MAX(Calc!$H$5:$H$364),Calc!$K$10,Calc!$C237)),"")</f>
        <v/>
      </c>
      <c r="D246" s="54"/>
      <c r="E246" s="55" t="str">
        <f>IFERROR(IF(LEN($B246)=0,"",Calc!$E237),"")</f>
        <v/>
      </c>
      <c r="F246" s="54" t="str">
        <f>IFERROR(IF(LEN($B246)=0,"",Calc!$F237),"")</f>
        <v/>
      </c>
      <c r="G246" s="54" t="str">
        <f>IFERROR(IF(LEN($B246)=0,"",IF($C246&lt;&gt;currentmonthlypayment,0,Calc!$G237)),"")</f>
        <v/>
      </c>
    </row>
    <row r="247" spans="2:7" x14ac:dyDescent="0.25">
      <c r="B247" s="53" t="str">
        <f>IF(Calc!$B238&lt;=Calc!$K$4,Calc!$B238,"")</f>
        <v/>
      </c>
      <c r="C247" s="54" t="str">
        <f>IFERROR(IF(LEN($B247)=0,"",IF($B247&gt;=MAX(Calc!$H$5:$H$364),Calc!$K$10,Calc!$C238)),"")</f>
        <v/>
      </c>
      <c r="D247" s="54"/>
      <c r="E247" s="55" t="str">
        <f>IFERROR(IF(LEN($B247)=0,"",Calc!$E238),"")</f>
        <v/>
      </c>
      <c r="F247" s="54" t="str">
        <f>IFERROR(IF(LEN($B247)=0,"",Calc!$F238),"")</f>
        <v/>
      </c>
      <c r="G247" s="54" t="str">
        <f>IFERROR(IF(LEN($B247)=0,"",IF($C247&lt;&gt;currentmonthlypayment,0,Calc!$G238)),"")</f>
        <v/>
      </c>
    </row>
    <row r="248" spans="2:7" x14ac:dyDescent="0.25">
      <c r="B248" s="53" t="str">
        <f>IF(Calc!$B239&lt;=Calc!$K$4,Calc!$B239,"")</f>
        <v/>
      </c>
      <c r="C248" s="54" t="str">
        <f>IFERROR(IF(LEN($B248)=0,"",IF($B248&gt;=MAX(Calc!$H$5:$H$364),Calc!$K$10,Calc!$C239)),"")</f>
        <v/>
      </c>
      <c r="D248" s="54"/>
      <c r="E248" s="55" t="str">
        <f>IFERROR(IF(LEN($B248)=0,"",Calc!$E239),"")</f>
        <v/>
      </c>
      <c r="F248" s="54" t="str">
        <f>IFERROR(IF(LEN($B248)=0,"",Calc!$F239),"")</f>
        <v/>
      </c>
      <c r="G248" s="54" t="str">
        <f>IFERROR(IF(LEN($B248)=0,"",IF($C248&lt;&gt;currentmonthlypayment,0,Calc!$G239)),"")</f>
        <v/>
      </c>
    </row>
    <row r="249" spans="2:7" x14ac:dyDescent="0.25">
      <c r="B249" s="53" t="str">
        <f>IF(Calc!$B240&lt;=Calc!$K$4,Calc!$B240,"")</f>
        <v/>
      </c>
      <c r="C249" s="54" t="str">
        <f>IFERROR(IF(LEN($B249)=0,"",IF($B249&gt;=MAX(Calc!$H$5:$H$364),Calc!$K$10,Calc!$C240)),"")</f>
        <v/>
      </c>
      <c r="D249" s="54"/>
      <c r="E249" s="55" t="str">
        <f>IFERROR(IF(LEN($B249)=0,"",Calc!$E240),"")</f>
        <v/>
      </c>
      <c r="F249" s="54" t="str">
        <f>IFERROR(IF(LEN($B249)=0,"",Calc!$F240),"")</f>
        <v/>
      </c>
      <c r="G249" s="54" t="str">
        <f>IFERROR(IF(LEN($B249)=0,"",IF($C249&lt;&gt;currentmonthlypayment,0,Calc!$G240)),"")</f>
        <v/>
      </c>
    </row>
    <row r="250" spans="2:7" x14ac:dyDescent="0.25">
      <c r="B250" s="53" t="str">
        <f>IF(Calc!$B241&lt;=Calc!$K$4,Calc!$B241,"")</f>
        <v/>
      </c>
      <c r="C250" s="54" t="str">
        <f>IFERROR(IF(LEN($B250)=0,"",IF($B250&gt;=MAX(Calc!$H$5:$H$364),Calc!$K$10,Calc!$C241)),"")</f>
        <v/>
      </c>
      <c r="D250" s="54"/>
      <c r="E250" s="55" t="str">
        <f>IFERROR(IF(LEN($B250)=0,"",Calc!$E241),"")</f>
        <v/>
      </c>
      <c r="F250" s="54" t="str">
        <f>IFERROR(IF(LEN($B250)=0,"",Calc!$F241),"")</f>
        <v/>
      </c>
      <c r="G250" s="54" t="str">
        <f>IFERROR(IF(LEN($B250)=0,"",IF($C250&lt;&gt;currentmonthlypayment,0,Calc!$G241)),"")</f>
        <v/>
      </c>
    </row>
    <row r="251" spans="2:7" x14ac:dyDescent="0.25">
      <c r="B251" s="53" t="str">
        <f>IF(Calc!$B242&lt;=Calc!$K$4,Calc!$B242,"")</f>
        <v/>
      </c>
      <c r="C251" s="54" t="str">
        <f>IFERROR(IF(LEN($B251)=0,"",IF($B251&gt;=MAX(Calc!$H$5:$H$364),Calc!$K$10,Calc!$C242)),"")</f>
        <v/>
      </c>
      <c r="D251" s="54"/>
      <c r="E251" s="55" t="str">
        <f>IFERROR(IF(LEN($B251)=0,"",Calc!$E242),"")</f>
        <v/>
      </c>
      <c r="F251" s="54" t="str">
        <f>IFERROR(IF(LEN($B251)=0,"",Calc!$F242),"")</f>
        <v/>
      </c>
      <c r="G251" s="54" t="str">
        <f>IFERROR(IF(LEN($B251)=0,"",IF($C251&lt;&gt;currentmonthlypayment,0,Calc!$G242)),"")</f>
        <v/>
      </c>
    </row>
    <row r="252" spans="2:7" x14ac:dyDescent="0.25">
      <c r="B252" s="53" t="str">
        <f>IF(Calc!$B243&lt;=Calc!$K$4,Calc!$B243,"")</f>
        <v/>
      </c>
      <c r="C252" s="54" t="str">
        <f>IFERROR(IF(LEN($B252)=0,"",IF($B252&gt;=MAX(Calc!$H$5:$H$364),Calc!$K$10,Calc!$C243)),"")</f>
        <v/>
      </c>
      <c r="D252" s="54"/>
      <c r="E252" s="55" t="str">
        <f>IFERROR(IF(LEN($B252)=0,"",Calc!$E243),"")</f>
        <v/>
      </c>
      <c r="F252" s="54" t="str">
        <f>IFERROR(IF(LEN($B252)=0,"",Calc!$F243),"")</f>
        <v/>
      </c>
      <c r="G252" s="54" t="str">
        <f>IFERROR(IF(LEN($B252)=0,"",IF($C252&lt;&gt;currentmonthlypayment,0,Calc!$G243)),"")</f>
        <v/>
      </c>
    </row>
    <row r="253" spans="2:7" x14ac:dyDescent="0.25">
      <c r="B253" s="53" t="str">
        <f>IF(Calc!$B244&lt;=Calc!$K$4,Calc!$B244,"")</f>
        <v/>
      </c>
      <c r="C253" s="54" t="str">
        <f>IFERROR(IF(LEN($B253)=0,"",IF($B253&gt;=MAX(Calc!$H$5:$H$364),Calc!$K$10,Calc!$C244)),"")</f>
        <v/>
      </c>
      <c r="D253" s="54"/>
      <c r="E253" s="55" t="str">
        <f>IFERROR(IF(LEN($B253)=0,"",Calc!$E244),"")</f>
        <v/>
      </c>
      <c r="F253" s="54" t="str">
        <f>IFERROR(IF(LEN($B253)=0,"",Calc!$F244),"")</f>
        <v/>
      </c>
      <c r="G253" s="54" t="str">
        <f>IFERROR(IF(LEN($B253)=0,"",IF($C253&lt;&gt;currentmonthlypayment,0,Calc!$G244)),"")</f>
        <v/>
      </c>
    </row>
    <row r="254" spans="2:7" x14ac:dyDescent="0.25">
      <c r="B254" s="53" t="str">
        <f>IF(Calc!$B245&lt;=Calc!$K$4,Calc!$B245,"")</f>
        <v/>
      </c>
      <c r="C254" s="54" t="str">
        <f>IFERROR(IF(LEN($B254)=0,"",IF($B254&gt;=MAX(Calc!$H$5:$H$364),Calc!$K$10,Calc!$C245)),"")</f>
        <v/>
      </c>
      <c r="D254" s="54"/>
      <c r="E254" s="55" t="str">
        <f>IFERROR(IF(LEN($B254)=0,"",Calc!$E245),"")</f>
        <v/>
      </c>
      <c r="F254" s="54" t="str">
        <f>IFERROR(IF(LEN($B254)=0,"",Calc!$F245),"")</f>
        <v/>
      </c>
      <c r="G254" s="54" t="str">
        <f>IFERROR(IF(LEN($B254)=0,"",IF($C254&lt;&gt;currentmonthlypayment,0,Calc!$G245)),"")</f>
        <v/>
      </c>
    </row>
    <row r="255" spans="2:7" x14ac:dyDescent="0.25">
      <c r="B255" s="53" t="str">
        <f>IF(Calc!$B246&lt;=Calc!$K$4,Calc!$B246,"")</f>
        <v/>
      </c>
      <c r="C255" s="54" t="str">
        <f>IFERROR(IF(LEN($B255)=0,"",IF($B255&gt;=MAX(Calc!$H$5:$H$364),Calc!$K$10,Calc!$C246)),"")</f>
        <v/>
      </c>
      <c r="D255" s="54"/>
      <c r="E255" s="55" t="str">
        <f>IFERROR(IF(LEN($B255)=0,"",Calc!$E246),"")</f>
        <v/>
      </c>
      <c r="F255" s="54" t="str">
        <f>IFERROR(IF(LEN($B255)=0,"",Calc!$F246),"")</f>
        <v/>
      </c>
      <c r="G255" s="54" t="str">
        <f>IFERROR(IF(LEN($B255)=0,"",IF($C255&lt;&gt;currentmonthlypayment,0,Calc!$G246)),"")</f>
        <v/>
      </c>
    </row>
    <row r="256" spans="2:7" x14ac:dyDescent="0.25">
      <c r="B256" s="53" t="str">
        <f>IF(Calc!$B247&lt;=Calc!$K$4,Calc!$B247,"")</f>
        <v/>
      </c>
      <c r="C256" s="54" t="str">
        <f>IFERROR(IF(LEN($B256)=0,"",IF($B256&gt;=MAX(Calc!$H$5:$H$364),Calc!$K$10,Calc!$C247)),"")</f>
        <v/>
      </c>
      <c r="D256" s="54"/>
      <c r="E256" s="55" t="str">
        <f>IFERROR(IF(LEN($B256)=0,"",Calc!$E247),"")</f>
        <v/>
      </c>
      <c r="F256" s="54" t="str">
        <f>IFERROR(IF(LEN($B256)=0,"",Calc!$F247),"")</f>
        <v/>
      </c>
      <c r="G256" s="54" t="str">
        <f>IFERROR(IF(LEN($B256)=0,"",IF($C256&lt;&gt;currentmonthlypayment,0,Calc!$G247)),"")</f>
        <v/>
      </c>
    </row>
    <row r="257" spans="2:7" x14ac:dyDescent="0.25">
      <c r="B257" s="53" t="str">
        <f>IF(Calc!$B248&lt;=Calc!$K$4,Calc!$B248,"")</f>
        <v/>
      </c>
      <c r="C257" s="54" t="str">
        <f>IFERROR(IF(LEN($B257)=0,"",IF($B257&gt;=MAX(Calc!$H$5:$H$364),Calc!$K$10,Calc!$C248)),"")</f>
        <v/>
      </c>
      <c r="D257" s="54"/>
      <c r="E257" s="55" t="str">
        <f>IFERROR(IF(LEN($B257)=0,"",Calc!$E248),"")</f>
        <v/>
      </c>
      <c r="F257" s="54" t="str">
        <f>IFERROR(IF(LEN($B257)=0,"",Calc!$F248),"")</f>
        <v/>
      </c>
      <c r="G257" s="54" t="str">
        <f>IFERROR(IF(LEN($B257)=0,"",IF($C257&lt;&gt;currentmonthlypayment,0,Calc!$G248)),"")</f>
        <v/>
      </c>
    </row>
    <row r="258" spans="2:7" x14ac:dyDescent="0.25">
      <c r="B258" s="53" t="str">
        <f>IF(Calc!$B249&lt;=Calc!$K$4,Calc!$B249,"")</f>
        <v/>
      </c>
      <c r="C258" s="54" t="str">
        <f>IFERROR(IF(LEN($B258)=0,"",IF($B258&gt;=MAX(Calc!$H$5:$H$364),Calc!$K$10,Calc!$C249)),"")</f>
        <v/>
      </c>
      <c r="D258" s="54"/>
      <c r="E258" s="55" t="str">
        <f>IFERROR(IF(LEN($B258)=0,"",Calc!$E249),"")</f>
        <v/>
      </c>
      <c r="F258" s="54" t="str">
        <f>IFERROR(IF(LEN($B258)=0,"",Calc!$F249),"")</f>
        <v/>
      </c>
      <c r="G258" s="54" t="str">
        <f>IFERROR(IF(LEN($B258)=0,"",IF($C258&lt;&gt;currentmonthlypayment,0,Calc!$G249)),"")</f>
        <v/>
      </c>
    </row>
    <row r="259" spans="2:7" x14ac:dyDescent="0.25">
      <c r="B259" s="53" t="str">
        <f>IF(Calc!$B250&lt;=Calc!$K$4,Calc!$B250,"")</f>
        <v/>
      </c>
      <c r="C259" s="54" t="str">
        <f>IFERROR(IF(LEN($B259)=0,"",IF($B259&gt;=MAX(Calc!$H$5:$H$364),Calc!$K$10,Calc!$C250)),"")</f>
        <v/>
      </c>
      <c r="D259" s="54"/>
      <c r="E259" s="55" t="str">
        <f>IFERROR(IF(LEN($B259)=0,"",Calc!$E250),"")</f>
        <v/>
      </c>
      <c r="F259" s="54" t="str">
        <f>IFERROR(IF(LEN($B259)=0,"",Calc!$F250),"")</f>
        <v/>
      </c>
      <c r="G259" s="54" t="str">
        <f>IFERROR(IF(LEN($B259)=0,"",IF($C259&lt;&gt;currentmonthlypayment,0,Calc!$G250)),"")</f>
        <v/>
      </c>
    </row>
    <row r="260" spans="2:7" x14ac:dyDescent="0.25">
      <c r="B260" s="53" t="str">
        <f>IF(Calc!$B251&lt;=Calc!$K$4,Calc!$B251,"")</f>
        <v/>
      </c>
      <c r="C260" s="54" t="str">
        <f>IFERROR(IF(LEN($B260)=0,"",IF($B260&gt;=MAX(Calc!$H$5:$H$364),Calc!$K$10,Calc!$C251)),"")</f>
        <v/>
      </c>
      <c r="D260" s="54"/>
      <c r="E260" s="55" t="str">
        <f>IFERROR(IF(LEN($B260)=0,"",Calc!$E251),"")</f>
        <v/>
      </c>
      <c r="F260" s="54" t="str">
        <f>IFERROR(IF(LEN($B260)=0,"",Calc!$F251),"")</f>
        <v/>
      </c>
      <c r="G260" s="54" t="str">
        <f>IFERROR(IF(LEN($B260)=0,"",IF($C260&lt;&gt;currentmonthlypayment,0,Calc!$G251)),"")</f>
        <v/>
      </c>
    </row>
    <row r="261" spans="2:7" x14ac:dyDescent="0.25">
      <c r="B261" s="53" t="str">
        <f>IF(Calc!$B252&lt;=Calc!$K$4,Calc!$B252,"")</f>
        <v/>
      </c>
      <c r="C261" s="54" t="str">
        <f>IFERROR(IF(LEN($B261)=0,"",IF($B261&gt;=MAX(Calc!$H$5:$H$364),Calc!$K$10,Calc!$C252)),"")</f>
        <v/>
      </c>
      <c r="D261" s="54"/>
      <c r="E261" s="55" t="str">
        <f>IFERROR(IF(LEN($B261)=0,"",Calc!$E252),"")</f>
        <v/>
      </c>
      <c r="F261" s="54" t="str">
        <f>IFERROR(IF(LEN($B261)=0,"",Calc!$F252),"")</f>
        <v/>
      </c>
      <c r="G261" s="54" t="str">
        <f>IFERROR(IF(LEN($B261)=0,"",IF($C261&lt;&gt;currentmonthlypayment,0,Calc!$G252)),"")</f>
        <v/>
      </c>
    </row>
    <row r="262" spans="2:7" x14ac:dyDescent="0.25">
      <c r="B262" s="53" t="str">
        <f>IF(Calc!$B253&lt;=Calc!$K$4,Calc!$B253,"")</f>
        <v/>
      </c>
      <c r="C262" s="54" t="str">
        <f>IFERROR(IF(LEN($B262)=0,"",IF($B262&gt;=MAX(Calc!$H$5:$H$364),Calc!$K$10,Calc!$C253)),"")</f>
        <v/>
      </c>
      <c r="D262" s="54"/>
      <c r="E262" s="55" t="str">
        <f>IFERROR(IF(LEN($B262)=0,"",Calc!$E253),"")</f>
        <v/>
      </c>
      <c r="F262" s="54" t="str">
        <f>IFERROR(IF(LEN($B262)=0,"",Calc!$F253),"")</f>
        <v/>
      </c>
      <c r="G262" s="54" t="str">
        <f>IFERROR(IF(LEN($B262)=0,"",IF($C262&lt;&gt;currentmonthlypayment,0,Calc!$G253)),"")</f>
        <v/>
      </c>
    </row>
    <row r="263" spans="2:7" x14ac:dyDescent="0.25">
      <c r="B263" s="53" t="str">
        <f>IF(Calc!$B254&lt;=Calc!$K$4,Calc!$B254,"")</f>
        <v/>
      </c>
      <c r="C263" s="54" t="str">
        <f>IFERROR(IF(LEN($B263)=0,"",IF($B263&gt;=MAX(Calc!$H$5:$H$364),Calc!$K$10,Calc!$C254)),"")</f>
        <v/>
      </c>
      <c r="D263" s="54"/>
      <c r="E263" s="55" t="str">
        <f>IFERROR(IF(LEN($B263)=0,"",Calc!$E254),"")</f>
        <v/>
      </c>
      <c r="F263" s="54" t="str">
        <f>IFERROR(IF(LEN($B263)=0,"",Calc!$F254),"")</f>
        <v/>
      </c>
      <c r="G263" s="54" t="str">
        <f>IFERROR(IF(LEN($B263)=0,"",IF($C263&lt;&gt;currentmonthlypayment,0,Calc!$G254)),"")</f>
        <v/>
      </c>
    </row>
    <row r="264" spans="2:7" x14ac:dyDescent="0.25">
      <c r="B264" s="53" t="str">
        <f>IF(Calc!$B255&lt;=Calc!$K$4,Calc!$B255,"")</f>
        <v/>
      </c>
      <c r="C264" s="54" t="str">
        <f>IFERROR(IF(LEN($B264)=0,"",IF($B264&gt;=MAX(Calc!$H$5:$H$364),Calc!$K$10,Calc!$C255)),"")</f>
        <v/>
      </c>
      <c r="D264" s="54"/>
      <c r="E264" s="55" t="str">
        <f>IFERROR(IF(LEN($B264)=0,"",Calc!$E255),"")</f>
        <v/>
      </c>
      <c r="F264" s="54" t="str">
        <f>IFERROR(IF(LEN($B264)=0,"",Calc!$F255),"")</f>
        <v/>
      </c>
      <c r="G264" s="54" t="str">
        <f>IFERROR(IF(LEN($B264)=0,"",IF($C264&lt;&gt;currentmonthlypayment,0,Calc!$G255)),"")</f>
        <v/>
      </c>
    </row>
    <row r="265" spans="2:7" x14ac:dyDescent="0.25">
      <c r="B265" s="53" t="str">
        <f>IF(Calc!$B256&lt;=Calc!$K$4,Calc!$B256,"")</f>
        <v/>
      </c>
      <c r="C265" s="54" t="str">
        <f>IFERROR(IF(LEN($B265)=0,"",IF($B265&gt;=MAX(Calc!$H$5:$H$364),Calc!$K$10,Calc!$C256)),"")</f>
        <v/>
      </c>
      <c r="D265" s="54"/>
      <c r="E265" s="55" t="str">
        <f>IFERROR(IF(LEN($B265)=0,"",Calc!$E256),"")</f>
        <v/>
      </c>
      <c r="F265" s="54" t="str">
        <f>IFERROR(IF(LEN($B265)=0,"",Calc!$F256),"")</f>
        <v/>
      </c>
      <c r="G265" s="54" t="str">
        <f>IFERROR(IF(LEN($B265)=0,"",IF($C265&lt;&gt;currentmonthlypayment,0,Calc!$G256)),"")</f>
        <v/>
      </c>
    </row>
    <row r="266" spans="2:7" x14ac:dyDescent="0.25">
      <c r="B266" s="53" t="str">
        <f>IF(Calc!$B257&lt;=Calc!$K$4,Calc!$B257,"")</f>
        <v/>
      </c>
      <c r="C266" s="54" t="str">
        <f>IFERROR(IF(LEN($B266)=0,"",IF($B266&gt;=MAX(Calc!$H$5:$H$364),Calc!$K$10,Calc!$C257)),"")</f>
        <v/>
      </c>
      <c r="D266" s="54"/>
      <c r="E266" s="55" t="str">
        <f>IFERROR(IF(LEN($B266)=0,"",Calc!$E257),"")</f>
        <v/>
      </c>
      <c r="F266" s="54" t="str">
        <f>IFERROR(IF(LEN($B266)=0,"",Calc!$F257),"")</f>
        <v/>
      </c>
      <c r="G266" s="54" t="str">
        <f>IFERROR(IF(LEN($B266)=0,"",IF($C266&lt;&gt;currentmonthlypayment,0,Calc!$G257)),"")</f>
        <v/>
      </c>
    </row>
    <row r="267" spans="2:7" x14ac:dyDescent="0.25">
      <c r="B267" s="53" t="str">
        <f>IF(Calc!$B258&lt;=Calc!$K$4,Calc!$B258,"")</f>
        <v/>
      </c>
      <c r="C267" s="54" t="str">
        <f>IFERROR(IF(LEN($B267)=0,"",IF($B267&gt;=MAX(Calc!$H$5:$H$364),Calc!$K$10,Calc!$C258)),"")</f>
        <v/>
      </c>
      <c r="D267" s="54"/>
      <c r="E267" s="55" t="str">
        <f>IFERROR(IF(LEN($B267)=0,"",Calc!$E258),"")</f>
        <v/>
      </c>
      <c r="F267" s="54" t="str">
        <f>IFERROR(IF(LEN($B267)=0,"",Calc!$F258),"")</f>
        <v/>
      </c>
      <c r="G267" s="54" t="str">
        <f>IFERROR(IF(LEN($B267)=0,"",IF($C267&lt;&gt;currentmonthlypayment,0,Calc!$G258)),"")</f>
        <v/>
      </c>
    </row>
    <row r="268" spans="2:7" x14ac:dyDescent="0.25">
      <c r="B268" s="53" t="str">
        <f>IF(Calc!$B259&lt;=Calc!$K$4,Calc!$B259,"")</f>
        <v/>
      </c>
      <c r="C268" s="54" t="str">
        <f>IFERROR(IF(LEN($B268)=0,"",IF($B268&gt;=MAX(Calc!$H$5:$H$364),Calc!$K$10,Calc!$C259)),"")</f>
        <v/>
      </c>
      <c r="D268" s="54"/>
      <c r="E268" s="55" t="str">
        <f>IFERROR(IF(LEN($B268)=0,"",Calc!$E259),"")</f>
        <v/>
      </c>
      <c r="F268" s="54" t="str">
        <f>IFERROR(IF(LEN($B268)=0,"",Calc!$F259),"")</f>
        <v/>
      </c>
      <c r="G268" s="54" t="str">
        <f>IFERROR(IF(LEN($B268)=0,"",IF($C268&lt;&gt;currentmonthlypayment,0,Calc!$G259)),"")</f>
        <v/>
      </c>
    </row>
    <row r="269" spans="2:7" x14ac:dyDescent="0.25">
      <c r="B269" s="53" t="str">
        <f>IF(Calc!$B260&lt;=Calc!$K$4,Calc!$B260,"")</f>
        <v/>
      </c>
      <c r="C269" s="54" t="str">
        <f>IFERROR(IF(LEN($B269)=0,"",IF($B269&gt;=MAX(Calc!$H$5:$H$364),Calc!$K$10,Calc!$C260)),"")</f>
        <v/>
      </c>
      <c r="D269" s="54"/>
      <c r="E269" s="55" t="str">
        <f>IFERROR(IF(LEN($B269)=0,"",Calc!$E260),"")</f>
        <v/>
      </c>
      <c r="F269" s="54" t="str">
        <f>IFERROR(IF(LEN($B269)=0,"",Calc!$F260),"")</f>
        <v/>
      </c>
      <c r="G269" s="54" t="str">
        <f>IFERROR(IF(LEN($B269)=0,"",IF($C269&lt;&gt;currentmonthlypayment,0,Calc!$G260)),"")</f>
        <v/>
      </c>
    </row>
    <row r="270" spans="2:7" x14ac:dyDescent="0.25">
      <c r="B270" s="53" t="str">
        <f>IF(Calc!$B261&lt;=Calc!$K$4,Calc!$B261,"")</f>
        <v/>
      </c>
      <c r="C270" s="54" t="str">
        <f>IFERROR(IF(LEN($B270)=0,"",IF($B270&gt;=MAX(Calc!$H$5:$H$364),Calc!$K$10,Calc!$C261)),"")</f>
        <v/>
      </c>
      <c r="D270" s="54"/>
      <c r="E270" s="55" t="str">
        <f>IFERROR(IF(LEN($B270)=0,"",Calc!$E261),"")</f>
        <v/>
      </c>
      <c r="F270" s="54" t="str">
        <f>IFERROR(IF(LEN($B270)=0,"",Calc!$F261),"")</f>
        <v/>
      </c>
      <c r="G270" s="54" t="str">
        <f>IFERROR(IF(LEN($B270)=0,"",IF($C270&lt;&gt;currentmonthlypayment,0,Calc!$G261)),"")</f>
        <v/>
      </c>
    </row>
    <row r="271" spans="2:7" x14ac:dyDescent="0.25">
      <c r="B271" s="53" t="str">
        <f>IF(Calc!$B262&lt;=Calc!$K$4,Calc!$B262,"")</f>
        <v/>
      </c>
      <c r="C271" s="54" t="str">
        <f>IFERROR(IF(LEN($B271)=0,"",IF($B271&gt;=MAX(Calc!$H$5:$H$364),Calc!$K$10,Calc!$C262)),"")</f>
        <v/>
      </c>
      <c r="D271" s="54"/>
      <c r="E271" s="55" t="str">
        <f>IFERROR(IF(LEN($B271)=0,"",Calc!$E262),"")</f>
        <v/>
      </c>
      <c r="F271" s="54" t="str">
        <f>IFERROR(IF(LEN($B271)=0,"",Calc!$F262),"")</f>
        <v/>
      </c>
      <c r="G271" s="54" t="str">
        <f>IFERROR(IF(LEN($B271)=0,"",IF($C271&lt;&gt;currentmonthlypayment,0,Calc!$G262)),"")</f>
        <v/>
      </c>
    </row>
    <row r="272" spans="2:7" x14ac:dyDescent="0.25">
      <c r="B272" s="53" t="str">
        <f>IF(Calc!$B263&lt;=Calc!$K$4,Calc!$B263,"")</f>
        <v/>
      </c>
      <c r="C272" s="54" t="str">
        <f>IFERROR(IF(LEN($B272)=0,"",IF($B272&gt;=MAX(Calc!$H$5:$H$364),Calc!$K$10,Calc!$C263)),"")</f>
        <v/>
      </c>
      <c r="D272" s="54"/>
      <c r="E272" s="55" t="str">
        <f>IFERROR(IF(LEN($B272)=0,"",Calc!$E263),"")</f>
        <v/>
      </c>
      <c r="F272" s="54" t="str">
        <f>IFERROR(IF(LEN($B272)=0,"",Calc!$F263),"")</f>
        <v/>
      </c>
      <c r="G272" s="54" t="str">
        <f>IFERROR(IF(LEN($B272)=0,"",IF($C272&lt;&gt;currentmonthlypayment,0,Calc!$G263)),"")</f>
        <v/>
      </c>
    </row>
    <row r="273" spans="2:7" x14ac:dyDescent="0.25">
      <c r="B273" s="53" t="str">
        <f>IF(Calc!$B264&lt;=Calc!$K$4,Calc!$B264,"")</f>
        <v/>
      </c>
      <c r="C273" s="54" t="str">
        <f>IFERROR(IF(LEN($B273)=0,"",IF($B273&gt;=MAX(Calc!$H$5:$H$364),Calc!$K$10,Calc!$C264)),"")</f>
        <v/>
      </c>
      <c r="D273" s="54"/>
      <c r="E273" s="55" t="str">
        <f>IFERROR(IF(LEN($B273)=0,"",Calc!$E264),"")</f>
        <v/>
      </c>
      <c r="F273" s="54" t="str">
        <f>IFERROR(IF(LEN($B273)=0,"",Calc!$F264),"")</f>
        <v/>
      </c>
      <c r="G273" s="54" t="str">
        <f>IFERROR(IF(LEN($B273)=0,"",IF($C273&lt;&gt;currentmonthlypayment,0,Calc!$G264)),"")</f>
        <v/>
      </c>
    </row>
    <row r="274" spans="2:7" x14ac:dyDescent="0.25">
      <c r="B274" s="53" t="str">
        <f>IF(Calc!$B265&lt;=Calc!$K$4,Calc!$B265,"")</f>
        <v/>
      </c>
      <c r="C274" s="54" t="str">
        <f>IFERROR(IF(LEN($B274)=0,"",IF($B274&gt;=MAX(Calc!$H$5:$H$364),Calc!$K$10,Calc!$C265)),"")</f>
        <v/>
      </c>
      <c r="D274" s="54"/>
      <c r="E274" s="55" t="str">
        <f>IFERROR(IF(LEN($B274)=0,"",Calc!$E265),"")</f>
        <v/>
      </c>
      <c r="F274" s="54" t="str">
        <f>IFERROR(IF(LEN($B274)=0,"",Calc!$F265),"")</f>
        <v/>
      </c>
      <c r="G274" s="54" t="str">
        <f>IFERROR(IF(LEN($B274)=0,"",IF($C274&lt;&gt;currentmonthlypayment,0,Calc!$G265)),"")</f>
        <v/>
      </c>
    </row>
    <row r="275" spans="2:7" x14ac:dyDescent="0.25">
      <c r="B275" s="53" t="str">
        <f>IF(Calc!$B266&lt;=Calc!$K$4,Calc!$B266,"")</f>
        <v/>
      </c>
      <c r="C275" s="54" t="str">
        <f>IFERROR(IF(LEN($B275)=0,"",IF($B275&gt;=MAX(Calc!$H$5:$H$364),Calc!$K$10,Calc!$C266)),"")</f>
        <v/>
      </c>
      <c r="D275" s="54"/>
      <c r="E275" s="55" t="str">
        <f>IFERROR(IF(LEN($B275)=0,"",Calc!$E266),"")</f>
        <v/>
      </c>
      <c r="F275" s="54" t="str">
        <f>IFERROR(IF(LEN($B275)=0,"",Calc!$F266),"")</f>
        <v/>
      </c>
      <c r="G275" s="54" t="str">
        <f>IFERROR(IF(LEN($B275)=0,"",IF($C275&lt;&gt;currentmonthlypayment,0,Calc!$G266)),"")</f>
        <v/>
      </c>
    </row>
    <row r="276" spans="2:7" x14ac:dyDescent="0.25">
      <c r="B276" s="53" t="str">
        <f>IF(Calc!$B267&lt;=Calc!$K$4,Calc!$B267,"")</f>
        <v/>
      </c>
      <c r="C276" s="54" t="str">
        <f>IFERROR(IF(LEN($B276)=0,"",IF($B276&gt;=MAX(Calc!$H$5:$H$364),Calc!$K$10,Calc!$C267)),"")</f>
        <v/>
      </c>
      <c r="D276" s="54"/>
      <c r="E276" s="55" t="str">
        <f>IFERROR(IF(LEN($B276)=0,"",Calc!$E267),"")</f>
        <v/>
      </c>
      <c r="F276" s="54" t="str">
        <f>IFERROR(IF(LEN($B276)=0,"",Calc!$F267),"")</f>
        <v/>
      </c>
      <c r="G276" s="54" t="str">
        <f>IFERROR(IF(LEN($B276)=0,"",IF($C276&lt;&gt;currentmonthlypayment,0,Calc!$G267)),"")</f>
        <v/>
      </c>
    </row>
    <row r="277" spans="2:7" x14ac:dyDescent="0.25">
      <c r="B277" s="53" t="str">
        <f>IF(Calc!$B268&lt;=Calc!$K$4,Calc!$B268,"")</f>
        <v/>
      </c>
      <c r="C277" s="54" t="str">
        <f>IFERROR(IF(LEN($B277)=0,"",IF($B277&gt;=MAX(Calc!$H$5:$H$364),Calc!$K$10,Calc!$C268)),"")</f>
        <v/>
      </c>
      <c r="D277" s="54"/>
      <c r="E277" s="55" t="str">
        <f>IFERROR(IF(LEN($B277)=0,"",Calc!$E268),"")</f>
        <v/>
      </c>
      <c r="F277" s="54" t="str">
        <f>IFERROR(IF(LEN($B277)=0,"",Calc!$F268),"")</f>
        <v/>
      </c>
      <c r="G277" s="54" t="str">
        <f>IFERROR(IF(LEN($B277)=0,"",IF($C277&lt;&gt;currentmonthlypayment,0,Calc!$G268)),"")</f>
        <v/>
      </c>
    </row>
    <row r="278" spans="2:7" x14ac:dyDescent="0.25">
      <c r="B278" s="53" t="str">
        <f>IF(Calc!$B269&lt;=Calc!$K$4,Calc!$B269,"")</f>
        <v/>
      </c>
      <c r="C278" s="54" t="str">
        <f>IFERROR(IF(LEN($B278)=0,"",IF($B278&gt;=MAX(Calc!$H$5:$H$364),Calc!$K$10,Calc!$C269)),"")</f>
        <v/>
      </c>
      <c r="D278" s="54"/>
      <c r="E278" s="55" t="str">
        <f>IFERROR(IF(LEN($B278)=0,"",Calc!$E269),"")</f>
        <v/>
      </c>
      <c r="F278" s="54" t="str">
        <f>IFERROR(IF(LEN($B278)=0,"",Calc!$F269),"")</f>
        <v/>
      </c>
      <c r="G278" s="54" t="str">
        <f>IFERROR(IF(LEN($B278)=0,"",IF($C278&lt;&gt;currentmonthlypayment,0,Calc!$G269)),"")</f>
        <v/>
      </c>
    </row>
    <row r="279" spans="2:7" x14ac:dyDescent="0.25">
      <c r="B279" s="53" t="str">
        <f>IF(Calc!$B270&lt;=Calc!$K$4,Calc!$B270,"")</f>
        <v/>
      </c>
      <c r="C279" s="54" t="str">
        <f>IFERROR(IF(LEN($B279)=0,"",IF($B279&gt;=MAX(Calc!$H$5:$H$364),Calc!$K$10,Calc!$C270)),"")</f>
        <v/>
      </c>
      <c r="D279" s="54"/>
      <c r="E279" s="55" t="str">
        <f>IFERROR(IF(LEN($B279)=0,"",Calc!$E270),"")</f>
        <v/>
      </c>
      <c r="F279" s="54" t="str">
        <f>IFERROR(IF(LEN($B279)=0,"",Calc!$F270),"")</f>
        <v/>
      </c>
      <c r="G279" s="54" t="str">
        <f>IFERROR(IF(LEN($B279)=0,"",IF($C279&lt;&gt;currentmonthlypayment,0,Calc!$G270)),"")</f>
        <v/>
      </c>
    </row>
    <row r="280" spans="2:7" x14ac:dyDescent="0.25">
      <c r="B280" s="53" t="str">
        <f>IF(Calc!$B271&lt;=Calc!$K$4,Calc!$B271,"")</f>
        <v/>
      </c>
      <c r="C280" s="54" t="str">
        <f>IFERROR(IF(LEN($B280)=0,"",IF($B280&gt;=MAX(Calc!$H$5:$H$364),Calc!$K$10,Calc!$C271)),"")</f>
        <v/>
      </c>
      <c r="D280" s="54"/>
      <c r="E280" s="55" t="str">
        <f>IFERROR(IF(LEN($B280)=0,"",Calc!$E271),"")</f>
        <v/>
      </c>
      <c r="F280" s="54" t="str">
        <f>IFERROR(IF(LEN($B280)=0,"",Calc!$F271),"")</f>
        <v/>
      </c>
      <c r="G280" s="54" t="str">
        <f>IFERROR(IF(LEN($B280)=0,"",IF($C280&lt;&gt;currentmonthlypayment,0,Calc!$G271)),"")</f>
        <v/>
      </c>
    </row>
    <row r="281" spans="2:7" x14ac:dyDescent="0.25">
      <c r="B281" s="53" t="str">
        <f>IF(Calc!$B272&lt;=Calc!$K$4,Calc!$B272,"")</f>
        <v/>
      </c>
      <c r="C281" s="54" t="str">
        <f>IFERROR(IF(LEN($B281)=0,"",IF($B281&gt;=MAX(Calc!$H$5:$H$364),Calc!$K$10,Calc!$C272)),"")</f>
        <v/>
      </c>
      <c r="D281" s="54"/>
      <c r="E281" s="55" t="str">
        <f>IFERROR(IF(LEN($B281)=0,"",Calc!$E272),"")</f>
        <v/>
      </c>
      <c r="F281" s="54" t="str">
        <f>IFERROR(IF(LEN($B281)=0,"",Calc!$F272),"")</f>
        <v/>
      </c>
      <c r="G281" s="54" t="str">
        <f>IFERROR(IF(LEN($B281)=0,"",IF($C281&lt;&gt;currentmonthlypayment,0,Calc!$G272)),"")</f>
        <v/>
      </c>
    </row>
    <row r="282" spans="2:7" x14ac:dyDescent="0.25">
      <c r="B282" s="53" t="str">
        <f>IF(Calc!$B273&lt;=Calc!$K$4,Calc!$B273,"")</f>
        <v/>
      </c>
      <c r="C282" s="54" t="str">
        <f>IFERROR(IF(LEN($B282)=0,"",IF($B282&gt;=MAX(Calc!$H$5:$H$364),Calc!$K$10,Calc!$C273)),"")</f>
        <v/>
      </c>
      <c r="D282" s="54"/>
      <c r="E282" s="55" t="str">
        <f>IFERROR(IF(LEN($B282)=0,"",Calc!$E273),"")</f>
        <v/>
      </c>
      <c r="F282" s="54" t="str">
        <f>IFERROR(IF(LEN($B282)=0,"",Calc!$F273),"")</f>
        <v/>
      </c>
      <c r="G282" s="54" t="str">
        <f>IFERROR(IF(LEN($B282)=0,"",IF($C282&lt;&gt;currentmonthlypayment,0,Calc!$G273)),"")</f>
        <v/>
      </c>
    </row>
    <row r="283" spans="2:7" x14ac:dyDescent="0.25">
      <c r="B283" s="53" t="str">
        <f>IF(Calc!$B274&lt;=Calc!$K$4,Calc!$B274,"")</f>
        <v/>
      </c>
      <c r="C283" s="54" t="str">
        <f>IFERROR(IF(LEN($B283)=0,"",IF($B283&gt;=MAX(Calc!$H$5:$H$364),Calc!$K$10,Calc!$C274)),"")</f>
        <v/>
      </c>
      <c r="D283" s="54"/>
      <c r="E283" s="55" t="str">
        <f>IFERROR(IF(LEN($B283)=0,"",Calc!$E274),"")</f>
        <v/>
      </c>
      <c r="F283" s="54" t="str">
        <f>IFERROR(IF(LEN($B283)=0,"",Calc!$F274),"")</f>
        <v/>
      </c>
      <c r="G283" s="54" t="str">
        <f>IFERROR(IF(LEN($B283)=0,"",IF($C283&lt;&gt;currentmonthlypayment,0,Calc!$G274)),"")</f>
        <v/>
      </c>
    </row>
    <row r="284" spans="2:7" x14ac:dyDescent="0.25">
      <c r="B284" s="53" t="str">
        <f>IF(Calc!$B275&lt;=Calc!$K$4,Calc!$B275,"")</f>
        <v/>
      </c>
      <c r="C284" s="54" t="str">
        <f>IFERROR(IF(LEN($B284)=0,"",IF($B284&gt;=MAX(Calc!$H$5:$H$364),Calc!$K$10,Calc!$C275)),"")</f>
        <v/>
      </c>
      <c r="D284" s="54"/>
      <c r="E284" s="55" t="str">
        <f>IFERROR(IF(LEN($B284)=0,"",Calc!$E275),"")</f>
        <v/>
      </c>
      <c r="F284" s="54" t="str">
        <f>IFERROR(IF(LEN($B284)=0,"",Calc!$F275),"")</f>
        <v/>
      </c>
      <c r="G284" s="54" t="str">
        <f>IFERROR(IF(LEN($B284)=0,"",IF($C284&lt;&gt;currentmonthlypayment,0,Calc!$G275)),"")</f>
        <v/>
      </c>
    </row>
    <row r="285" spans="2:7" x14ac:dyDescent="0.25">
      <c r="B285" s="53" t="str">
        <f>IF(Calc!$B276&lt;=Calc!$K$4,Calc!$B276,"")</f>
        <v/>
      </c>
      <c r="C285" s="54" t="str">
        <f>IFERROR(IF(LEN($B285)=0,"",IF($B285&gt;=MAX(Calc!$H$5:$H$364),Calc!$K$10,Calc!$C276)),"")</f>
        <v/>
      </c>
      <c r="D285" s="54"/>
      <c r="E285" s="55" t="str">
        <f>IFERROR(IF(LEN($B285)=0,"",Calc!$E276),"")</f>
        <v/>
      </c>
      <c r="F285" s="54" t="str">
        <f>IFERROR(IF(LEN($B285)=0,"",Calc!$F276),"")</f>
        <v/>
      </c>
      <c r="G285" s="54" t="str">
        <f>IFERROR(IF(LEN($B285)=0,"",IF($C285&lt;&gt;currentmonthlypayment,0,Calc!$G276)),"")</f>
        <v/>
      </c>
    </row>
    <row r="286" spans="2:7" x14ac:dyDescent="0.25">
      <c r="B286" s="53" t="str">
        <f>IF(Calc!$B277&lt;=Calc!$K$4,Calc!$B277,"")</f>
        <v/>
      </c>
      <c r="C286" s="54" t="str">
        <f>IFERROR(IF(LEN($B286)=0,"",IF($B286&gt;=MAX(Calc!$H$5:$H$364),Calc!$K$10,Calc!$C277)),"")</f>
        <v/>
      </c>
      <c r="D286" s="54"/>
      <c r="E286" s="55" t="str">
        <f>IFERROR(IF(LEN($B286)=0,"",Calc!$E277),"")</f>
        <v/>
      </c>
      <c r="F286" s="54" t="str">
        <f>IFERROR(IF(LEN($B286)=0,"",Calc!$F277),"")</f>
        <v/>
      </c>
      <c r="G286" s="54" t="str">
        <f>IFERROR(IF(LEN($B286)=0,"",IF($C286&lt;&gt;currentmonthlypayment,0,Calc!$G277)),"")</f>
        <v/>
      </c>
    </row>
    <row r="287" spans="2:7" x14ac:dyDescent="0.25">
      <c r="B287" s="53" t="str">
        <f>IF(Calc!$B278&lt;=Calc!$K$4,Calc!$B278,"")</f>
        <v/>
      </c>
      <c r="C287" s="54" t="str">
        <f>IFERROR(IF(LEN($B287)=0,"",IF($B287&gt;=MAX(Calc!$H$5:$H$364),Calc!$K$10,Calc!$C278)),"")</f>
        <v/>
      </c>
      <c r="D287" s="54"/>
      <c r="E287" s="55" t="str">
        <f>IFERROR(IF(LEN($B287)=0,"",Calc!$E278),"")</f>
        <v/>
      </c>
      <c r="F287" s="54" t="str">
        <f>IFERROR(IF(LEN($B287)=0,"",Calc!$F278),"")</f>
        <v/>
      </c>
      <c r="G287" s="54" t="str">
        <f>IFERROR(IF(LEN($B287)=0,"",IF($C287&lt;&gt;currentmonthlypayment,0,Calc!$G278)),"")</f>
        <v/>
      </c>
    </row>
    <row r="288" spans="2:7" x14ac:dyDescent="0.25">
      <c r="B288" s="53" t="str">
        <f>IF(Calc!$B279&lt;=Calc!$K$4,Calc!$B279,"")</f>
        <v/>
      </c>
      <c r="C288" s="54" t="str">
        <f>IFERROR(IF(LEN($B288)=0,"",IF($B288&gt;=MAX(Calc!$H$5:$H$364),Calc!$K$10,Calc!$C279)),"")</f>
        <v/>
      </c>
      <c r="D288" s="54"/>
      <c r="E288" s="55" t="str">
        <f>IFERROR(IF(LEN($B288)=0,"",Calc!$E279),"")</f>
        <v/>
      </c>
      <c r="F288" s="54" t="str">
        <f>IFERROR(IF(LEN($B288)=0,"",Calc!$F279),"")</f>
        <v/>
      </c>
      <c r="G288" s="54" t="str">
        <f>IFERROR(IF(LEN($B288)=0,"",IF($C288&lt;&gt;currentmonthlypayment,0,Calc!$G279)),"")</f>
        <v/>
      </c>
    </row>
    <row r="289" spans="2:7" x14ac:dyDescent="0.25">
      <c r="B289" s="53" t="str">
        <f>IF(Calc!$B280&lt;=Calc!$K$4,Calc!$B280,"")</f>
        <v/>
      </c>
      <c r="C289" s="54" t="str">
        <f>IFERROR(IF(LEN($B289)=0,"",IF($B289&gt;=MAX(Calc!$H$5:$H$364),Calc!$K$10,Calc!$C280)),"")</f>
        <v/>
      </c>
      <c r="D289" s="54"/>
      <c r="E289" s="55" t="str">
        <f>IFERROR(IF(LEN($B289)=0,"",Calc!$E280),"")</f>
        <v/>
      </c>
      <c r="F289" s="54" t="str">
        <f>IFERROR(IF(LEN($B289)=0,"",Calc!$F280),"")</f>
        <v/>
      </c>
      <c r="G289" s="54" t="str">
        <f>IFERROR(IF(LEN($B289)=0,"",IF($C289&lt;&gt;currentmonthlypayment,0,Calc!$G280)),"")</f>
        <v/>
      </c>
    </row>
    <row r="290" spans="2:7" x14ac:dyDescent="0.25">
      <c r="B290" s="53" t="str">
        <f>IF(Calc!$B281&lt;=Calc!$K$4,Calc!$B281,"")</f>
        <v/>
      </c>
      <c r="C290" s="54" t="str">
        <f>IFERROR(IF(LEN($B290)=0,"",IF($B290&gt;=MAX(Calc!$H$5:$H$364),Calc!$K$10,Calc!$C281)),"")</f>
        <v/>
      </c>
      <c r="D290" s="54"/>
      <c r="E290" s="55" t="str">
        <f>IFERROR(IF(LEN($B290)=0,"",Calc!$E281),"")</f>
        <v/>
      </c>
      <c r="F290" s="54" t="str">
        <f>IFERROR(IF(LEN($B290)=0,"",Calc!$F281),"")</f>
        <v/>
      </c>
      <c r="G290" s="54" t="str">
        <f>IFERROR(IF(LEN($B290)=0,"",IF($C290&lt;&gt;currentmonthlypayment,0,Calc!$G281)),"")</f>
        <v/>
      </c>
    </row>
    <row r="291" spans="2:7" x14ac:dyDescent="0.25">
      <c r="B291" s="53" t="str">
        <f>IF(Calc!$B282&lt;=Calc!$K$4,Calc!$B282,"")</f>
        <v/>
      </c>
      <c r="C291" s="54" t="str">
        <f>IFERROR(IF(LEN($B291)=0,"",IF($B291&gt;=MAX(Calc!$H$5:$H$364),Calc!$K$10,Calc!$C282)),"")</f>
        <v/>
      </c>
      <c r="D291" s="54"/>
      <c r="E291" s="55" t="str">
        <f>IFERROR(IF(LEN($B291)=0,"",Calc!$E282),"")</f>
        <v/>
      </c>
      <c r="F291" s="54" t="str">
        <f>IFERROR(IF(LEN($B291)=0,"",Calc!$F282),"")</f>
        <v/>
      </c>
      <c r="G291" s="54" t="str">
        <f>IFERROR(IF(LEN($B291)=0,"",IF($C291&lt;&gt;currentmonthlypayment,0,Calc!$G282)),"")</f>
        <v/>
      </c>
    </row>
    <row r="292" spans="2:7" x14ac:dyDescent="0.25">
      <c r="B292" s="53" t="str">
        <f>IF(Calc!$B283&lt;=Calc!$K$4,Calc!$B283,"")</f>
        <v/>
      </c>
      <c r="C292" s="54" t="str">
        <f>IFERROR(IF(LEN($B292)=0,"",IF($B292&gt;=MAX(Calc!$H$5:$H$364),Calc!$K$10,Calc!$C283)),"")</f>
        <v/>
      </c>
      <c r="D292" s="54"/>
      <c r="E292" s="55" t="str">
        <f>IFERROR(IF(LEN($B292)=0,"",Calc!$E283),"")</f>
        <v/>
      </c>
      <c r="F292" s="54" t="str">
        <f>IFERROR(IF(LEN($B292)=0,"",Calc!$F283),"")</f>
        <v/>
      </c>
      <c r="G292" s="54" t="str">
        <f>IFERROR(IF(LEN($B292)=0,"",IF($C292&lt;&gt;currentmonthlypayment,0,Calc!$G283)),"")</f>
        <v/>
      </c>
    </row>
    <row r="293" spans="2:7" x14ac:dyDescent="0.25">
      <c r="B293" s="53" t="str">
        <f>IF(Calc!$B284&lt;=Calc!$K$4,Calc!$B284,"")</f>
        <v/>
      </c>
      <c r="C293" s="54" t="str">
        <f>IFERROR(IF(LEN($B293)=0,"",IF($B293&gt;=MAX(Calc!$H$5:$H$364),Calc!$K$10,Calc!$C284)),"")</f>
        <v/>
      </c>
      <c r="D293" s="54"/>
      <c r="E293" s="55" t="str">
        <f>IFERROR(IF(LEN($B293)=0,"",Calc!$E284),"")</f>
        <v/>
      </c>
      <c r="F293" s="54" t="str">
        <f>IFERROR(IF(LEN($B293)=0,"",Calc!$F284),"")</f>
        <v/>
      </c>
      <c r="G293" s="54" t="str">
        <f>IFERROR(IF(LEN($B293)=0,"",IF($C293&lt;&gt;currentmonthlypayment,0,Calc!$G284)),"")</f>
        <v/>
      </c>
    </row>
    <row r="294" spans="2:7" x14ac:dyDescent="0.25">
      <c r="B294" s="53" t="str">
        <f>IF(Calc!$B285&lt;=Calc!$K$4,Calc!$B285,"")</f>
        <v/>
      </c>
      <c r="C294" s="54" t="str">
        <f>IFERROR(IF(LEN($B294)=0,"",IF($B294&gt;=MAX(Calc!$H$5:$H$364),Calc!$K$10,Calc!$C285)),"")</f>
        <v/>
      </c>
      <c r="D294" s="54"/>
      <c r="E294" s="55" t="str">
        <f>IFERROR(IF(LEN($B294)=0,"",Calc!$E285),"")</f>
        <v/>
      </c>
      <c r="F294" s="54" t="str">
        <f>IFERROR(IF(LEN($B294)=0,"",Calc!$F285),"")</f>
        <v/>
      </c>
      <c r="G294" s="54" t="str">
        <f>IFERROR(IF(LEN($B294)=0,"",IF($C294&lt;&gt;currentmonthlypayment,0,Calc!$G285)),"")</f>
        <v/>
      </c>
    </row>
    <row r="295" spans="2:7" x14ac:dyDescent="0.25">
      <c r="B295" s="53" t="str">
        <f>IF(Calc!$B286&lt;=Calc!$K$4,Calc!$B286,"")</f>
        <v/>
      </c>
      <c r="C295" s="54" t="str">
        <f>IFERROR(IF(LEN($B295)=0,"",IF($B295&gt;=MAX(Calc!$H$5:$H$364),Calc!$K$10,Calc!$C286)),"")</f>
        <v/>
      </c>
      <c r="D295" s="54"/>
      <c r="E295" s="55" t="str">
        <f>IFERROR(IF(LEN($B295)=0,"",Calc!$E286),"")</f>
        <v/>
      </c>
      <c r="F295" s="54" t="str">
        <f>IFERROR(IF(LEN($B295)=0,"",Calc!$F286),"")</f>
        <v/>
      </c>
      <c r="G295" s="54" t="str">
        <f>IFERROR(IF(LEN($B295)=0,"",IF($C295&lt;&gt;currentmonthlypayment,0,Calc!$G286)),"")</f>
        <v/>
      </c>
    </row>
    <row r="296" spans="2:7" x14ac:dyDescent="0.25">
      <c r="B296" s="53" t="str">
        <f>IF(Calc!$B287&lt;=Calc!$K$4,Calc!$B287,"")</f>
        <v/>
      </c>
      <c r="C296" s="54" t="str">
        <f>IFERROR(IF(LEN($B296)=0,"",IF($B296&gt;=MAX(Calc!$H$5:$H$364),Calc!$K$10,Calc!$C287)),"")</f>
        <v/>
      </c>
      <c r="D296" s="54"/>
      <c r="E296" s="55" t="str">
        <f>IFERROR(IF(LEN($B296)=0,"",Calc!$E287),"")</f>
        <v/>
      </c>
      <c r="F296" s="54" t="str">
        <f>IFERROR(IF(LEN($B296)=0,"",Calc!$F287),"")</f>
        <v/>
      </c>
      <c r="G296" s="54" t="str">
        <f>IFERROR(IF(LEN($B296)=0,"",IF($C296&lt;&gt;currentmonthlypayment,0,Calc!$G287)),"")</f>
        <v/>
      </c>
    </row>
    <row r="297" spans="2:7" x14ac:dyDescent="0.25">
      <c r="B297" s="53" t="str">
        <f>IF(Calc!$B288&lt;=Calc!$K$4,Calc!$B288,"")</f>
        <v/>
      </c>
      <c r="C297" s="54" t="str">
        <f>IFERROR(IF(LEN($B297)=0,"",IF($B297&gt;=MAX(Calc!$H$5:$H$364),Calc!$K$10,Calc!$C288)),"")</f>
        <v/>
      </c>
      <c r="D297" s="54"/>
      <c r="E297" s="55" t="str">
        <f>IFERROR(IF(LEN($B297)=0,"",Calc!$E288),"")</f>
        <v/>
      </c>
      <c r="F297" s="54" t="str">
        <f>IFERROR(IF(LEN($B297)=0,"",Calc!$F288),"")</f>
        <v/>
      </c>
      <c r="G297" s="54" t="str">
        <f>IFERROR(IF(LEN($B297)=0,"",IF($C297&lt;&gt;currentmonthlypayment,0,Calc!$G288)),"")</f>
        <v/>
      </c>
    </row>
    <row r="298" spans="2:7" x14ac:dyDescent="0.25">
      <c r="B298" s="53" t="str">
        <f>IF(Calc!$B289&lt;=Calc!$K$4,Calc!$B289,"")</f>
        <v/>
      </c>
      <c r="C298" s="54" t="str">
        <f>IFERROR(IF(LEN($B298)=0,"",IF($B298&gt;=MAX(Calc!$H$5:$H$364),Calc!$K$10,Calc!$C289)),"")</f>
        <v/>
      </c>
      <c r="D298" s="54"/>
      <c r="E298" s="55" t="str">
        <f>IFERROR(IF(LEN($B298)=0,"",Calc!$E289),"")</f>
        <v/>
      </c>
      <c r="F298" s="54" t="str">
        <f>IFERROR(IF(LEN($B298)=0,"",Calc!$F289),"")</f>
        <v/>
      </c>
      <c r="G298" s="54" t="str">
        <f>IFERROR(IF(LEN($B298)=0,"",IF($C298&lt;&gt;currentmonthlypayment,0,Calc!$G289)),"")</f>
        <v/>
      </c>
    </row>
    <row r="299" spans="2:7" x14ac:dyDescent="0.25">
      <c r="B299" s="53" t="str">
        <f>IF(Calc!$B290&lt;=Calc!$K$4,Calc!$B290,"")</f>
        <v/>
      </c>
      <c r="C299" s="54" t="str">
        <f>IFERROR(IF(LEN($B299)=0,"",IF($B299&gt;=MAX(Calc!$H$5:$H$364),Calc!$K$10,Calc!$C290)),"")</f>
        <v/>
      </c>
      <c r="D299" s="54"/>
      <c r="E299" s="55" t="str">
        <f>IFERROR(IF(LEN($B299)=0,"",Calc!$E290),"")</f>
        <v/>
      </c>
      <c r="F299" s="54" t="str">
        <f>IFERROR(IF(LEN($B299)=0,"",Calc!$F290),"")</f>
        <v/>
      </c>
      <c r="G299" s="54" t="str">
        <f>IFERROR(IF(LEN($B299)=0,"",IF($C299&lt;&gt;currentmonthlypayment,0,Calc!$G290)),"")</f>
        <v/>
      </c>
    </row>
    <row r="300" spans="2:7" x14ac:dyDescent="0.25">
      <c r="B300" s="53" t="str">
        <f>IF(Calc!$B291&lt;=Calc!$K$4,Calc!$B291,"")</f>
        <v/>
      </c>
      <c r="C300" s="54" t="str">
        <f>IFERROR(IF(LEN($B300)=0,"",IF($B300&gt;=MAX(Calc!$H$5:$H$364),Calc!$K$10,Calc!$C291)),"")</f>
        <v/>
      </c>
      <c r="D300" s="54"/>
      <c r="E300" s="55" t="str">
        <f>IFERROR(IF(LEN($B300)=0,"",Calc!$E291),"")</f>
        <v/>
      </c>
      <c r="F300" s="54" t="str">
        <f>IFERROR(IF(LEN($B300)=0,"",Calc!$F291),"")</f>
        <v/>
      </c>
      <c r="G300" s="54" t="str">
        <f>IFERROR(IF(LEN($B300)=0,"",IF($C300&lt;&gt;currentmonthlypayment,0,Calc!$G291)),"")</f>
        <v/>
      </c>
    </row>
    <row r="301" spans="2:7" x14ac:dyDescent="0.25">
      <c r="B301" s="53" t="str">
        <f>IF(Calc!$B292&lt;=Calc!$K$4,Calc!$B292,"")</f>
        <v/>
      </c>
      <c r="C301" s="54" t="str">
        <f>IFERROR(IF(LEN($B301)=0,"",IF($B301&gt;=MAX(Calc!$H$5:$H$364),Calc!$K$10,Calc!$C292)),"")</f>
        <v/>
      </c>
      <c r="D301" s="54"/>
      <c r="E301" s="55" t="str">
        <f>IFERROR(IF(LEN($B301)=0,"",Calc!$E292),"")</f>
        <v/>
      </c>
      <c r="F301" s="54" t="str">
        <f>IFERROR(IF(LEN($B301)=0,"",Calc!$F292),"")</f>
        <v/>
      </c>
      <c r="G301" s="54" t="str">
        <f>IFERROR(IF(LEN($B301)=0,"",IF($C301&lt;&gt;currentmonthlypayment,0,Calc!$G292)),"")</f>
        <v/>
      </c>
    </row>
    <row r="302" spans="2:7" x14ac:dyDescent="0.25">
      <c r="B302" s="53" t="str">
        <f>IF(Calc!$B293&lt;=Calc!$K$4,Calc!$B293,"")</f>
        <v/>
      </c>
      <c r="C302" s="54" t="str">
        <f>IFERROR(IF(LEN($B302)=0,"",IF($B302&gt;=MAX(Calc!$H$5:$H$364),Calc!$K$10,Calc!$C293)),"")</f>
        <v/>
      </c>
      <c r="D302" s="54"/>
      <c r="E302" s="55" t="str">
        <f>IFERROR(IF(LEN($B302)=0,"",Calc!$E293),"")</f>
        <v/>
      </c>
      <c r="F302" s="54" t="str">
        <f>IFERROR(IF(LEN($B302)=0,"",Calc!$F293),"")</f>
        <v/>
      </c>
      <c r="G302" s="54" t="str">
        <f>IFERROR(IF(LEN($B302)=0,"",IF($C302&lt;&gt;currentmonthlypayment,0,Calc!$G293)),"")</f>
        <v/>
      </c>
    </row>
    <row r="303" spans="2:7" x14ac:dyDescent="0.25">
      <c r="B303" s="53" t="str">
        <f>IF(Calc!$B294&lt;=Calc!$K$4,Calc!$B294,"")</f>
        <v/>
      </c>
      <c r="C303" s="54" t="str">
        <f>IFERROR(IF(LEN($B303)=0,"",IF($B303&gt;=MAX(Calc!$H$5:$H$364),Calc!$K$10,Calc!$C294)),"")</f>
        <v/>
      </c>
      <c r="D303" s="54"/>
      <c r="E303" s="55" t="str">
        <f>IFERROR(IF(LEN($B303)=0,"",Calc!$E294),"")</f>
        <v/>
      </c>
      <c r="F303" s="54" t="str">
        <f>IFERROR(IF(LEN($B303)=0,"",Calc!$F294),"")</f>
        <v/>
      </c>
      <c r="G303" s="54" t="str">
        <f>IFERROR(IF(LEN($B303)=0,"",IF($C303&lt;&gt;currentmonthlypayment,0,Calc!$G294)),"")</f>
        <v/>
      </c>
    </row>
    <row r="304" spans="2:7" x14ac:dyDescent="0.25">
      <c r="B304" s="53" t="str">
        <f>IF(Calc!$B295&lt;=Calc!$K$4,Calc!$B295,"")</f>
        <v/>
      </c>
      <c r="C304" s="54" t="str">
        <f>IFERROR(IF(LEN($B304)=0,"",IF($B304&gt;=MAX(Calc!$H$5:$H$364),Calc!$K$10,Calc!$C295)),"")</f>
        <v/>
      </c>
      <c r="D304" s="54"/>
      <c r="E304" s="55" t="str">
        <f>IFERROR(IF(LEN($B304)=0,"",Calc!$E295),"")</f>
        <v/>
      </c>
      <c r="F304" s="54" t="str">
        <f>IFERROR(IF(LEN($B304)=0,"",Calc!$F295),"")</f>
        <v/>
      </c>
      <c r="G304" s="54" t="str">
        <f>IFERROR(IF(LEN($B304)=0,"",IF($C304&lt;&gt;currentmonthlypayment,0,Calc!$G295)),"")</f>
        <v/>
      </c>
    </row>
    <row r="305" spans="2:7" x14ac:dyDescent="0.25">
      <c r="B305" s="53" t="str">
        <f>IF(Calc!$B296&lt;=Calc!$K$4,Calc!$B296,"")</f>
        <v/>
      </c>
      <c r="C305" s="54" t="str">
        <f>IFERROR(IF(LEN($B305)=0,"",IF($B305&gt;=MAX(Calc!$H$5:$H$364),Calc!$K$10,Calc!$C296)),"")</f>
        <v/>
      </c>
      <c r="D305" s="54"/>
      <c r="E305" s="55" t="str">
        <f>IFERROR(IF(LEN($B305)=0,"",Calc!$E296),"")</f>
        <v/>
      </c>
      <c r="F305" s="54" t="str">
        <f>IFERROR(IF(LEN($B305)=0,"",Calc!$F296),"")</f>
        <v/>
      </c>
      <c r="G305" s="54" t="str">
        <f>IFERROR(IF(LEN($B305)=0,"",IF($C305&lt;&gt;currentmonthlypayment,0,Calc!$G296)),"")</f>
        <v/>
      </c>
    </row>
    <row r="306" spans="2:7" x14ac:dyDescent="0.25">
      <c r="B306" s="53" t="str">
        <f>IF(Calc!$B297&lt;=Calc!$K$4,Calc!$B297,"")</f>
        <v/>
      </c>
      <c r="C306" s="54" t="str">
        <f>IFERROR(IF(LEN($B306)=0,"",IF($B306&gt;=MAX(Calc!$H$5:$H$364),Calc!$K$10,Calc!$C297)),"")</f>
        <v/>
      </c>
      <c r="D306" s="54"/>
      <c r="E306" s="55" t="str">
        <f>IFERROR(IF(LEN($B306)=0,"",Calc!$E297),"")</f>
        <v/>
      </c>
      <c r="F306" s="54" t="str">
        <f>IFERROR(IF(LEN($B306)=0,"",Calc!$F297),"")</f>
        <v/>
      </c>
      <c r="G306" s="54" t="str">
        <f>IFERROR(IF(LEN($B306)=0,"",IF($C306&lt;&gt;currentmonthlypayment,0,Calc!$G297)),"")</f>
        <v/>
      </c>
    </row>
    <row r="307" spans="2:7" x14ac:dyDescent="0.25">
      <c r="B307" s="53" t="str">
        <f>IF(Calc!$B298&lt;=Calc!$K$4,Calc!$B298,"")</f>
        <v/>
      </c>
      <c r="C307" s="54" t="str">
        <f>IFERROR(IF(LEN($B307)=0,"",IF($B307&gt;=MAX(Calc!$H$5:$H$364),Calc!$K$10,Calc!$C298)),"")</f>
        <v/>
      </c>
      <c r="D307" s="54"/>
      <c r="E307" s="55" t="str">
        <f>IFERROR(IF(LEN($B307)=0,"",Calc!$E298),"")</f>
        <v/>
      </c>
      <c r="F307" s="54" t="str">
        <f>IFERROR(IF(LEN($B307)=0,"",Calc!$F298),"")</f>
        <v/>
      </c>
      <c r="G307" s="54" t="str">
        <f>IFERROR(IF(LEN($B307)=0,"",IF($C307&lt;&gt;currentmonthlypayment,0,Calc!$G298)),"")</f>
        <v/>
      </c>
    </row>
    <row r="308" spans="2:7" x14ac:dyDescent="0.25">
      <c r="B308" s="53" t="str">
        <f>IF(Calc!$B299&lt;=Calc!$K$4,Calc!$B299,"")</f>
        <v/>
      </c>
      <c r="C308" s="54" t="str">
        <f>IFERROR(IF(LEN($B308)=0,"",IF($B308&gt;=MAX(Calc!$H$5:$H$364),Calc!$K$10,Calc!$C299)),"")</f>
        <v/>
      </c>
      <c r="D308" s="54"/>
      <c r="E308" s="55" t="str">
        <f>IFERROR(IF(LEN($B308)=0,"",Calc!$E299),"")</f>
        <v/>
      </c>
      <c r="F308" s="54" t="str">
        <f>IFERROR(IF(LEN($B308)=0,"",Calc!$F299),"")</f>
        <v/>
      </c>
      <c r="G308" s="54" t="str">
        <f>IFERROR(IF(LEN($B308)=0,"",IF($C308&lt;&gt;currentmonthlypayment,0,Calc!$G299)),"")</f>
        <v/>
      </c>
    </row>
    <row r="309" spans="2:7" x14ac:dyDescent="0.25">
      <c r="B309" s="53" t="str">
        <f>IF(Calc!$B300&lt;=Calc!$K$4,Calc!$B300,"")</f>
        <v/>
      </c>
      <c r="C309" s="54" t="str">
        <f>IFERROR(IF(LEN($B309)=0,"",IF($B309&gt;=MAX(Calc!$H$5:$H$364),Calc!$K$10,Calc!$C300)),"")</f>
        <v/>
      </c>
      <c r="D309" s="54"/>
      <c r="E309" s="55" t="str">
        <f>IFERROR(IF(LEN($B309)=0,"",Calc!$E300),"")</f>
        <v/>
      </c>
      <c r="F309" s="54" t="str">
        <f>IFERROR(IF(LEN($B309)=0,"",Calc!$F300),"")</f>
        <v/>
      </c>
      <c r="G309" s="54" t="str">
        <f>IFERROR(IF(LEN($B309)=0,"",IF($C309&lt;&gt;currentmonthlypayment,0,Calc!$G300)),"")</f>
        <v/>
      </c>
    </row>
    <row r="310" spans="2:7" x14ac:dyDescent="0.25">
      <c r="B310" s="53" t="str">
        <f>IF(Calc!$B301&lt;=Calc!$K$4,Calc!$B301,"")</f>
        <v/>
      </c>
      <c r="C310" s="54" t="str">
        <f>IFERROR(IF(LEN($B310)=0,"",IF($B310&gt;=MAX(Calc!$H$5:$H$364),Calc!$K$10,Calc!$C301)),"")</f>
        <v/>
      </c>
      <c r="D310" s="54"/>
      <c r="E310" s="55" t="str">
        <f>IFERROR(IF(LEN($B310)=0,"",Calc!$E301),"")</f>
        <v/>
      </c>
      <c r="F310" s="54" t="str">
        <f>IFERROR(IF(LEN($B310)=0,"",Calc!$F301),"")</f>
        <v/>
      </c>
      <c r="G310" s="54" t="str">
        <f>IFERROR(IF(LEN($B310)=0,"",IF($C310&lt;&gt;currentmonthlypayment,0,Calc!$G301)),"")</f>
        <v/>
      </c>
    </row>
    <row r="311" spans="2:7" x14ac:dyDescent="0.25">
      <c r="B311" s="53" t="str">
        <f>IF(Calc!$B302&lt;=Calc!$K$4,Calc!$B302,"")</f>
        <v/>
      </c>
      <c r="C311" s="54" t="str">
        <f>IFERROR(IF(LEN($B311)=0,"",IF($B311&gt;=MAX(Calc!$H$5:$H$364),Calc!$K$10,Calc!$C302)),"")</f>
        <v/>
      </c>
      <c r="D311" s="54"/>
      <c r="E311" s="55" t="str">
        <f>IFERROR(IF(LEN($B311)=0,"",Calc!$E302),"")</f>
        <v/>
      </c>
      <c r="F311" s="54" t="str">
        <f>IFERROR(IF(LEN($B311)=0,"",Calc!$F302),"")</f>
        <v/>
      </c>
      <c r="G311" s="54" t="str">
        <f>IFERROR(IF(LEN($B311)=0,"",IF($C311&lt;&gt;currentmonthlypayment,0,Calc!$G302)),"")</f>
        <v/>
      </c>
    </row>
    <row r="312" spans="2:7" x14ac:dyDescent="0.25">
      <c r="B312" s="53" t="str">
        <f>IF(Calc!$B303&lt;=Calc!$K$4,Calc!$B303,"")</f>
        <v/>
      </c>
      <c r="C312" s="54" t="str">
        <f>IFERROR(IF(LEN($B312)=0,"",IF($B312&gt;=MAX(Calc!$H$5:$H$364),Calc!$K$10,Calc!$C303)),"")</f>
        <v/>
      </c>
      <c r="D312" s="54"/>
      <c r="E312" s="55" t="str">
        <f>IFERROR(IF(LEN($B312)=0,"",Calc!$E303),"")</f>
        <v/>
      </c>
      <c r="F312" s="54" t="str">
        <f>IFERROR(IF(LEN($B312)=0,"",Calc!$F303),"")</f>
        <v/>
      </c>
      <c r="G312" s="54" t="str">
        <f>IFERROR(IF(LEN($B312)=0,"",IF($C312&lt;&gt;currentmonthlypayment,0,Calc!$G303)),"")</f>
        <v/>
      </c>
    </row>
    <row r="313" spans="2:7" x14ac:dyDescent="0.25">
      <c r="B313" s="53" t="str">
        <f>IF(Calc!$B304&lt;=Calc!$K$4,Calc!$B304,"")</f>
        <v/>
      </c>
      <c r="C313" s="54" t="str">
        <f>IFERROR(IF(LEN($B313)=0,"",IF($B313&gt;=MAX(Calc!$H$5:$H$364),Calc!$K$10,Calc!$C304)),"")</f>
        <v/>
      </c>
      <c r="D313" s="54"/>
      <c r="E313" s="55" t="str">
        <f>IFERROR(IF(LEN($B313)=0,"",Calc!$E304),"")</f>
        <v/>
      </c>
      <c r="F313" s="54" t="str">
        <f>IFERROR(IF(LEN($B313)=0,"",Calc!$F304),"")</f>
        <v/>
      </c>
      <c r="G313" s="54" t="str">
        <f>IFERROR(IF(LEN($B313)=0,"",IF($C313&lt;&gt;currentmonthlypayment,0,Calc!$G304)),"")</f>
        <v/>
      </c>
    </row>
    <row r="314" spans="2:7" x14ac:dyDescent="0.25">
      <c r="B314" s="53" t="str">
        <f>IF(Calc!$B305&lt;=Calc!$K$4,Calc!$B305,"")</f>
        <v/>
      </c>
      <c r="C314" s="54" t="str">
        <f>IFERROR(IF(LEN($B314)=0,"",IF($B314&gt;=MAX(Calc!$H$5:$H$364),Calc!$K$10,Calc!$C305)),"")</f>
        <v/>
      </c>
      <c r="D314" s="54"/>
      <c r="E314" s="55" t="str">
        <f>IFERROR(IF(LEN($B314)=0,"",Calc!$E305),"")</f>
        <v/>
      </c>
      <c r="F314" s="54" t="str">
        <f>IFERROR(IF(LEN($B314)=0,"",Calc!$F305),"")</f>
        <v/>
      </c>
      <c r="G314" s="54" t="str">
        <f>IFERROR(IF(LEN($B314)=0,"",IF($C314&lt;&gt;currentmonthlypayment,0,Calc!$G305)),"")</f>
        <v/>
      </c>
    </row>
    <row r="315" spans="2:7" x14ac:dyDescent="0.25">
      <c r="B315" s="53" t="str">
        <f>IF(Calc!$B306&lt;=Calc!$K$4,Calc!$B306,"")</f>
        <v/>
      </c>
      <c r="C315" s="54" t="str">
        <f>IFERROR(IF(LEN($B315)=0,"",IF($B315&gt;=MAX(Calc!$H$5:$H$364),Calc!$K$10,Calc!$C306)),"")</f>
        <v/>
      </c>
      <c r="D315" s="54"/>
      <c r="E315" s="55" t="str">
        <f>IFERROR(IF(LEN($B315)=0,"",Calc!$E306),"")</f>
        <v/>
      </c>
      <c r="F315" s="54" t="str">
        <f>IFERROR(IF(LEN($B315)=0,"",Calc!$F306),"")</f>
        <v/>
      </c>
      <c r="G315" s="54" t="str">
        <f>IFERROR(IF(LEN($B315)=0,"",IF($C315&lt;&gt;currentmonthlypayment,0,Calc!$G306)),"")</f>
        <v/>
      </c>
    </row>
    <row r="316" spans="2:7" x14ac:dyDescent="0.25">
      <c r="B316" s="53" t="str">
        <f>IF(Calc!$B307&lt;=Calc!$K$4,Calc!$B307,"")</f>
        <v/>
      </c>
      <c r="C316" s="54" t="str">
        <f>IFERROR(IF(LEN($B316)=0,"",IF($B316&gt;=MAX(Calc!$H$5:$H$364),Calc!$K$10,Calc!$C307)),"")</f>
        <v/>
      </c>
      <c r="D316" s="54"/>
      <c r="E316" s="55" t="str">
        <f>IFERROR(IF(LEN($B316)=0,"",Calc!$E307),"")</f>
        <v/>
      </c>
      <c r="F316" s="54" t="str">
        <f>IFERROR(IF(LEN($B316)=0,"",Calc!$F307),"")</f>
        <v/>
      </c>
      <c r="G316" s="54" t="str">
        <f>IFERROR(IF(LEN($B316)=0,"",IF($C316&lt;&gt;currentmonthlypayment,0,Calc!$G307)),"")</f>
        <v/>
      </c>
    </row>
    <row r="317" spans="2:7" x14ac:dyDescent="0.25">
      <c r="B317" s="53" t="str">
        <f>IF(Calc!$B308&lt;=Calc!$K$4,Calc!$B308,"")</f>
        <v/>
      </c>
      <c r="C317" s="54" t="str">
        <f>IFERROR(IF(LEN($B317)=0,"",IF($B317&gt;=MAX(Calc!$H$5:$H$364),Calc!$K$10,Calc!$C308)),"")</f>
        <v/>
      </c>
      <c r="D317" s="54"/>
      <c r="E317" s="55" t="str">
        <f>IFERROR(IF(LEN($B317)=0,"",Calc!$E308),"")</f>
        <v/>
      </c>
      <c r="F317" s="54" t="str">
        <f>IFERROR(IF(LEN($B317)=0,"",Calc!$F308),"")</f>
        <v/>
      </c>
      <c r="G317" s="54" t="str">
        <f>IFERROR(IF(LEN($B317)=0,"",IF($C317&lt;&gt;currentmonthlypayment,0,Calc!$G308)),"")</f>
        <v/>
      </c>
    </row>
    <row r="318" spans="2:7" x14ac:dyDescent="0.25">
      <c r="B318" s="53" t="str">
        <f>IF(Calc!$B309&lt;=Calc!$K$4,Calc!$B309,"")</f>
        <v/>
      </c>
      <c r="C318" s="54" t="str">
        <f>IFERROR(IF(LEN($B318)=0,"",IF($B318&gt;=MAX(Calc!$H$5:$H$364),Calc!$K$10,Calc!$C309)),"")</f>
        <v/>
      </c>
      <c r="D318" s="54"/>
      <c r="E318" s="55" t="str">
        <f>IFERROR(IF(LEN($B318)=0,"",Calc!$E309),"")</f>
        <v/>
      </c>
      <c r="F318" s="54" t="str">
        <f>IFERROR(IF(LEN($B318)=0,"",Calc!$F309),"")</f>
        <v/>
      </c>
      <c r="G318" s="54" t="str">
        <f>IFERROR(IF(LEN($B318)=0,"",IF($C318&lt;&gt;currentmonthlypayment,0,Calc!$G309)),"")</f>
        <v/>
      </c>
    </row>
    <row r="319" spans="2:7" x14ac:dyDescent="0.25">
      <c r="B319" s="53" t="str">
        <f>IF(Calc!$B310&lt;=Calc!$K$4,Calc!$B310,"")</f>
        <v/>
      </c>
      <c r="C319" s="54" t="str">
        <f>IFERROR(IF(LEN($B319)=0,"",IF($B319&gt;=MAX(Calc!$H$5:$H$364),Calc!$K$10,Calc!$C310)),"")</f>
        <v/>
      </c>
      <c r="D319" s="54"/>
      <c r="E319" s="55" t="str">
        <f>IFERROR(IF(LEN($B319)=0,"",Calc!$E310),"")</f>
        <v/>
      </c>
      <c r="F319" s="54" t="str">
        <f>IFERROR(IF(LEN($B319)=0,"",Calc!$F310),"")</f>
        <v/>
      </c>
      <c r="G319" s="54" t="str">
        <f>IFERROR(IF(LEN($B319)=0,"",IF($C319&lt;&gt;currentmonthlypayment,0,Calc!$G310)),"")</f>
        <v/>
      </c>
    </row>
    <row r="320" spans="2:7" x14ac:dyDescent="0.25">
      <c r="B320" s="53" t="str">
        <f>IF(Calc!$B311&lt;=Calc!$K$4,Calc!$B311,"")</f>
        <v/>
      </c>
      <c r="C320" s="54" t="str">
        <f>IFERROR(IF(LEN($B320)=0,"",IF($B320&gt;=MAX(Calc!$H$5:$H$364),Calc!$K$10,Calc!$C311)),"")</f>
        <v/>
      </c>
      <c r="D320" s="54"/>
      <c r="E320" s="55" t="str">
        <f>IFERROR(IF(LEN($B320)=0,"",Calc!$E311),"")</f>
        <v/>
      </c>
      <c r="F320" s="54" t="str">
        <f>IFERROR(IF(LEN($B320)=0,"",Calc!$F311),"")</f>
        <v/>
      </c>
      <c r="G320" s="54" t="str">
        <f>IFERROR(IF(LEN($B320)=0,"",IF($C320&lt;&gt;currentmonthlypayment,0,Calc!$G311)),"")</f>
        <v/>
      </c>
    </row>
    <row r="321" spans="2:7" x14ac:dyDescent="0.25">
      <c r="B321" s="53" t="str">
        <f>IF(Calc!$B312&lt;=Calc!$K$4,Calc!$B312,"")</f>
        <v/>
      </c>
      <c r="C321" s="54" t="str">
        <f>IFERROR(IF(LEN($B321)=0,"",IF($B321&gt;=MAX(Calc!$H$5:$H$364),Calc!$K$10,Calc!$C312)),"")</f>
        <v/>
      </c>
      <c r="D321" s="54"/>
      <c r="E321" s="55" t="str">
        <f>IFERROR(IF(LEN($B321)=0,"",Calc!$E312),"")</f>
        <v/>
      </c>
      <c r="F321" s="54" t="str">
        <f>IFERROR(IF(LEN($B321)=0,"",Calc!$F312),"")</f>
        <v/>
      </c>
      <c r="G321" s="54" t="str">
        <f>IFERROR(IF(LEN($B321)=0,"",IF($C321&lt;&gt;currentmonthlypayment,0,Calc!$G312)),"")</f>
        <v/>
      </c>
    </row>
    <row r="322" spans="2:7" x14ac:dyDescent="0.25">
      <c r="B322" s="53" t="str">
        <f>IF(Calc!$B313&lt;=Calc!$K$4,Calc!$B313,"")</f>
        <v/>
      </c>
      <c r="C322" s="54" t="str">
        <f>IFERROR(IF(LEN($B322)=0,"",IF($B322&gt;=MAX(Calc!$H$5:$H$364),Calc!$K$10,Calc!$C313)),"")</f>
        <v/>
      </c>
      <c r="D322" s="54"/>
      <c r="E322" s="55" t="str">
        <f>IFERROR(IF(LEN($B322)=0,"",Calc!$E313),"")</f>
        <v/>
      </c>
      <c r="F322" s="54" t="str">
        <f>IFERROR(IF(LEN($B322)=0,"",Calc!$F313),"")</f>
        <v/>
      </c>
      <c r="G322" s="54" t="str">
        <f>IFERROR(IF(LEN($B322)=0,"",IF($C322&lt;&gt;currentmonthlypayment,0,Calc!$G313)),"")</f>
        <v/>
      </c>
    </row>
    <row r="323" spans="2:7" x14ac:dyDescent="0.25">
      <c r="B323" s="53" t="str">
        <f>IF(Calc!$B314&lt;=Calc!$K$4,Calc!$B314,"")</f>
        <v/>
      </c>
      <c r="C323" s="54" t="str">
        <f>IFERROR(IF(LEN($B323)=0,"",IF($B323&gt;=MAX(Calc!$H$5:$H$364),Calc!$K$10,Calc!$C314)),"")</f>
        <v/>
      </c>
      <c r="D323" s="54"/>
      <c r="E323" s="55" t="str">
        <f>IFERROR(IF(LEN($B323)=0,"",Calc!$E314),"")</f>
        <v/>
      </c>
      <c r="F323" s="54" t="str">
        <f>IFERROR(IF(LEN($B323)=0,"",Calc!$F314),"")</f>
        <v/>
      </c>
      <c r="G323" s="54" t="str">
        <f>IFERROR(IF(LEN($B323)=0,"",IF($C323&lt;&gt;currentmonthlypayment,0,Calc!$G314)),"")</f>
        <v/>
      </c>
    </row>
    <row r="324" spans="2:7" x14ac:dyDescent="0.25">
      <c r="B324" s="53" t="str">
        <f>IF(Calc!$B315&lt;=Calc!$K$4,Calc!$B315,"")</f>
        <v/>
      </c>
      <c r="C324" s="54" t="str">
        <f>IFERROR(IF(LEN($B324)=0,"",IF($B324&gt;=MAX(Calc!$H$5:$H$364),Calc!$K$10,Calc!$C315)),"")</f>
        <v/>
      </c>
      <c r="D324" s="54"/>
      <c r="E324" s="55" t="str">
        <f>IFERROR(IF(LEN($B324)=0,"",Calc!$E315),"")</f>
        <v/>
      </c>
      <c r="F324" s="54" t="str">
        <f>IFERROR(IF(LEN($B324)=0,"",Calc!$F315),"")</f>
        <v/>
      </c>
      <c r="G324" s="54" t="str">
        <f>IFERROR(IF(LEN($B324)=0,"",IF($C324&lt;&gt;currentmonthlypayment,0,Calc!$G315)),"")</f>
        <v/>
      </c>
    </row>
    <row r="325" spans="2:7" x14ac:dyDescent="0.25">
      <c r="B325" s="53" t="str">
        <f>IF(Calc!$B316&lt;=Calc!$K$4,Calc!$B316,"")</f>
        <v/>
      </c>
      <c r="C325" s="54" t="str">
        <f>IFERROR(IF(LEN($B325)=0,"",IF($B325&gt;=MAX(Calc!$H$5:$H$364),Calc!$K$10,Calc!$C316)),"")</f>
        <v/>
      </c>
      <c r="D325" s="54"/>
      <c r="E325" s="55" t="str">
        <f>IFERROR(IF(LEN($B325)=0,"",Calc!$E316),"")</f>
        <v/>
      </c>
      <c r="F325" s="54" t="str">
        <f>IFERROR(IF(LEN($B325)=0,"",Calc!$F316),"")</f>
        <v/>
      </c>
      <c r="G325" s="54" t="str">
        <f>IFERROR(IF(LEN($B325)=0,"",IF($C325&lt;&gt;currentmonthlypayment,0,Calc!$G316)),"")</f>
        <v/>
      </c>
    </row>
    <row r="326" spans="2:7" x14ac:dyDescent="0.25">
      <c r="B326" s="53" t="str">
        <f>IF(Calc!$B317&lt;=Calc!$K$4,Calc!$B317,"")</f>
        <v/>
      </c>
      <c r="C326" s="54" t="str">
        <f>IFERROR(IF(LEN($B326)=0,"",IF($B326&gt;=MAX(Calc!$H$5:$H$364),Calc!$K$10,Calc!$C317)),"")</f>
        <v/>
      </c>
      <c r="D326" s="54"/>
      <c r="E326" s="55" t="str">
        <f>IFERROR(IF(LEN($B326)=0,"",Calc!$E317),"")</f>
        <v/>
      </c>
      <c r="F326" s="54" t="str">
        <f>IFERROR(IF(LEN($B326)=0,"",Calc!$F317),"")</f>
        <v/>
      </c>
      <c r="G326" s="54" t="str">
        <f>IFERROR(IF(LEN($B326)=0,"",IF($C326&lt;&gt;currentmonthlypayment,0,Calc!$G317)),"")</f>
        <v/>
      </c>
    </row>
    <row r="327" spans="2:7" x14ac:dyDescent="0.25">
      <c r="B327" s="53" t="str">
        <f>IF(Calc!$B318&lt;=Calc!$K$4,Calc!$B318,"")</f>
        <v/>
      </c>
      <c r="C327" s="54" t="str">
        <f>IFERROR(IF(LEN($B327)=0,"",IF($B327&gt;=MAX(Calc!$H$5:$H$364),Calc!$K$10,Calc!$C318)),"")</f>
        <v/>
      </c>
      <c r="D327" s="54"/>
      <c r="E327" s="55" t="str">
        <f>IFERROR(IF(LEN($B327)=0,"",Calc!$E318),"")</f>
        <v/>
      </c>
      <c r="F327" s="54" t="str">
        <f>IFERROR(IF(LEN($B327)=0,"",Calc!$F318),"")</f>
        <v/>
      </c>
      <c r="G327" s="54" t="str">
        <f>IFERROR(IF(LEN($B327)=0,"",IF($C327&lt;&gt;currentmonthlypayment,0,Calc!$G318)),"")</f>
        <v/>
      </c>
    </row>
    <row r="328" spans="2:7" x14ac:dyDescent="0.25">
      <c r="B328" s="53" t="str">
        <f>IF(Calc!$B319&lt;=Calc!$K$4,Calc!$B319,"")</f>
        <v/>
      </c>
      <c r="C328" s="54" t="str">
        <f>IFERROR(IF(LEN($B328)=0,"",IF($B328&gt;=MAX(Calc!$H$5:$H$364),Calc!$K$10,Calc!$C319)),"")</f>
        <v/>
      </c>
      <c r="D328" s="54"/>
      <c r="E328" s="55" t="str">
        <f>IFERROR(IF(LEN($B328)=0,"",Calc!$E319),"")</f>
        <v/>
      </c>
      <c r="F328" s="54" t="str">
        <f>IFERROR(IF(LEN($B328)=0,"",Calc!$F319),"")</f>
        <v/>
      </c>
      <c r="G328" s="54" t="str">
        <f>IFERROR(IF(LEN($B328)=0,"",IF($C328&lt;&gt;currentmonthlypayment,0,Calc!$G319)),"")</f>
        <v/>
      </c>
    </row>
    <row r="329" spans="2:7" x14ac:dyDescent="0.25">
      <c r="B329" s="53" t="str">
        <f>IF(Calc!$B320&lt;=Calc!$K$4,Calc!$B320,"")</f>
        <v/>
      </c>
      <c r="C329" s="54" t="str">
        <f>IFERROR(IF(LEN($B329)=0,"",IF($B329&gt;=MAX(Calc!$H$5:$H$364),Calc!$K$10,Calc!$C320)),"")</f>
        <v/>
      </c>
      <c r="D329" s="54"/>
      <c r="E329" s="55" t="str">
        <f>IFERROR(IF(LEN($B329)=0,"",Calc!$E320),"")</f>
        <v/>
      </c>
      <c r="F329" s="54" t="str">
        <f>IFERROR(IF(LEN($B329)=0,"",Calc!$F320),"")</f>
        <v/>
      </c>
      <c r="G329" s="54" t="str">
        <f>IFERROR(IF(LEN($B329)=0,"",IF($C329&lt;&gt;currentmonthlypayment,0,Calc!$G320)),"")</f>
        <v/>
      </c>
    </row>
    <row r="330" spans="2:7" x14ac:dyDescent="0.25">
      <c r="B330" s="53" t="str">
        <f>IF(Calc!$B321&lt;=Calc!$K$4,Calc!$B321,"")</f>
        <v/>
      </c>
      <c r="C330" s="54" t="str">
        <f>IFERROR(IF(LEN($B330)=0,"",IF($B330&gt;=MAX(Calc!$H$5:$H$364),Calc!$K$10,Calc!$C321)),"")</f>
        <v/>
      </c>
      <c r="D330" s="54"/>
      <c r="E330" s="55" t="str">
        <f>IFERROR(IF(LEN($B330)=0,"",Calc!$E321),"")</f>
        <v/>
      </c>
      <c r="F330" s="54" t="str">
        <f>IFERROR(IF(LEN($B330)=0,"",Calc!$F321),"")</f>
        <v/>
      </c>
      <c r="G330" s="54" t="str">
        <f>IFERROR(IF(LEN($B330)=0,"",IF($C330&lt;&gt;currentmonthlypayment,0,Calc!$G321)),"")</f>
        <v/>
      </c>
    </row>
    <row r="331" spans="2:7" x14ac:dyDescent="0.25">
      <c r="B331" s="53" t="str">
        <f>IF(Calc!$B322&lt;=Calc!$K$4,Calc!$B322,"")</f>
        <v/>
      </c>
      <c r="C331" s="54" t="str">
        <f>IFERROR(IF(LEN($B331)=0,"",IF($B331&gt;=MAX(Calc!$H$5:$H$364),Calc!$K$10,Calc!$C322)),"")</f>
        <v/>
      </c>
      <c r="D331" s="54"/>
      <c r="E331" s="55" t="str">
        <f>IFERROR(IF(LEN($B331)=0,"",Calc!$E322),"")</f>
        <v/>
      </c>
      <c r="F331" s="54" t="str">
        <f>IFERROR(IF(LEN($B331)=0,"",Calc!$F322),"")</f>
        <v/>
      </c>
      <c r="G331" s="54" t="str">
        <f>IFERROR(IF(LEN($B331)=0,"",IF($C331&lt;&gt;currentmonthlypayment,0,Calc!$G322)),"")</f>
        <v/>
      </c>
    </row>
    <row r="332" spans="2:7" x14ac:dyDescent="0.25">
      <c r="B332" s="53" t="str">
        <f>IF(Calc!$B323&lt;=Calc!$K$4,Calc!$B323,"")</f>
        <v/>
      </c>
      <c r="C332" s="54" t="str">
        <f>IFERROR(IF(LEN($B332)=0,"",IF($B332&gt;=MAX(Calc!$H$5:$H$364),Calc!$K$10,Calc!$C323)),"")</f>
        <v/>
      </c>
      <c r="D332" s="54"/>
      <c r="E332" s="55" t="str">
        <f>IFERROR(IF(LEN($B332)=0,"",Calc!$E323),"")</f>
        <v/>
      </c>
      <c r="F332" s="54" t="str">
        <f>IFERROR(IF(LEN($B332)=0,"",Calc!$F323),"")</f>
        <v/>
      </c>
      <c r="G332" s="54" t="str">
        <f>IFERROR(IF(LEN($B332)=0,"",IF($C332&lt;&gt;currentmonthlypayment,0,Calc!$G323)),"")</f>
        <v/>
      </c>
    </row>
    <row r="333" spans="2:7" x14ac:dyDescent="0.25">
      <c r="B333" s="53" t="str">
        <f>IF(Calc!$B324&lt;=Calc!$K$4,Calc!$B324,"")</f>
        <v/>
      </c>
      <c r="C333" s="54" t="str">
        <f>IFERROR(IF(LEN($B333)=0,"",IF($B333&gt;=MAX(Calc!$H$5:$H$364),Calc!$K$10,Calc!$C324)),"")</f>
        <v/>
      </c>
      <c r="D333" s="54"/>
      <c r="E333" s="55" t="str">
        <f>IFERROR(IF(LEN($B333)=0,"",Calc!$E324),"")</f>
        <v/>
      </c>
      <c r="F333" s="54" t="str">
        <f>IFERROR(IF(LEN($B333)=0,"",Calc!$F324),"")</f>
        <v/>
      </c>
      <c r="G333" s="54" t="str">
        <f>IFERROR(IF(LEN($B333)=0,"",IF($C333&lt;&gt;currentmonthlypayment,0,Calc!$G324)),"")</f>
        <v/>
      </c>
    </row>
    <row r="334" spans="2:7" x14ac:dyDescent="0.25">
      <c r="B334" s="53" t="str">
        <f>IF(Calc!$B325&lt;=Calc!$K$4,Calc!$B325,"")</f>
        <v/>
      </c>
      <c r="C334" s="54" t="str">
        <f>IFERROR(IF(LEN($B334)=0,"",IF($B334&gt;=MAX(Calc!$H$5:$H$364),Calc!$K$10,Calc!$C325)),"")</f>
        <v/>
      </c>
      <c r="D334" s="54"/>
      <c r="E334" s="55" t="str">
        <f>IFERROR(IF(LEN($B334)=0,"",Calc!$E325),"")</f>
        <v/>
      </c>
      <c r="F334" s="54" t="str">
        <f>IFERROR(IF(LEN($B334)=0,"",Calc!$F325),"")</f>
        <v/>
      </c>
      <c r="G334" s="54" t="str">
        <f>IFERROR(IF(LEN($B334)=0,"",IF($C334&lt;&gt;currentmonthlypayment,0,Calc!$G325)),"")</f>
        <v/>
      </c>
    </row>
    <row r="335" spans="2:7" x14ac:dyDescent="0.25">
      <c r="B335" s="53" t="str">
        <f>IF(Calc!$B326&lt;=Calc!$K$4,Calc!$B326,"")</f>
        <v/>
      </c>
      <c r="C335" s="54" t="str">
        <f>IFERROR(IF(LEN($B335)=0,"",IF($B335&gt;=MAX(Calc!$H$5:$H$364),Calc!$K$10,Calc!$C326)),"")</f>
        <v/>
      </c>
      <c r="D335" s="54"/>
      <c r="E335" s="55" t="str">
        <f>IFERROR(IF(LEN($B335)=0,"",Calc!$E326),"")</f>
        <v/>
      </c>
      <c r="F335" s="54" t="str">
        <f>IFERROR(IF(LEN($B335)=0,"",Calc!$F326),"")</f>
        <v/>
      </c>
      <c r="G335" s="54" t="str">
        <f>IFERROR(IF(LEN($B335)=0,"",IF($C335&lt;&gt;currentmonthlypayment,0,Calc!$G326)),"")</f>
        <v/>
      </c>
    </row>
    <row r="336" spans="2:7" x14ac:dyDescent="0.25">
      <c r="B336" s="53" t="str">
        <f>IF(Calc!$B327&lt;=Calc!$K$4,Calc!$B327,"")</f>
        <v/>
      </c>
      <c r="C336" s="54" t="str">
        <f>IFERROR(IF(LEN($B336)=0,"",IF($B336&gt;=MAX(Calc!$H$5:$H$364),Calc!$K$10,Calc!$C327)),"")</f>
        <v/>
      </c>
      <c r="D336" s="54"/>
      <c r="E336" s="55" t="str">
        <f>IFERROR(IF(LEN($B336)=0,"",Calc!$E327),"")</f>
        <v/>
      </c>
      <c r="F336" s="54" t="str">
        <f>IFERROR(IF(LEN($B336)=0,"",Calc!$F327),"")</f>
        <v/>
      </c>
      <c r="G336" s="54" t="str">
        <f>IFERROR(IF(LEN($B336)=0,"",IF($C336&lt;&gt;currentmonthlypayment,0,Calc!$G327)),"")</f>
        <v/>
      </c>
    </row>
    <row r="337" spans="2:7" x14ac:dyDescent="0.25">
      <c r="B337" s="53" t="str">
        <f>IF(Calc!$B328&lt;=Calc!$K$4,Calc!$B328,"")</f>
        <v/>
      </c>
      <c r="C337" s="54" t="str">
        <f>IFERROR(IF(LEN($B337)=0,"",IF($B337&gt;=MAX(Calc!$H$5:$H$364),Calc!$K$10,Calc!$C328)),"")</f>
        <v/>
      </c>
      <c r="D337" s="54"/>
      <c r="E337" s="55" t="str">
        <f>IFERROR(IF(LEN($B337)=0,"",Calc!$E328),"")</f>
        <v/>
      </c>
      <c r="F337" s="54" t="str">
        <f>IFERROR(IF(LEN($B337)=0,"",Calc!$F328),"")</f>
        <v/>
      </c>
      <c r="G337" s="54" t="str">
        <f>IFERROR(IF(LEN($B337)=0,"",IF($C337&lt;&gt;currentmonthlypayment,0,Calc!$G328)),"")</f>
        <v/>
      </c>
    </row>
    <row r="338" spans="2:7" x14ac:dyDescent="0.25">
      <c r="B338" s="53" t="str">
        <f>IF(Calc!$B329&lt;=Calc!$K$4,Calc!$B329,"")</f>
        <v/>
      </c>
      <c r="C338" s="54" t="str">
        <f>IFERROR(IF(LEN($B338)=0,"",IF($B338&gt;=MAX(Calc!$H$5:$H$364),Calc!$K$10,Calc!$C329)),"")</f>
        <v/>
      </c>
      <c r="D338" s="54"/>
      <c r="E338" s="55" t="str">
        <f>IFERROR(IF(LEN($B338)=0,"",Calc!$E329),"")</f>
        <v/>
      </c>
      <c r="F338" s="54" t="str">
        <f>IFERROR(IF(LEN($B338)=0,"",Calc!$F329),"")</f>
        <v/>
      </c>
      <c r="G338" s="54" t="str">
        <f>IFERROR(IF(LEN($B338)=0,"",IF($C338&lt;&gt;currentmonthlypayment,0,Calc!$G329)),"")</f>
        <v/>
      </c>
    </row>
    <row r="339" spans="2:7" x14ac:dyDescent="0.25">
      <c r="B339" s="53" t="str">
        <f>IF(Calc!$B330&lt;=Calc!$K$4,Calc!$B330,"")</f>
        <v/>
      </c>
      <c r="C339" s="54" t="str">
        <f>IFERROR(IF(LEN($B339)=0,"",IF($B339&gt;=MAX(Calc!$H$5:$H$364),Calc!$K$10,Calc!$C330)),"")</f>
        <v/>
      </c>
      <c r="D339" s="54"/>
      <c r="E339" s="55" t="str">
        <f>IFERROR(IF(LEN($B339)=0,"",Calc!$E330),"")</f>
        <v/>
      </c>
      <c r="F339" s="54" t="str">
        <f>IFERROR(IF(LEN($B339)=0,"",Calc!$F330),"")</f>
        <v/>
      </c>
      <c r="G339" s="54" t="str">
        <f>IFERROR(IF(LEN($B339)=0,"",IF($C339&lt;&gt;currentmonthlypayment,0,Calc!$G330)),"")</f>
        <v/>
      </c>
    </row>
    <row r="340" spans="2:7" x14ac:dyDescent="0.25">
      <c r="B340" s="53" t="str">
        <f>IF(Calc!$B331&lt;=Calc!$K$4,Calc!$B331,"")</f>
        <v/>
      </c>
      <c r="C340" s="54" t="str">
        <f>IFERROR(IF(LEN($B340)=0,"",IF($B340&gt;=MAX(Calc!$H$5:$H$364),Calc!$K$10,Calc!$C331)),"")</f>
        <v/>
      </c>
      <c r="D340" s="54"/>
      <c r="E340" s="55" t="str">
        <f>IFERROR(IF(LEN($B340)=0,"",Calc!$E331),"")</f>
        <v/>
      </c>
      <c r="F340" s="54" t="str">
        <f>IFERROR(IF(LEN($B340)=0,"",Calc!$F331),"")</f>
        <v/>
      </c>
      <c r="G340" s="54" t="str">
        <f>IFERROR(IF(LEN($B340)=0,"",IF($C340&lt;&gt;currentmonthlypayment,0,Calc!$G331)),"")</f>
        <v/>
      </c>
    </row>
    <row r="341" spans="2:7" x14ac:dyDescent="0.25">
      <c r="B341" s="53" t="str">
        <f>IF(Calc!$B332&lt;=Calc!$K$4,Calc!$B332,"")</f>
        <v/>
      </c>
      <c r="C341" s="54" t="str">
        <f>IFERROR(IF(LEN($B341)=0,"",IF($B341&gt;=MAX(Calc!$H$5:$H$364),Calc!$K$10,Calc!$C332)),"")</f>
        <v/>
      </c>
      <c r="D341" s="54"/>
      <c r="E341" s="55" t="str">
        <f>IFERROR(IF(LEN($B341)=0,"",Calc!$E332),"")</f>
        <v/>
      </c>
      <c r="F341" s="54" t="str">
        <f>IFERROR(IF(LEN($B341)=0,"",Calc!$F332),"")</f>
        <v/>
      </c>
      <c r="G341" s="54" t="str">
        <f>IFERROR(IF(LEN($B341)=0,"",IF($C341&lt;&gt;currentmonthlypayment,0,Calc!$G332)),"")</f>
        <v/>
      </c>
    </row>
    <row r="342" spans="2:7" x14ac:dyDescent="0.25">
      <c r="B342" s="53" t="str">
        <f>IF(Calc!$B333&lt;=Calc!$K$4,Calc!$B333,"")</f>
        <v/>
      </c>
      <c r="C342" s="54" t="str">
        <f>IFERROR(IF(LEN($B342)=0,"",IF($B342&gt;=MAX(Calc!$H$5:$H$364),Calc!$K$10,Calc!$C333)),"")</f>
        <v/>
      </c>
      <c r="D342" s="54"/>
      <c r="E342" s="55" t="str">
        <f>IFERROR(IF(LEN($B342)=0,"",Calc!$E333),"")</f>
        <v/>
      </c>
      <c r="F342" s="54" t="str">
        <f>IFERROR(IF(LEN($B342)=0,"",Calc!$F333),"")</f>
        <v/>
      </c>
      <c r="G342" s="54" t="str">
        <f>IFERROR(IF(LEN($B342)=0,"",IF($C342&lt;&gt;currentmonthlypayment,0,Calc!$G333)),"")</f>
        <v/>
      </c>
    </row>
    <row r="343" spans="2:7" x14ac:dyDescent="0.25">
      <c r="B343" s="53" t="str">
        <f>IF(Calc!$B334&lt;=Calc!$K$4,Calc!$B334,"")</f>
        <v/>
      </c>
      <c r="C343" s="54" t="str">
        <f>IFERROR(IF(LEN($B343)=0,"",IF($B343&gt;=MAX(Calc!$H$5:$H$364),Calc!$K$10,Calc!$C334)),"")</f>
        <v/>
      </c>
      <c r="D343" s="54"/>
      <c r="E343" s="55" t="str">
        <f>IFERROR(IF(LEN($B343)=0,"",Calc!$E334),"")</f>
        <v/>
      </c>
      <c r="F343" s="54" t="str">
        <f>IFERROR(IF(LEN($B343)=0,"",Calc!$F334),"")</f>
        <v/>
      </c>
      <c r="G343" s="54" t="str">
        <f>IFERROR(IF(LEN($B343)=0,"",IF($C343&lt;&gt;currentmonthlypayment,0,Calc!$G334)),"")</f>
        <v/>
      </c>
    </row>
    <row r="344" spans="2:7" x14ac:dyDescent="0.25">
      <c r="B344" s="53" t="str">
        <f>IF(Calc!$B335&lt;=Calc!$K$4,Calc!$B335,"")</f>
        <v/>
      </c>
      <c r="C344" s="54" t="str">
        <f>IFERROR(IF(LEN($B344)=0,"",IF($B344&gt;=MAX(Calc!$H$5:$H$364),Calc!$K$10,Calc!$C335)),"")</f>
        <v/>
      </c>
      <c r="D344" s="54"/>
      <c r="E344" s="55" t="str">
        <f>IFERROR(IF(LEN($B344)=0,"",Calc!$E335),"")</f>
        <v/>
      </c>
      <c r="F344" s="54" t="str">
        <f>IFERROR(IF(LEN($B344)=0,"",Calc!$F335),"")</f>
        <v/>
      </c>
      <c r="G344" s="54" t="str">
        <f>IFERROR(IF(LEN($B344)=0,"",IF($C344&lt;&gt;currentmonthlypayment,0,Calc!$G335)),"")</f>
        <v/>
      </c>
    </row>
    <row r="345" spans="2:7" x14ac:dyDescent="0.25">
      <c r="B345" s="53" t="str">
        <f>IF(Calc!$B336&lt;=Calc!$K$4,Calc!$B336,"")</f>
        <v/>
      </c>
      <c r="C345" s="54" t="str">
        <f>IFERROR(IF(LEN($B345)=0,"",IF($B345&gt;=MAX(Calc!$H$5:$H$364),Calc!$K$10,Calc!$C336)),"")</f>
        <v/>
      </c>
      <c r="D345" s="54"/>
      <c r="E345" s="55" t="str">
        <f>IFERROR(IF(LEN($B345)=0,"",Calc!$E336),"")</f>
        <v/>
      </c>
      <c r="F345" s="54" t="str">
        <f>IFERROR(IF(LEN($B345)=0,"",Calc!$F336),"")</f>
        <v/>
      </c>
      <c r="G345" s="54" t="str">
        <f>IFERROR(IF(LEN($B345)=0,"",IF($C345&lt;&gt;currentmonthlypayment,0,Calc!$G336)),"")</f>
        <v/>
      </c>
    </row>
    <row r="346" spans="2:7" x14ac:dyDescent="0.25">
      <c r="B346" s="53" t="str">
        <f>IF(Calc!$B337&lt;=Calc!$K$4,Calc!$B337,"")</f>
        <v/>
      </c>
      <c r="C346" s="54" t="str">
        <f>IFERROR(IF(LEN($B346)=0,"",IF($B346&gt;=MAX(Calc!$H$5:$H$364),Calc!$K$10,Calc!$C337)),"")</f>
        <v/>
      </c>
      <c r="D346" s="54"/>
      <c r="E346" s="55" t="str">
        <f>IFERROR(IF(LEN($B346)=0,"",Calc!$E337),"")</f>
        <v/>
      </c>
      <c r="F346" s="54" t="str">
        <f>IFERROR(IF(LEN($B346)=0,"",Calc!$F337),"")</f>
        <v/>
      </c>
      <c r="G346" s="54" t="str">
        <f>IFERROR(IF(LEN($B346)=0,"",IF($C346&lt;&gt;currentmonthlypayment,0,Calc!$G337)),"")</f>
        <v/>
      </c>
    </row>
    <row r="347" spans="2:7" x14ac:dyDescent="0.25">
      <c r="B347" s="53" t="str">
        <f>IF(Calc!$B338&lt;=Calc!$K$4,Calc!$B338,"")</f>
        <v/>
      </c>
      <c r="C347" s="54" t="str">
        <f>IFERROR(IF(LEN($B347)=0,"",IF($B347&gt;=MAX(Calc!$H$5:$H$364),Calc!$K$10,Calc!$C338)),"")</f>
        <v/>
      </c>
      <c r="D347" s="54"/>
      <c r="E347" s="55" t="str">
        <f>IFERROR(IF(LEN($B347)=0,"",Calc!$E338),"")</f>
        <v/>
      </c>
      <c r="F347" s="54" t="str">
        <f>IFERROR(IF(LEN($B347)=0,"",Calc!$F338),"")</f>
        <v/>
      </c>
      <c r="G347" s="54" t="str">
        <f>IFERROR(IF(LEN($B347)=0,"",IF($C347&lt;&gt;currentmonthlypayment,0,Calc!$G338)),"")</f>
        <v/>
      </c>
    </row>
    <row r="348" spans="2:7" x14ac:dyDescent="0.25">
      <c r="B348" s="53" t="str">
        <f>IF(Calc!$B339&lt;=Calc!$K$4,Calc!$B339,"")</f>
        <v/>
      </c>
      <c r="C348" s="54" t="str">
        <f>IFERROR(IF(LEN($B348)=0,"",IF($B348&gt;=MAX(Calc!$H$5:$H$364),Calc!$K$10,Calc!$C339)),"")</f>
        <v/>
      </c>
      <c r="D348" s="54"/>
      <c r="E348" s="55" t="str">
        <f>IFERROR(IF(LEN($B348)=0,"",Calc!$E339),"")</f>
        <v/>
      </c>
      <c r="F348" s="54" t="str">
        <f>IFERROR(IF(LEN($B348)=0,"",Calc!$F339),"")</f>
        <v/>
      </c>
      <c r="G348" s="54" t="str">
        <f>IFERROR(IF(LEN($B348)=0,"",IF($C348&lt;&gt;currentmonthlypayment,0,Calc!$G339)),"")</f>
        <v/>
      </c>
    </row>
    <row r="349" spans="2:7" x14ac:dyDescent="0.25">
      <c r="B349" s="53" t="str">
        <f>IF(Calc!$B340&lt;=Calc!$K$4,Calc!$B340,"")</f>
        <v/>
      </c>
      <c r="C349" s="54" t="str">
        <f>IFERROR(IF(LEN($B349)=0,"",IF($B349&gt;=MAX(Calc!$H$5:$H$364),Calc!$K$10,Calc!$C340)),"")</f>
        <v/>
      </c>
      <c r="D349" s="54"/>
      <c r="E349" s="55" t="str">
        <f>IFERROR(IF(LEN($B349)=0,"",Calc!$E340),"")</f>
        <v/>
      </c>
      <c r="F349" s="54" t="str">
        <f>IFERROR(IF(LEN($B349)=0,"",Calc!$F340),"")</f>
        <v/>
      </c>
      <c r="G349" s="54" t="str">
        <f>IFERROR(IF(LEN($B349)=0,"",IF($C349&lt;&gt;currentmonthlypayment,0,Calc!$G340)),"")</f>
        <v/>
      </c>
    </row>
    <row r="350" spans="2:7" x14ac:dyDescent="0.25">
      <c r="B350" s="53" t="str">
        <f>IF(Calc!$B341&lt;=Calc!$K$4,Calc!$B341,"")</f>
        <v/>
      </c>
      <c r="C350" s="54" t="str">
        <f>IFERROR(IF(LEN($B350)=0,"",IF($B350&gt;=MAX(Calc!$H$5:$H$364),Calc!$K$10,Calc!$C341)),"")</f>
        <v/>
      </c>
      <c r="D350" s="54"/>
      <c r="E350" s="55" t="str">
        <f>IFERROR(IF(LEN($B350)=0,"",Calc!$E341),"")</f>
        <v/>
      </c>
      <c r="F350" s="54" t="str">
        <f>IFERROR(IF(LEN($B350)=0,"",Calc!$F341),"")</f>
        <v/>
      </c>
      <c r="G350" s="54" t="str">
        <f>IFERROR(IF(LEN($B350)=0,"",IF($C350&lt;&gt;currentmonthlypayment,0,Calc!$G341)),"")</f>
        <v/>
      </c>
    </row>
    <row r="351" spans="2:7" x14ac:dyDescent="0.25">
      <c r="B351" s="53" t="str">
        <f>IF(Calc!$B342&lt;=Calc!$K$4,Calc!$B342,"")</f>
        <v/>
      </c>
      <c r="C351" s="54" t="str">
        <f>IFERROR(IF(LEN($B351)=0,"",IF($B351&gt;=MAX(Calc!$H$5:$H$364),Calc!$K$10,Calc!$C342)),"")</f>
        <v/>
      </c>
      <c r="D351" s="54"/>
      <c r="E351" s="55" t="str">
        <f>IFERROR(IF(LEN($B351)=0,"",Calc!$E342),"")</f>
        <v/>
      </c>
      <c r="F351" s="54" t="str">
        <f>IFERROR(IF(LEN($B351)=0,"",Calc!$F342),"")</f>
        <v/>
      </c>
      <c r="G351" s="54" t="str">
        <f>IFERROR(IF(LEN($B351)=0,"",IF($C351&lt;&gt;currentmonthlypayment,0,Calc!$G342)),"")</f>
        <v/>
      </c>
    </row>
    <row r="352" spans="2:7" x14ac:dyDescent="0.25">
      <c r="B352" s="53" t="str">
        <f>IF(Calc!$B343&lt;=Calc!$K$4,Calc!$B343,"")</f>
        <v/>
      </c>
      <c r="C352" s="54" t="str">
        <f>IFERROR(IF(LEN($B352)=0,"",IF($B352&gt;=MAX(Calc!$H$5:$H$364),Calc!$K$10,Calc!$C343)),"")</f>
        <v/>
      </c>
      <c r="D352" s="54"/>
      <c r="E352" s="55" t="str">
        <f>IFERROR(IF(LEN($B352)=0,"",Calc!$E343),"")</f>
        <v/>
      </c>
      <c r="F352" s="54" t="str">
        <f>IFERROR(IF(LEN($B352)=0,"",Calc!$F343),"")</f>
        <v/>
      </c>
      <c r="G352" s="54" t="str">
        <f>IFERROR(IF(LEN($B352)=0,"",IF($C352&lt;&gt;currentmonthlypayment,0,Calc!$G343)),"")</f>
        <v/>
      </c>
    </row>
    <row r="353" spans="2:7" x14ac:dyDescent="0.25">
      <c r="B353" s="53" t="str">
        <f>IF(Calc!$B344&lt;=Calc!$K$4,Calc!$B344,"")</f>
        <v/>
      </c>
      <c r="C353" s="54" t="str">
        <f>IFERROR(IF(LEN($B353)=0,"",IF($B353&gt;=MAX(Calc!$H$5:$H$364),Calc!$K$10,Calc!$C344)),"")</f>
        <v/>
      </c>
      <c r="D353" s="54"/>
      <c r="E353" s="55" t="str">
        <f>IFERROR(IF(LEN($B353)=0,"",Calc!$E344),"")</f>
        <v/>
      </c>
      <c r="F353" s="54" t="str">
        <f>IFERROR(IF(LEN($B353)=0,"",Calc!$F344),"")</f>
        <v/>
      </c>
      <c r="G353" s="54" t="str">
        <f>IFERROR(IF(LEN($B353)=0,"",IF($C353&lt;&gt;currentmonthlypayment,0,Calc!$G344)),"")</f>
        <v/>
      </c>
    </row>
    <row r="354" spans="2:7" x14ac:dyDescent="0.25">
      <c r="B354" s="53" t="str">
        <f>IF(Calc!$B345&lt;=Calc!$K$4,Calc!$B345,"")</f>
        <v/>
      </c>
      <c r="C354" s="54" t="str">
        <f>IFERROR(IF(LEN($B354)=0,"",IF($B354&gt;=MAX(Calc!$H$5:$H$364),Calc!$K$10,Calc!$C345)),"")</f>
        <v/>
      </c>
      <c r="D354" s="54"/>
      <c r="E354" s="55" t="str">
        <f>IFERROR(IF(LEN($B354)=0,"",Calc!$E345),"")</f>
        <v/>
      </c>
      <c r="F354" s="54" t="str">
        <f>IFERROR(IF(LEN($B354)=0,"",Calc!$F345),"")</f>
        <v/>
      </c>
      <c r="G354" s="54" t="str">
        <f>IFERROR(IF(LEN($B354)=0,"",IF($C354&lt;&gt;currentmonthlypayment,0,Calc!$G345)),"")</f>
        <v/>
      </c>
    </row>
    <row r="355" spans="2:7" x14ac:dyDescent="0.25">
      <c r="B355" s="53" t="str">
        <f>IF(Calc!$B346&lt;=Calc!$K$4,Calc!$B346,"")</f>
        <v/>
      </c>
      <c r="C355" s="54" t="str">
        <f>IFERROR(IF(LEN($B355)=0,"",IF($B355&gt;=MAX(Calc!$H$5:$H$364),Calc!$K$10,Calc!$C346)),"")</f>
        <v/>
      </c>
      <c r="D355" s="54"/>
      <c r="E355" s="55" t="str">
        <f>IFERROR(IF(LEN($B355)=0,"",Calc!$E346),"")</f>
        <v/>
      </c>
      <c r="F355" s="54" t="str">
        <f>IFERROR(IF(LEN($B355)=0,"",Calc!$F346),"")</f>
        <v/>
      </c>
      <c r="G355" s="54" t="str">
        <f>IFERROR(IF(LEN($B355)=0,"",IF($C355&lt;&gt;currentmonthlypayment,0,Calc!$G346)),"")</f>
        <v/>
      </c>
    </row>
    <row r="356" spans="2:7" x14ac:dyDescent="0.25">
      <c r="B356" s="53" t="str">
        <f>IF(Calc!$B347&lt;=Calc!$K$4,Calc!$B347,"")</f>
        <v/>
      </c>
      <c r="C356" s="54" t="str">
        <f>IFERROR(IF(LEN($B356)=0,"",IF($B356&gt;=MAX(Calc!$H$5:$H$364),Calc!$K$10,Calc!$C347)),"")</f>
        <v/>
      </c>
      <c r="D356" s="54"/>
      <c r="E356" s="55" t="str">
        <f>IFERROR(IF(LEN($B356)=0,"",Calc!$E347),"")</f>
        <v/>
      </c>
      <c r="F356" s="54" t="str">
        <f>IFERROR(IF(LEN($B356)=0,"",Calc!$F347),"")</f>
        <v/>
      </c>
      <c r="G356" s="54" t="str">
        <f>IFERROR(IF(LEN($B356)=0,"",IF($C356&lt;&gt;currentmonthlypayment,0,Calc!$G347)),"")</f>
        <v/>
      </c>
    </row>
    <row r="357" spans="2:7" x14ac:dyDescent="0.25">
      <c r="B357" s="53" t="str">
        <f>IF(Calc!$B348&lt;=Calc!$K$4,Calc!$B348,"")</f>
        <v/>
      </c>
      <c r="C357" s="54" t="str">
        <f>IFERROR(IF(LEN($B357)=0,"",IF($B357&gt;=MAX(Calc!$H$5:$H$364),Calc!$K$10,Calc!$C348)),"")</f>
        <v/>
      </c>
      <c r="D357" s="54"/>
      <c r="E357" s="55" t="str">
        <f>IFERROR(IF(LEN($B357)=0,"",Calc!$E348),"")</f>
        <v/>
      </c>
      <c r="F357" s="54" t="str">
        <f>IFERROR(IF(LEN($B357)=0,"",Calc!$F348),"")</f>
        <v/>
      </c>
      <c r="G357" s="54" t="str">
        <f>IFERROR(IF(LEN($B357)=0,"",IF($C357&lt;&gt;currentmonthlypayment,0,Calc!$G348)),"")</f>
        <v/>
      </c>
    </row>
    <row r="358" spans="2:7" x14ac:dyDescent="0.25">
      <c r="B358" s="53" t="str">
        <f>IF(Calc!$B349&lt;=Calc!$K$4,Calc!$B349,"")</f>
        <v/>
      </c>
      <c r="C358" s="54" t="str">
        <f>IFERROR(IF(LEN($B358)=0,"",IF($B358&gt;=MAX(Calc!$H$5:$H$364),Calc!$K$10,Calc!$C349)),"")</f>
        <v/>
      </c>
      <c r="D358" s="54"/>
      <c r="E358" s="55" t="str">
        <f>IFERROR(IF(LEN($B358)=0,"",Calc!$E349),"")</f>
        <v/>
      </c>
      <c r="F358" s="54" t="str">
        <f>IFERROR(IF(LEN($B358)=0,"",Calc!$F349),"")</f>
        <v/>
      </c>
      <c r="G358" s="54" t="str">
        <f>IFERROR(IF(LEN($B358)=0,"",IF($C358&lt;&gt;currentmonthlypayment,0,Calc!$G349)),"")</f>
        <v/>
      </c>
    </row>
    <row r="359" spans="2:7" x14ac:dyDescent="0.25">
      <c r="B359" s="53" t="str">
        <f>IF(Calc!$B350&lt;=Calc!$K$4,Calc!$B350,"")</f>
        <v/>
      </c>
      <c r="C359" s="54" t="str">
        <f>IFERROR(IF(LEN($B359)=0,"",IF($B359&gt;=MAX(Calc!$H$5:$H$364),Calc!$K$10,Calc!$C350)),"")</f>
        <v/>
      </c>
      <c r="D359" s="54"/>
      <c r="E359" s="55" t="str">
        <f>IFERROR(IF(LEN($B359)=0,"",Calc!$E350),"")</f>
        <v/>
      </c>
      <c r="F359" s="54" t="str">
        <f>IFERROR(IF(LEN($B359)=0,"",Calc!$F350),"")</f>
        <v/>
      </c>
      <c r="G359" s="54" t="str">
        <f>IFERROR(IF(LEN($B359)=0,"",IF($C359&lt;&gt;currentmonthlypayment,0,Calc!$G350)),"")</f>
        <v/>
      </c>
    </row>
    <row r="360" spans="2:7" x14ac:dyDescent="0.25">
      <c r="B360" s="53" t="str">
        <f>IF(Calc!$B351&lt;=Calc!$K$4,Calc!$B351,"")</f>
        <v/>
      </c>
      <c r="C360" s="54" t="str">
        <f>IFERROR(IF(LEN($B360)=0,"",IF($B360&gt;=MAX(Calc!$H$5:$H$364),Calc!$K$10,Calc!$C351)),"")</f>
        <v/>
      </c>
      <c r="D360" s="54"/>
      <c r="E360" s="55" t="str">
        <f>IFERROR(IF(LEN($B360)=0,"",Calc!$E351),"")</f>
        <v/>
      </c>
      <c r="F360" s="54" t="str">
        <f>IFERROR(IF(LEN($B360)=0,"",Calc!$F351),"")</f>
        <v/>
      </c>
      <c r="G360" s="54" t="str">
        <f>IFERROR(IF(LEN($B360)=0,"",IF($C360&lt;&gt;currentmonthlypayment,0,Calc!$G351)),"")</f>
        <v/>
      </c>
    </row>
    <row r="361" spans="2:7" x14ac:dyDescent="0.25">
      <c r="B361" s="53" t="str">
        <f>IF(Calc!$B352&lt;=Calc!$K$4,Calc!$B352,"")</f>
        <v/>
      </c>
      <c r="C361" s="54" t="str">
        <f>IFERROR(IF(LEN($B361)=0,"",IF($B361&gt;=MAX(Calc!$H$5:$H$364),Calc!$K$10,Calc!$C352)),"")</f>
        <v/>
      </c>
      <c r="D361" s="54"/>
      <c r="E361" s="55" t="str">
        <f>IFERROR(IF(LEN($B361)=0,"",Calc!$E352),"")</f>
        <v/>
      </c>
      <c r="F361" s="54" t="str">
        <f>IFERROR(IF(LEN($B361)=0,"",Calc!$F352),"")</f>
        <v/>
      </c>
      <c r="G361" s="54" t="str">
        <f>IFERROR(IF(LEN($B361)=0,"",IF($C361&lt;&gt;currentmonthlypayment,0,Calc!$G352)),"")</f>
        <v/>
      </c>
    </row>
    <row r="362" spans="2:7" x14ac:dyDescent="0.25">
      <c r="B362" s="53" t="str">
        <f>IF(Calc!$B353&lt;=Calc!$K$4,Calc!$B353,"")</f>
        <v/>
      </c>
      <c r="C362" s="54" t="str">
        <f>IFERROR(IF(LEN($B362)=0,"",IF($B362&gt;=MAX(Calc!$H$5:$H$364),Calc!$K$10,Calc!$C353)),"")</f>
        <v/>
      </c>
      <c r="D362" s="54"/>
      <c r="E362" s="55" t="str">
        <f>IFERROR(IF(LEN($B362)=0,"",Calc!$E353),"")</f>
        <v/>
      </c>
      <c r="F362" s="54" t="str">
        <f>IFERROR(IF(LEN($B362)=0,"",Calc!$F353),"")</f>
        <v/>
      </c>
      <c r="G362" s="54" t="str">
        <f>IFERROR(IF(LEN($B362)=0,"",IF($C362&lt;&gt;currentmonthlypayment,0,Calc!$G353)),"")</f>
        <v/>
      </c>
    </row>
    <row r="363" spans="2:7" x14ac:dyDescent="0.25">
      <c r="B363" s="53" t="str">
        <f>IF(Calc!$B354&lt;=Calc!$K$4,Calc!$B354,"")</f>
        <v/>
      </c>
      <c r="C363" s="54" t="str">
        <f>IFERROR(IF(LEN($B363)=0,"",IF($B363&gt;=MAX(Calc!$H$5:$H$364),Calc!$K$10,Calc!$C354)),"")</f>
        <v/>
      </c>
      <c r="D363" s="54"/>
      <c r="E363" s="55" t="str">
        <f>IFERROR(IF(LEN($B363)=0,"",Calc!$E354),"")</f>
        <v/>
      </c>
      <c r="F363" s="54" t="str">
        <f>IFERROR(IF(LEN($B363)=0,"",Calc!$F354),"")</f>
        <v/>
      </c>
      <c r="G363" s="54" t="str">
        <f>IFERROR(IF(LEN($B363)=0,"",IF($C363&lt;&gt;currentmonthlypayment,0,Calc!$G354)),"")</f>
        <v/>
      </c>
    </row>
    <row r="364" spans="2:7" x14ac:dyDescent="0.25">
      <c r="B364" s="53" t="str">
        <f>IF(Calc!$B355&lt;=Calc!$K$4,Calc!$B355,"")</f>
        <v/>
      </c>
      <c r="C364" s="54" t="str">
        <f>IFERROR(IF(LEN($B364)=0,"",IF($B364&gt;=MAX(Calc!$H$5:$H$364),Calc!$K$10,Calc!$C355)),"")</f>
        <v/>
      </c>
      <c r="D364" s="54"/>
      <c r="E364" s="55" t="str">
        <f>IFERROR(IF(LEN($B364)=0,"",Calc!$E355),"")</f>
        <v/>
      </c>
      <c r="F364" s="54" t="str">
        <f>IFERROR(IF(LEN($B364)=0,"",Calc!$F355),"")</f>
        <v/>
      </c>
      <c r="G364" s="54" t="str">
        <f>IFERROR(IF(LEN($B364)=0,"",IF($C364&lt;&gt;currentmonthlypayment,0,Calc!$G355)),"")</f>
        <v/>
      </c>
    </row>
    <row r="365" spans="2:7" x14ac:dyDescent="0.25">
      <c r="B365" s="53" t="str">
        <f>IF(Calc!$B356&lt;=Calc!$K$4,Calc!$B356,"")</f>
        <v/>
      </c>
      <c r="C365" s="54" t="str">
        <f>IFERROR(IF(LEN($B365)=0,"",IF($B365&gt;=MAX(Calc!$H$5:$H$364),Calc!$K$10,Calc!$C356)),"")</f>
        <v/>
      </c>
      <c r="D365" s="54"/>
      <c r="E365" s="55" t="str">
        <f>IFERROR(IF(LEN($B365)=0,"",Calc!$E356),"")</f>
        <v/>
      </c>
      <c r="F365" s="54" t="str">
        <f>IFERROR(IF(LEN($B365)=0,"",Calc!$F356),"")</f>
        <v/>
      </c>
      <c r="G365" s="54" t="str">
        <f>IFERROR(IF(LEN($B365)=0,"",IF($C365&lt;&gt;currentmonthlypayment,0,Calc!$G356)),"")</f>
        <v/>
      </c>
    </row>
    <row r="366" spans="2:7" x14ac:dyDescent="0.25">
      <c r="B366" s="53" t="str">
        <f>IF(Calc!$B357&lt;=Calc!$K$4,Calc!$B357,"")</f>
        <v/>
      </c>
      <c r="C366" s="54" t="str">
        <f>IFERROR(IF(LEN($B366)=0,"",IF($B366&gt;=MAX(Calc!$H$5:$H$364),Calc!$K$10,Calc!$C357)),"")</f>
        <v/>
      </c>
      <c r="D366" s="54"/>
      <c r="E366" s="55" t="str">
        <f>IFERROR(IF(LEN($B366)=0,"",Calc!$E357),"")</f>
        <v/>
      </c>
      <c r="F366" s="54" t="str">
        <f>IFERROR(IF(LEN($B366)=0,"",Calc!$F357),"")</f>
        <v/>
      </c>
      <c r="G366" s="54" t="str">
        <f>IFERROR(IF(LEN($B366)=0,"",IF($C366&lt;&gt;currentmonthlypayment,0,Calc!$G357)),"")</f>
        <v/>
      </c>
    </row>
    <row r="367" spans="2:7" x14ac:dyDescent="0.25">
      <c r="B367" s="53" t="str">
        <f>IF(Calc!$B358&lt;=Calc!$K$4,Calc!$B358,"")</f>
        <v/>
      </c>
      <c r="C367" s="54" t="str">
        <f>IFERROR(IF(LEN($B367)=0,"",IF($B367&gt;=MAX(Calc!$H$5:$H$364),Calc!$K$10,Calc!$C358)),"")</f>
        <v/>
      </c>
      <c r="D367" s="54"/>
      <c r="E367" s="55" t="str">
        <f>IFERROR(IF(LEN($B367)=0,"",Calc!$E358),"")</f>
        <v/>
      </c>
      <c r="F367" s="54" t="str">
        <f>IFERROR(IF(LEN($B367)=0,"",Calc!$F358),"")</f>
        <v/>
      </c>
      <c r="G367" s="54" t="str">
        <f>IFERROR(IF(LEN($B367)=0,"",IF($C367&lt;&gt;currentmonthlypayment,0,Calc!$G358)),"")</f>
        <v/>
      </c>
    </row>
    <row r="368" spans="2:7" x14ac:dyDescent="0.25">
      <c r="B368" s="53" t="str">
        <f>IF(Calc!$B359&lt;=Calc!$K$4,Calc!$B359,"")</f>
        <v/>
      </c>
      <c r="C368" s="54" t="str">
        <f>IFERROR(IF(LEN($B368)=0,"",IF($B368&gt;=MAX(Calc!$H$5:$H$364),Calc!$K$10,Calc!$C359)),"")</f>
        <v/>
      </c>
      <c r="D368" s="54"/>
      <c r="E368" s="55" t="str">
        <f>IFERROR(IF(LEN($B368)=0,"",Calc!$E359),"")</f>
        <v/>
      </c>
      <c r="F368" s="54" t="str">
        <f>IFERROR(IF(LEN($B368)=0,"",Calc!$F359),"")</f>
        <v/>
      </c>
      <c r="G368" s="54" t="str">
        <f>IFERROR(IF(LEN($B368)=0,"",IF($C368&lt;&gt;currentmonthlypayment,0,Calc!$G359)),"")</f>
        <v/>
      </c>
    </row>
    <row r="369" spans="2:7" x14ac:dyDescent="0.25">
      <c r="B369" s="53" t="str">
        <f>IF(Calc!$B360&lt;=Calc!$K$4,Calc!$B360,"")</f>
        <v/>
      </c>
      <c r="C369" s="54" t="str">
        <f>IFERROR(IF(LEN($B369)=0,"",IF($B369&gt;=MAX(Calc!$H$5:$H$364),Calc!$K$10,Calc!$C360)),"")</f>
        <v/>
      </c>
      <c r="D369" s="54"/>
      <c r="E369" s="55" t="str">
        <f>IFERROR(IF(LEN($B369)=0,"",Calc!$E360),"")</f>
        <v/>
      </c>
      <c r="F369" s="54" t="str">
        <f>IFERROR(IF(LEN($B369)=0,"",Calc!$F360),"")</f>
        <v/>
      </c>
      <c r="G369" s="54" t="str">
        <f>IFERROR(IF(LEN($B369)=0,"",IF($C369&lt;&gt;currentmonthlypayment,0,Calc!$G360)),"")</f>
        <v/>
      </c>
    </row>
    <row r="370" spans="2:7" x14ac:dyDescent="0.25">
      <c r="B370" s="53" t="str">
        <f>IF(Calc!$B361&lt;=Calc!$K$4,Calc!$B361,"")</f>
        <v/>
      </c>
      <c r="C370" s="54" t="str">
        <f>IFERROR(IF(LEN($B370)=0,"",IF($B370&gt;=MAX(Calc!$H$5:$H$364),Calc!$K$10,Calc!$C361)),"")</f>
        <v/>
      </c>
      <c r="D370" s="54"/>
      <c r="E370" s="55" t="str">
        <f>IFERROR(IF(LEN($B370)=0,"",Calc!$E361),"")</f>
        <v/>
      </c>
      <c r="F370" s="54" t="str">
        <f>IFERROR(IF(LEN($B370)=0,"",Calc!$F361),"")</f>
        <v/>
      </c>
      <c r="G370" s="54" t="str">
        <f>IFERROR(IF(LEN($B370)=0,"",IF($C370&lt;&gt;currentmonthlypayment,0,Calc!$G361)),"")</f>
        <v/>
      </c>
    </row>
    <row r="371" spans="2:7" x14ac:dyDescent="0.25">
      <c r="B371" s="53" t="str">
        <f>IF(Calc!$B362&lt;=Calc!$K$4,Calc!$B362,"")</f>
        <v/>
      </c>
      <c r="C371" s="54" t="str">
        <f>IFERROR(IF(LEN($B371)=0,"",IF($B371&gt;=MAX(Calc!$H$5:$H$364),Calc!$K$10,Calc!$C362)),"")</f>
        <v/>
      </c>
      <c r="D371" s="54"/>
      <c r="E371" s="55" t="str">
        <f>IFERROR(IF(LEN($B371)=0,"",Calc!$E362),"")</f>
        <v/>
      </c>
      <c r="F371" s="54" t="str">
        <f>IFERROR(IF(LEN($B371)=0,"",Calc!$F362),"")</f>
        <v/>
      </c>
      <c r="G371" s="54" t="str">
        <f>IFERROR(IF(LEN($B371)=0,"",IF($C371&lt;&gt;currentmonthlypayment,0,Calc!$G362)),"")</f>
        <v/>
      </c>
    </row>
    <row r="372" spans="2:7" x14ac:dyDescent="0.25">
      <c r="B372" s="53" t="str">
        <f>IF(Calc!$B363&lt;=Calc!$K$4,Calc!$B363,"")</f>
        <v/>
      </c>
      <c r="C372" s="54" t="str">
        <f>IFERROR(IF(LEN($B372)=0,"",IF($B372&gt;=MAX(Calc!$H$5:$H$364),Calc!$K$10,Calc!$C363)),"")</f>
        <v/>
      </c>
      <c r="D372" s="54"/>
      <c r="E372" s="55" t="str">
        <f>IFERROR(IF(LEN($B372)=0,"",Calc!$E363),"")</f>
        <v/>
      </c>
      <c r="F372" s="54" t="str">
        <f>IFERROR(IF(LEN($B372)=0,"",Calc!$F363),"")</f>
        <v/>
      </c>
      <c r="G372" s="54" t="str">
        <f>IFERROR(IF(LEN($B372)=0,"",IF($C372&lt;&gt;currentmonthlypayment,0,Calc!$G363)),"")</f>
        <v/>
      </c>
    </row>
    <row r="373" spans="2:7" x14ac:dyDescent="0.25">
      <c r="B373" s="53" t="str">
        <f>IF(Calc!$B364&lt;=Calc!$K$4,Calc!$B364,"")</f>
        <v/>
      </c>
      <c r="C373" s="54" t="str">
        <f>IFERROR(IF(LEN($B373)=0,"",IF($B373&gt;=MAX(Calc!$H$5:$H$364),Calc!$K$10,Calc!$C364)),"")</f>
        <v/>
      </c>
      <c r="D373" s="54"/>
      <c r="E373" s="55" t="str">
        <f>IFERROR(IF(LEN($B373)=0,"",Calc!$E364),"")</f>
        <v/>
      </c>
      <c r="F373" s="54" t="str">
        <f>IFERROR(IF(LEN($B373)=0,"",Calc!$F364),"")</f>
        <v/>
      </c>
      <c r="G373" s="54" t="str">
        <f>IFERROR(IF(LEN($B373)=0,"",IF($C373&lt;&gt;currentmonthlypayment,0,Calc!$G364)),"")</f>
        <v/>
      </c>
    </row>
  </sheetData>
  <sheetProtection algorithmName="SHA-512" hashValue="nTmJoYIFoF6p0q7EIN3o7/I5Ix5sE9NFYGJSnZoHUkczx7ZE3GHVvC2/gSzETA3+absqDVoo0bQX6BWgZJNeww==" saltValue="+/P7GIv5GblgrlyiIdJ0Ag==" spinCount="100000" sheet="1" objects="1" scenarios="1"/>
  <mergeCells count="6">
    <mergeCell ref="B10:C10"/>
    <mergeCell ref="B5:C5"/>
    <mergeCell ref="B6:C6"/>
    <mergeCell ref="B7:C7"/>
    <mergeCell ref="B8:C8"/>
    <mergeCell ref="B9:C9"/>
  </mergeCells>
  <conditionalFormatting sqref="B14:G49">
    <cfRule type="expression" dxfId="1" priority="2">
      <formula>LEN($B14)&gt;0</formula>
    </cfRule>
  </conditionalFormatting>
  <conditionalFormatting sqref="D7">
    <cfRule type="expression" dxfId="0" priority="1">
      <formula>$D$7&lt;0</formula>
    </cfRule>
  </conditionalFormatting>
  <dataValidations count="4">
    <dataValidation type="whole" operator="greaterThan" allowBlank="1" showInputMessage="1" showErrorMessage="1" sqref="D5 D8" xr:uid="{6D7A9CD9-C611-445C-9528-491D46281524}">
      <formula1>0</formula1>
    </dataValidation>
    <dataValidation type="decimal" allowBlank="1" showInputMessage="1" showErrorMessage="1" sqref="D6" xr:uid="{B26B533A-730D-4AFA-9C6B-EF1C428F3B65}">
      <formula1>0</formula1>
      <formula2>1</formula2>
    </dataValidation>
    <dataValidation type="decimal" allowBlank="1" showInputMessage="1" showErrorMessage="1" sqref="D7" xr:uid="{D2772780-7AEA-4443-B2C2-7F17F04B1897}">
      <formula1>-0.05</formula1>
      <formula2>0.05</formula2>
    </dataValidation>
    <dataValidation operator="greaterThan" allowBlank="1" showInputMessage="1" showErrorMessage="1" sqref="D9:D10" xr:uid="{C41490C1-6D63-4BCB-B390-B9758F035170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FB58-621C-4C3C-8467-DB75499A4081}">
  <dimension ref="B2:N364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5.7109375" customWidth="1"/>
    <col min="2" max="4" width="20.7109375" customWidth="1"/>
    <col min="5" max="5" width="24.28515625" bestFit="1" customWidth="1"/>
    <col min="6" max="7" width="20.7109375" customWidth="1"/>
    <col min="8" max="9" width="19" bestFit="1" customWidth="1"/>
    <col min="10" max="10" width="5.7109375" customWidth="1"/>
    <col min="11" max="11" width="20.42578125" bestFit="1" customWidth="1"/>
    <col min="13" max="14" width="20.7109375" customWidth="1"/>
  </cols>
  <sheetData>
    <row r="2" spans="2:14" x14ac:dyDescent="0.25">
      <c r="M2" s="30">
        <f>K4+1</f>
        <v>59</v>
      </c>
    </row>
    <row r="3" spans="2:14" x14ac:dyDescent="0.25">
      <c r="B3" s="33" t="s">
        <v>11</v>
      </c>
      <c r="C3" s="33" t="s">
        <v>12</v>
      </c>
      <c r="D3" s="33" t="s">
        <v>15</v>
      </c>
      <c r="E3" s="33" t="s">
        <v>17</v>
      </c>
      <c r="F3" s="33" t="s">
        <v>13</v>
      </c>
      <c r="G3" s="33" t="s">
        <v>14</v>
      </c>
      <c r="H3" s="34" t="s">
        <v>25</v>
      </c>
      <c r="I3" s="34" t="s">
        <v>26</v>
      </c>
      <c r="K3" s="33" t="s">
        <v>19</v>
      </c>
      <c r="M3" s="38" t="s">
        <v>23</v>
      </c>
      <c r="N3" s="38" t="s">
        <v>24</v>
      </c>
    </row>
    <row r="4" spans="2:14" x14ac:dyDescent="0.25">
      <c r="B4" s="51">
        <v>0</v>
      </c>
      <c r="C4" s="51" t="s">
        <v>16</v>
      </c>
      <c r="D4" s="51" t="s">
        <v>16</v>
      </c>
      <c r="E4" s="50">
        <f>IFERROR(interestrate/12,0)</f>
        <v>6.541666666666667E-3</v>
      </c>
      <c r="F4" s="51" t="s">
        <v>16</v>
      </c>
      <c r="G4" s="52">
        <f>IFERROR(currentbalance,"")</f>
        <v>80000</v>
      </c>
      <c r="H4" s="51" t="s">
        <v>16</v>
      </c>
      <c r="I4" s="51" t="s">
        <v>16</v>
      </c>
      <c r="K4" s="29">
        <f>IFERROR(MAX($H$5:$H$364),1)</f>
        <v>58</v>
      </c>
      <c r="M4" s="29">
        <f>IF($B4&lt;=$K$4,$B4,"")</f>
        <v>0</v>
      </c>
      <c r="N4" s="31">
        <f>IF($B4&lt;=$K$4,IF($G4&lt;0,0,$G4),"")</f>
        <v>80000</v>
      </c>
    </row>
    <row r="5" spans="2:14" x14ac:dyDescent="0.25">
      <c r="B5" s="36">
        <v>1</v>
      </c>
      <c r="C5" s="31">
        <f t="shared" ref="C5:C68" si="0">IFERROR(currentmonthlypayment,"")</f>
        <v>1750</v>
      </c>
      <c r="D5" s="31">
        <f>IFERROR(IF(LEN($B5)=0,"",IF(LEN(Dashboard!$D14)=0,0,Dashboard!$D14)),"")</f>
        <v>0</v>
      </c>
      <c r="E5" s="35">
        <f>$E$4</f>
        <v>6.541666666666667E-3</v>
      </c>
      <c r="F5" s="31">
        <f>IFERROR(IF(LEN($B5)=0,"",($G4+$D5)*$E5),"")</f>
        <v>523.33333333333337</v>
      </c>
      <c r="G5" s="31">
        <f>IFERROR(IF(LEN($B5)=0,"",$G4+$F5+$D5-$C5),"")</f>
        <v>78773.333333333328</v>
      </c>
      <c r="H5" s="29">
        <f>IFERROR(IF(OR($E5&lt;0,$F5&lt;0),"",$B5),"")</f>
        <v>1</v>
      </c>
      <c r="I5" s="29">
        <f>IFERROR(IF(OR($E5&lt;0,$G5&lt;0),"",$B5),"")</f>
        <v>1</v>
      </c>
      <c r="M5" s="29">
        <f t="shared" ref="M5:M68" si="1">IF($B5&lt;=$K$4,$B5,"")</f>
        <v>1</v>
      </c>
      <c r="N5" s="31">
        <f t="shared" ref="N5:N68" si="2">IF($B5&lt;=$K$4,IF($G5&lt;0,0,$G5),"")</f>
        <v>78773.333333333328</v>
      </c>
    </row>
    <row r="6" spans="2:14" x14ac:dyDescent="0.25">
      <c r="B6" s="30">
        <f>IFERROR($B5+1,"")</f>
        <v>2</v>
      </c>
      <c r="C6" s="31">
        <f t="shared" si="0"/>
        <v>1750</v>
      </c>
      <c r="D6" s="31">
        <f>IFERROR(IF(LEN($B6)=0,"",IF(LEN(Dashboard!$D15)=0,0,Dashboard!$D15)),"")</f>
        <v>0</v>
      </c>
      <c r="E6" s="32">
        <f t="shared" ref="E6:E69" si="3">IFERROR(IF(LEN($B6)=0,"",IF(MOD($B6,12)=1,$E5+(ratechange)/12,$E5)),"")</f>
        <v>6.541666666666667E-3</v>
      </c>
      <c r="F6" s="31">
        <f t="shared" ref="F6:F69" si="4">IFERROR(IF(LEN($B6)=0,"",($G5+$D6)*$E6),"")</f>
        <v>515.30888888888887</v>
      </c>
      <c r="G6" s="31">
        <f t="shared" ref="G6:G69" si="5">IFERROR(IF(LEN($B6)=0,"",$G5+$F6+$D6-$C6),"")</f>
        <v>77538.642222222217</v>
      </c>
      <c r="H6" s="29">
        <f t="shared" ref="H6:H69" si="6">IFERROR(IF(OR($E6&lt;0,$F6&lt;0),"",$B6),"")</f>
        <v>2</v>
      </c>
      <c r="I6" s="29">
        <f t="shared" ref="I6:I69" si="7">IFERROR(IF(OR($E6&lt;0,$G6&lt;0),"",$B6),"")</f>
        <v>2</v>
      </c>
      <c r="K6" s="33" t="s">
        <v>20</v>
      </c>
      <c r="M6" s="29">
        <f t="shared" si="1"/>
        <v>2</v>
      </c>
      <c r="N6" s="31">
        <f t="shared" si="2"/>
        <v>77538.642222222217</v>
      </c>
    </row>
    <row r="7" spans="2:14" x14ac:dyDescent="0.25">
      <c r="B7" s="30">
        <f t="shared" ref="B7:B70" si="8">IFERROR($B6+1,"")</f>
        <v>3</v>
      </c>
      <c r="C7" s="31">
        <f t="shared" si="0"/>
        <v>1750</v>
      </c>
      <c r="D7" s="31">
        <f>IFERROR(IF(LEN($B7)=0,"",IF(LEN(Dashboard!$D16)=0,0,Dashboard!$D16)),"")</f>
        <v>0</v>
      </c>
      <c r="E7" s="32">
        <f t="shared" si="3"/>
        <v>6.541666666666667E-3</v>
      </c>
      <c r="F7" s="31">
        <f t="shared" si="4"/>
        <v>507.23195120370372</v>
      </c>
      <c r="G7" s="31">
        <f t="shared" si="5"/>
        <v>76295.874173425924</v>
      </c>
      <c r="H7" s="29">
        <f t="shared" si="6"/>
        <v>3</v>
      </c>
      <c r="I7" s="29">
        <f t="shared" si="7"/>
        <v>3</v>
      </c>
      <c r="K7" s="29">
        <f>IFERROR(MAX($I$5:$I$364),1)</f>
        <v>57</v>
      </c>
      <c r="M7" s="29">
        <f t="shared" si="1"/>
        <v>3</v>
      </c>
      <c r="N7" s="31">
        <f t="shared" si="2"/>
        <v>76295.874173425924</v>
      </c>
    </row>
    <row r="8" spans="2:14" x14ac:dyDescent="0.25">
      <c r="B8" s="30">
        <f t="shared" si="8"/>
        <v>4</v>
      </c>
      <c r="C8" s="31">
        <f t="shared" si="0"/>
        <v>1750</v>
      </c>
      <c r="D8" s="31">
        <f>IFERROR(IF(LEN($B8)=0,"",IF(LEN(Dashboard!$D17)=0,0,Dashboard!$D17)),"")</f>
        <v>0</v>
      </c>
      <c r="E8" s="32">
        <f t="shared" si="3"/>
        <v>6.541666666666667E-3</v>
      </c>
      <c r="F8" s="31">
        <f t="shared" si="4"/>
        <v>499.10217688449461</v>
      </c>
      <c r="G8" s="31">
        <f t="shared" si="5"/>
        <v>75044.976350310419</v>
      </c>
      <c r="H8" s="29">
        <f t="shared" si="6"/>
        <v>4</v>
      </c>
      <c r="I8" s="29">
        <f t="shared" si="7"/>
        <v>4</v>
      </c>
      <c r="M8" s="29">
        <f t="shared" si="1"/>
        <v>4</v>
      </c>
      <c r="N8" s="31">
        <f t="shared" si="2"/>
        <v>75044.976350310419</v>
      </c>
    </row>
    <row r="9" spans="2:14" x14ac:dyDescent="0.25">
      <c r="B9" s="30">
        <f t="shared" si="8"/>
        <v>5</v>
      </c>
      <c r="C9" s="31">
        <f t="shared" si="0"/>
        <v>1750</v>
      </c>
      <c r="D9" s="31">
        <f>IFERROR(IF(LEN($B9)=0,"",IF(LEN(Dashboard!$D18)=0,0,Dashboard!$D18)),"")</f>
        <v>0</v>
      </c>
      <c r="E9" s="32">
        <f t="shared" si="3"/>
        <v>6.541666666666667E-3</v>
      </c>
      <c r="F9" s="31">
        <f t="shared" si="4"/>
        <v>490.91922029161401</v>
      </c>
      <c r="G9" s="31">
        <f t="shared" si="5"/>
        <v>73785.895570602035</v>
      </c>
      <c r="H9" s="29">
        <f t="shared" si="6"/>
        <v>5</v>
      </c>
      <c r="I9" s="29">
        <f t="shared" si="7"/>
        <v>5</v>
      </c>
      <c r="K9" s="33" t="s">
        <v>18</v>
      </c>
      <c r="M9" s="29">
        <f t="shared" si="1"/>
        <v>5</v>
      </c>
      <c r="N9" s="31">
        <f t="shared" si="2"/>
        <v>73785.895570602035</v>
      </c>
    </row>
    <row r="10" spans="2:14" x14ac:dyDescent="0.25">
      <c r="B10" s="30">
        <f t="shared" si="8"/>
        <v>6</v>
      </c>
      <c r="C10" s="31">
        <f t="shared" si="0"/>
        <v>1750</v>
      </c>
      <c r="D10" s="31">
        <f>IFERROR(IF(LEN($B10)=0,"",IF(LEN(Dashboard!$D19)=0,0,Dashboard!$D19)),"")</f>
        <v>350</v>
      </c>
      <c r="E10" s="32">
        <f t="shared" si="3"/>
        <v>6.541666666666667E-3</v>
      </c>
      <c r="F10" s="31">
        <f t="shared" si="4"/>
        <v>484.97231685768833</v>
      </c>
      <c r="G10" s="31">
        <f t="shared" si="5"/>
        <v>72870.867887459724</v>
      </c>
      <c r="H10" s="29">
        <f t="shared" si="6"/>
        <v>6</v>
      </c>
      <c r="I10" s="29">
        <f t="shared" si="7"/>
        <v>6</v>
      </c>
      <c r="K10" s="31">
        <f>IFERROR(INDEX($D$5:$D$364,$K$4,1)+INDEX($F$5:$F$364,$K$4,1)+INDEX($G$5:$G$364,$K$7,1),"")</f>
        <v>47.428970338758063</v>
      </c>
      <c r="M10" s="29">
        <f t="shared" si="1"/>
        <v>6</v>
      </c>
      <c r="N10" s="31">
        <f t="shared" si="2"/>
        <v>72870.867887459724</v>
      </c>
    </row>
    <row r="11" spans="2:14" x14ac:dyDescent="0.25">
      <c r="B11" s="30">
        <f t="shared" si="8"/>
        <v>7</v>
      </c>
      <c r="C11" s="31">
        <f t="shared" si="0"/>
        <v>1750</v>
      </c>
      <c r="D11" s="31">
        <f>IFERROR(IF(LEN($B11)=0,"",IF(LEN(Dashboard!$D20)=0,0,Dashboard!$D20)),"")</f>
        <v>0</v>
      </c>
      <c r="E11" s="32">
        <f t="shared" si="3"/>
        <v>6.541666666666667E-3</v>
      </c>
      <c r="F11" s="31">
        <f t="shared" si="4"/>
        <v>476.69692743046573</v>
      </c>
      <c r="G11" s="31">
        <f t="shared" si="5"/>
        <v>71597.564814890196</v>
      </c>
      <c r="H11" s="29">
        <f t="shared" si="6"/>
        <v>7</v>
      </c>
      <c r="I11" s="29">
        <f t="shared" si="7"/>
        <v>7</v>
      </c>
      <c r="M11" s="29">
        <f t="shared" si="1"/>
        <v>7</v>
      </c>
      <c r="N11" s="31">
        <f t="shared" si="2"/>
        <v>71597.564814890196</v>
      </c>
    </row>
    <row r="12" spans="2:14" x14ac:dyDescent="0.25">
      <c r="B12" s="30">
        <f t="shared" si="8"/>
        <v>8</v>
      </c>
      <c r="C12" s="31">
        <f t="shared" si="0"/>
        <v>1750</v>
      </c>
      <c r="D12" s="31">
        <f>IFERROR(IF(LEN($B12)=0,"",IF(LEN(Dashboard!$D21)=0,0,Dashboard!$D21)),"")</f>
        <v>0</v>
      </c>
      <c r="E12" s="32">
        <f t="shared" si="3"/>
        <v>6.541666666666667E-3</v>
      </c>
      <c r="F12" s="31">
        <f t="shared" si="4"/>
        <v>468.36740316407338</v>
      </c>
      <c r="G12" s="31">
        <f t="shared" si="5"/>
        <v>70315.932218054266</v>
      </c>
      <c r="H12" s="29">
        <f t="shared" si="6"/>
        <v>8</v>
      </c>
      <c r="I12" s="29">
        <f t="shared" si="7"/>
        <v>8</v>
      </c>
      <c r="M12" s="29">
        <f t="shared" si="1"/>
        <v>8</v>
      </c>
      <c r="N12" s="31">
        <f t="shared" si="2"/>
        <v>70315.932218054266</v>
      </c>
    </row>
    <row r="13" spans="2:14" x14ac:dyDescent="0.25">
      <c r="B13" s="30">
        <f t="shared" si="8"/>
        <v>9</v>
      </c>
      <c r="C13" s="31">
        <f t="shared" si="0"/>
        <v>1750</v>
      </c>
      <c r="D13" s="31">
        <f>IFERROR(IF(LEN($B13)=0,"",IF(LEN(Dashboard!$D22)=0,0,Dashboard!$D22)),"")</f>
        <v>0</v>
      </c>
      <c r="E13" s="32">
        <f t="shared" si="3"/>
        <v>6.541666666666667E-3</v>
      </c>
      <c r="F13" s="31">
        <f t="shared" si="4"/>
        <v>459.98338992643835</v>
      </c>
      <c r="G13" s="31">
        <f t="shared" si="5"/>
        <v>69025.9156079807</v>
      </c>
      <c r="H13" s="29">
        <f t="shared" si="6"/>
        <v>9</v>
      </c>
      <c r="I13" s="29">
        <f t="shared" si="7"/>
        <v>9</v>
      </c>
      <c r="M13" s="29">
        <f t="shared" si="1"/>
        <v>9</v>
      </c>
      <c r="N13" s="31">
        <f t="shared" si="2"/>
        <v>69025.9156079807</v>
      </c>
    </row>
    <row r="14" spans="2:14" x14ac:dyDescent="0.25">
      <c r="B14" s="30">
        <f t="shared" si="8"/>
        <v>10</v>
      </c>
      <c r="C14" s="31">
        <f t="shared" si="0"/>
        <v>1750</v>
      </c>
      <c r="D14" s="31">
        <f>IFERROR(IF(LEN($B14)=0,"",IF(LEN(Dashboard!$D23)=0,0,Dashboard!$D23)),"")</f>
        <v>0</v>
      </c>
      <c r="E14" s="32">
        <f t="shared" si="3"/>
        <v>6.541666666666667E-3</v>
      </c>
      <c r="F14" s="31">
        <f t="shared" si="4"/>
        <v>451.54453126887375</v>
      </c>
      <c r="G14" s="31">
        <f t="shared" si="5"/>
        <v>67727.460139249568</v>
      </c>
      <c r="H14" s="29">
        <f t="shared" si="6"/>
        <v>10</v>
      </c>
      <c r="I14" s="29">
        <f t="shared" si="7"/>
        <v>10</v>
      </c>
      <c r="M14" s="29">
        <f t="shared" si="1"/>
        <v>10</v>
      </c>
      <c r="N14" s="31">
        <f t="shared" si="2"/>
        <v>67727.460139249568</v>
      </c>
    </row>
    <row r="15" spans="2:14" x14ac:dyDescent="0.25">
      <c r="B15" s="30">
        <f t="shared" si="8"/>
        <v>11</v>
      </c>
      <c r="C15" s="31">
        <f t="shared" si="0"/>
        <v>1750</v>
      </c>
      <c r="D15" s="31">
        <f>IFERROR(IF(LEN($B15)=0,"",IF(LEN(Dashboard!$D24)=0,0,Dashboard!$D24)),"")</f>
        <v>0</v>
      </c>
      <c r="E15" s="32">
        <f t="shared" si="3"/>
        <v>6.541666666666667E-3</v>
      </c>
      <c r="F15" s="31">
        <f t="shared" si="4"/>
        <v>443.05046841092428</v>
      </c>
      <c r="G15" s="31">
        <f t="shared" si="5"/>
        <v>66420.510607660486</v>
      </c>
      <c r="H15" s="29">
        <f t="shared" si="6"/>
        <v>11</v>
      </c>
      <c r="I15" s="29">
        <f t="shared" si="7"/>
        <v>11</v>
      </c>
      <c r="M15" s="29">
        <f t="shared" si="1"/>
        <v>11</v>
      </c>
      <c r="N15" s="31">
        <f t="shared" si="2"/>
        <v>66420.510607660486</v>
      </c>
    </row>
    <row r="16" spans="2:14" x14ac:dyDescent="0.25">
      <c r="B16" s="30">
        <f t="shared" si="8"/>
        <v>12</v>
      </c>
      <c r="C16" s="31">
        <f t="shared" si="0"/>
        <v>1750</v>
      </c>
      <c r="D16" s="31">
        <f>IFERROR(IF(LEN($B16)=0,"",IF(LEN(Dashboard!$D25)=0,0,Dashboard!$D25)),"")</f>
        <v>750</v>
      </c>
      <c r="E16" s="32">
        <f t="shared" si="3"/>
        <v>6.541666666666667E-3</v>
      </c>
      <c r="F16" s="31">
        <f t="shared" si="4"/>
        <v>439.40709022511237</v>
      </c>
      <c r="G16" s="31">
        <f t="shared" si="5"/>
        <v>65859.917697885598</v>
      </c>
      <c r="H16" s="29">
        <f t="shared" si="6"/>
        <v>12</v>
      </c>
      <c r="I16" s="29">
        <f t="shared" si="7"/>
        <v>12</v>
      </c>
      <c r="M16" s="29">
        <f t="shared" si="1"/>
        <v>12</v>
      </c>
      <c r="N16" s="31">
        <f t="shared" si="2"/>
        <v>65859.917697885598</v>
      </c>
    </row>
    <row r="17" spans="2:14" x14ac:dyDescent="0.25">
      <c r="B17" s="30">
        <f t="shared" si="8"/>
        <v>13</v>
      </c>
      <c r="C17" s="31">
        <f t="shared" si="0"/>
        <v>1750</v>
      </c>
      <c r="D17" s="31">
        <f>IFERROR(IF(LEN($B17)=0,"",IF(LEN(Dashboard!$D26)=0,0,Dashboard!$D26)),"")</f>
        <v>0</v>
      </c>
      <c r="E17" s="32">
        <f t="shared" si="3"/>
        <v>6.9166666666666673E-3</v>
      </c>
      <c r="F17" s="31">
        <f t="shared" si="4"/>
        <v>455.53109741037542</v>
      </c>
      <c r="G17" s="31">
        <f t="shared" si="5"/>
        <v>64565.448795295975</v>
      </c>
      <c r="H17" s="29">
        <f t="shared" si="6"/>
        <v>13</v>
      </c>
      <c r="I17" s="29">
        <f t="shared" si="7"/>
        <v>13</v>
      </c>
      <c r="M17" s="29">
        <f t="shared" si="1"/>
        <v>13</v>
      </c>
      <c r="N17" s="31">
        <f t="shared" si="2"/>
        <v>64565.448795295975</v>
      </c>
    </row>
    <row r="18" spans="2:14" x14ac:dyDescent="0.25">
      <c r="B18" s="30">
        <f t="shared" si="8"/>
        <v>14</v>
      </c>
      <c r="C18" s="31">
        <f t="shared" si="0"/>
        <v>1750</v>
      </c>
      <c r="D18" s="31">
        <f>IFERROR(IF(LEN($B18)=0,"",IF(LEN(Dashboard!$D27)=0,0,Dashboard!$D27)),"")</f>
        <v>0</v>
      </c>
      <c r="E18" s="32">
        <f t="shared" si="3"/>
        <v>6.9166666666666673E-3</v>
      </c>
      <c r="F18" s="31">
        <f t="shared" si="4"/>
        <v>446.5776875007972</v>
      </c>
      <c r="G18" s="31">
        <f t="shared" si="5"/>
        <v>63262.026482796769</v>
      </c>
      <c r="H18" s="29">
        <f t="shared" si="6"/>
        <v>14</v>
      </c>
      <c r="I18" s="29">
        <f t="shared" si="7"/>
        <v>14</v>
      </c>
      <c r="M18" s="29">
        <f t="shared" si="1"/>
        <v>14</v>
      </c>
      <c r="N18" s="31">
        <f t="shared" si="2"/>
        <v>63262.026482796769</v>
      </c>
    </row>
    <row r="19" spans="2:14" x14ac:dyDescent="0.25">
      <c r="B19" s="30">
        <f t="shared" si="8"/>
        <v>15</v>
      </c>
      <c r="C19" s="31">
        <f t="shared" si="0"/>
        <v>1750</v>
      </c>
      <c r="D19" s="31">
        <f>IFERROR(IF(LEN($B19)=0,"",IF(LEN(Dashboard!$D28)=0,0,Dashboard!$D28)),"")</f>
        <v>0</v>
      </c>
      <c r="E19" s="32">
        <f t="shared" si="3"/>
        <v>6.9166666666666673E-3</v>
      </c>
      <c r="F19" s="31">
        <f t="shared" si="4"/>
        <v>437.56234983934434</v>
      </c>
      <c r="G19" s="31">
        <f t="shared" si="5"/>
        <v>61949.588832636116</v>
      </c>
      <c r="H19" s="29">
        <f t="shared" si="6"/>
        <v>15</v>
      </c>
      <c r="I19" s="29">
        <f t="shared" si="7"/>
        <v>15</v>
      </c>
      <c r="M19" s="29">
        <f t="shared" si="1"/>
        <v>15</v>
      </c>
      <c r="N19" s="31">
        <f t="shared" si="2"/>
        <v>61949.588832636116</v>
      </c>
    </row>
    <row r="20" spans="2:14" x14ac:dyDescent="0.25">
      <c r="B20" s="30">
        <f t="shared" si="8"/>
        <v>16</v>
      </c>
      <c r="C20" s="31">
        <f t="shared" si="0"/>
        <v>1750</v>
      </c>
      <c r="D20" s="31">
        <f>IFERROR(IF(LEN($B20)=0,"",IF(LEN(Dashboard!$D29)=0,0,Dashboard!$D29)),"")</f>
        <v>0</v>
      </c>
      <c r="E20" s="32">
        <f t="shared" si="3"/>
        <v>6.9166666666666673E-3</v>
      </c>
      <c r="F20" s="31">
        <f t="shared" si="4"/>
        <v>428.48465609239986</v>
      </c>
      <c r="G20" s="31">
        <f t="shared" si="5"/>
        <v>60628.073488728514</v>
      </c>
      <c r="H20" s="29">
        <f t="shared" si="6"/>
        <v>16</v>
      </c>
      <c r="I20" s="29">
        <f t="shared" si="7"/>
        <v>16</v>
      </c>
      <c r="M20" s="29">
        <f t="shared" si="1"/>
        <v>16</v>
      </c>
      <c r="N20" s="31">
        <f t="shared" si="2"/>
        <v>60628.073488728514</v>
      </c>
    </row>
    <row r="21" spans="2:14" x14ac:dyDescent="0.25">
      <c r="B21" s="30">
        <f t="shared" si="8"/>
        <v>17</v>
      </c>
      <c r="C21" s="31">
        <f t="shared" si="0"/>
        <v>1750</v>
      </c>
      <c r="D21" s="31">
        <f>IFERROR(IF(LEN($B21)=0,"",IF(LEN(Dashboard!$D30)=0,0,Dashboard!$D30)),"")</f>
        <v>0</v>
      </c>
      <c r="E21" s="32">
        <f t="shared" si="3"/>
        <v>6.9166666666666673E-3</v>
      </c>
      <c r="F21" s="31">
        <f t="shared" si="4"/>
        <v>419.3441749637056</v>
      </c>
      <c r="G21" s="31">
        <f t="shared" si="5"/>
        <v>59297.41766369222</v>
      </c>
      <c r="H21" s="29">
        <f t="shared" si="6"/>
        <v>17</v>
      </c>
      <c r="I21" s="29">
        <f t="shared" si="7"/>
        <v>17</v>
      </c>
      <c r="M21" s="29">
        <f t="shared" si="1"/>
        <v>17</v>
      </c>
      <c r="N21" s="31">
        <f t="shared" si="2"/>
        <v>59297.41766369222</v>
      </c>
    </row>
    <row r="22" spans="2:14" x14ac:dyDescent="0.25">
      <c r="B22" s="30">
        <f t="shared" si="8"/>
        <v>18</v>
      </c>
      <c r="C22" s="31">
        <f t="shared" si="0"/>
        <v>1750</v>
      </c>
      <c r="D22" s="31">
        <f>IFERROR(IF(LEN($B22)=0,"",IF(LEN(Dashboard!$D31)=0,0,Dashboard!$D31)),"")</f>
        <v>500</v>
      </c>
      <c r="E22" s="32">
        <f t="shared" si="3"/>
        <v>6.9166666666666673E-3</v>
      </c>
      <c r="F22" s="31">
        <f t="shared" si="4"/>
        <v>413.59880550720459</v>
      </c>
      <c r="G22" s="31">
        <f t="shared" si="5"/>
        <v>58461.016469199421</v>
      </c>
      <c r="H22" s="29">
        <f t="shared" si="6"/>
        <v>18</v>
      </c>
      <c r="I22" s="29">
        <f t="shared" si="7"/>
        <v>18</v>
      </c>
      <c r="M22" s="29">
        <f t="shared" si="1"/>
        <v>18</v>
      </c>
      <c r="N22" s="31">
        <f t="shared" si="2"/>
        <v>58461.016469199421</v>
      </c>
    </row>
    <row r="23" spans="2:14" x14ac:dyDescent="0.25">
      <c r="B23" s="30">
        <f t="shared" si="8"/>
        <v>19</v>
      </c>
      <c r="C23" s="31">
        <f t="shared" si="0"/>
        <v>1750</v>
      </c>
      <c r="D23" s="31">
        <f>IFERROR(IF(LEN($B23)=0,"",IF(LEN(Dashboard!$D32)=0,0,Dashboard!$D32)),"")</f>
        <v>0</v>
      </c>
      <c r="E23" s="32">
        <f t="shared" si="3"/>
        <v>6.9166666666666673E-3</v>
      </c>
      <c r="F23" s="31">
        <f t="shared" si="4"/>
        <v>404.35536391196268</v>
      </c>
      <c r="G23" s="31">
        <f t="shared" si="5"/>
        <v>57115.371833111385</v>
      </c>
      <c r="H23" s="29">
        <f t="shared" si="6"/>
        <v>19</v>
      </c>
      <c r="I23" s="29">
        <f t="shared" si="7"/>
        <v>19</v>
      </c>
      <c r="M23" s="29">
        <f t="shared" si="1"/>
        <v>19</v>
      </c>
      <c r="N23" s="31">
        <f t="shared" si="2"/>
        <v>57115.371833111385</v>
      </c>
    </row>
    <row r="24" spans="2:14" x14ac:dyDescent="0.25">
      <c r="B24" s="30">
        <f t="shared" si="8"/>
        <v>20</v>
      </c>
      <c r="C24" s="31">
        <f t="shared" si="0"/>
        <v>1750</v>
      </c>
      <c r="D24" s="31">
        <f>IFERROR(IF(LEN($B24)=0,"",IF(LEN(Dashboard!$D33)=0,0,Dashboard!$D33)),"")</f>
        <v>0</v>
      </c>
      <c r="E24" s="32">
        <f t="shared" si="3"/>
        <v>6.9166666666666673E-3</v>
      </c>
      <c r="F24" s="31">
        <f t="shared" si="4"/>
        <v>395.04798851235381</v>
      </c>
      <c r="G24" s="31">
        <f t="shared" si="5"/>
        <v>55760.419821623742</v>
      </c>
      <c r="H24" s="29">
        <f t="shared" si="6"/>
        <v>20</v>
      </c>
      <c r="I24" s="29">
        <f t="shared" si="7"/>
        <v>20</v>
      </c>
      <c r="M24" s="29">
        <f t="shared" si="1"/>
        <v>20</v>
      </c>
      <c r="N24" s="31">
        <f t="shared" si="2"/>
        <v>55760.419821623742</v>
      </c>
    </row>
    <row r="25" spans="2:14" x14ac:dyDescent="0.25">
      <c r="B25" s="30">
        <f t="shared" si="8"/>
        <v>21</v>
      </c>
      <c r="C25" s="31">
        <f t="shared" si="0"/>
        <v>1750</v>
      </c>
      <c r="D25" s="31">
        <f>IFERROR(IF(LEN($B25)=0,"",IF(LEN(Dashboard!$D34)=0,0,Dashboard!$D34)),"")</f>
        <v>0</v>
      </c>
      <c r="E25" s="32">
        <f t="shared" si="3"/>
        <v>6.9166666666666673E-3</v>
      </c>
      <c r="F25" s="31">
        <f t="shared" si="4"/>
        <v>385.67623709956428</v>
      </c>
      <c r="G25" s="31">
        <f t="shared" si="5"/>
        <v>54396.096058723306</v>
      </c>
      <c r="H25" s="29">
        <f t="shared" si="6"/>
        <v>21</v>
      </c>
      <c r="I25" s="29">
        <f t="shared" si="7"/>
        <v>21</v>
      </c>
      <c r="M25" s="29">
        <f t="shared" si="1"/>
        <v>21</v>
      </c>
      <c r="N25" s="31">
        <f t="shared" si="2"/>
        <v>54396.096058723306</v>
      </c>
    </row>
    <row r="26" spans="2:14" x14ac:dyDescent="0.25">
      <c r="B26" s="30">
        <f t="shared" si="8"/>
        <v>22</v>
      </c>
      <c r="C26" s="31">
        <f t="shared" si="0"/>
        <v>1750</v>
      </c>
      <c r="D26" s="31">
        <f>IFERROR(IF(LEN($B26)=0,"",IF(LEN(Dashboard!$D35)=0,0,Dashboard!$D35)),"")</f>
        <v>0</v>
      </c>
      <c r="E26" s="32">
        <f t="shared" si="3"/>
        <v>6.9166666666666673E-3</v>
      </c>
      <c r="F26" s="31">
        <f t="shared" si="4"/>
        <v>376.2396644061696</v>
      </c>
      <c r="G26" s="31">
        <f t="shared" si="5"/>
        <v>53022.335723129472</v>
      </c>
      <c r="H26" s="29">
        <f t="shared" si="6"/>
        <v>22</v>
      </c>
      <c r="I26" s="29">
        <f t="shared" si="7"/>
        <v>22</v>
      </c>
      <c r="M26" s="29">
        <f t="shared" si="1"/>
        <v>22</v>
      </c>
      <c r="N26" s="31">
        <f t="shared" si="2"/>
        <v>53022.335723129472</v>
      </c>
    </row>
    <row r="27" spans="2:14" x14ac:dyDescent="0.25">
      <c r="B27" s="30">
        <f t="shared" si="8"/>
        <v>23</v>
      </c>
      <c r="C27" s="31">
        <f t="shared" si="0"/>
        <v>1750</v>
      </c>
      <c r="D27" s="31">
        <f>IFERROR(IF(LEN($B27)=0,"",IF(LEN(Dashboard!$D36)=0,0,Dashboard!$D36)),"")</f>
        <v>0</v>
      </c>
      <c r="E27" s="32">
        <f t="shared" si="3"/>
        <v>6.9166666666666673E-3</v>
      </c>
      <c r="F27" s="31">
        <f t="shared" si="4"/>
        <v>366.73782208497886</v>
      </c>
      <c r="G27" s="31">
        <f t="shared" si="5"/>
        <v>51639.073545214451</v>
      </c>
      <c r="H27" s="29">
        <f t="shared" si="6"/>
        <v>23</v>
      </c>
      <c r="I27" s="29">
        <f t="shared" si="7"/>
        <v>23</v>
      </c>
      <c r="M27" s="29">
        <f t="shared" si="1"/>
        <v>23</v>
      </c>
      <c r="N27" s="31">
        <f t="shared" si="2"/>
        <v>51639.073545214451</v>
      </c>
    </row>
    <row r="28" spans="2:14" x14ac:dyDescent="0.25">
      <c r="B28" s="30">
        <f t="shared" si="8"/>
        <v>24</v>
      </c>
      <c r="C28" s="31">
        <f t="shared" si="0"/>
        <v>1750</v>
      </c>
      <c r="D28" s="31">
        <f>IFERROR(IF(LEN($B28)=0,"",IF(LEN(Dashboard!$D37)=0,0,Dashboard!$D37)),"")</f>
        <v>150</v>
      </c>
      <c r="E28" s="32">
        <f t="shared" si="3"/>
        <v>6.9166666666666673E-3</v>
      </c>
      <c r="F28" s="31">
        <f t="shared" si="4"/>
        <v>358.2077586877333</v>
      </c>
      <c r="G28" s="31">
        <f t="shared" si="5"/>
        <v>50397.281303902186</v>
      </c>
      <c r="H28" s="29">
        <f t="shared" si="6"/>
        <v>24</v>
      </c>
      <c r="I28" s="29">
        <f t="shared" si="7"/>
        <v>24</v>
      </c>
      <c r="M28" s="29">
        <f t="shared" si="1"/>
        <v>24</v>
      </c>
      <c r="N28" s="31">
        <f t="shared" si="2"/>
        <v>50397.281303902186</v>
      </c>
    </row>
    <row r="29" spans="2:14" x14ac:dyDescent="0.25">
      <c r="B29" s="30">
        <f t="shared" si="8"/>
        <v>25</v>
      </c>
      <c r="C29" s="31">
        <f t="shared" si="0"/>
        <v>1750</v>
      </c>
      <c r="D29" s="31">
        <f>IFERROR(IF(LEN($B29)=0,"",IF(LEN(Dashboard!$D38)=0,0,Dashboard!$D38)),"")</f>
        <v>0</v>
      </c>
      <c r="E29" s="32">
        <f t="shared" si="3"/>
        <v>7.2916666666666676E-3</v>
      </c>
      <c r="F29" s="31">
        <f t="shared" si="4"/>
        <v>367.48017617428684</v>
      </c>
      <c r="G29" s="31">
        <f t="shared" si="5"/>
        <v>49014.761480076471</v>
      </c>
      <c r="H29" s="29">
        <f t="shared" si="6"/>
        <v>25</v>
      </c>
      <c r="I29" s="29">
        <f t="shared" si="7"/>
        <v>25</v>
      </c>
      <c r="M29" s="29">
        <f t="shared" si="1"/>
        <v>25</v>
      </c>
      <c r="N29" s="31">
        <f t="shared" si="2"/>
        <v>49014.761480076471</v>
      </c>
    </row>
    <row r="30" spans="2:14" x14ac:dyDescent="0.25">
      <c r="B30" s="30">
        <f t="shared" si="8"/>
        <v>26</v>
      </c>
      <c r="C30" s="31">
        <f t="shared" si="0"/>
        <v>1750</v>
      </c>
      <c r="D30" s="31">
        <f>IFERROR(IF(LEN($B30)=0,"",IF(LEN(Dashboard!$D39)=0,0,Dashboard!$D39)),"")</f>
        <v>0</v>
      </c>
      <c r="E30" s="32">
        <f t="shared" si="3"/>
        <v>7.2916666666666676E-3</v>
      </c>
      <c r="F30" s="31">
        <f t="shared" si="4"/>
        <v>357.39930245889099</v>
      </c>
      <c r="G30" s="31">
        <f t="shared" si="5"/>
        <v>47622.160782535364</v>
      </c>
      <c r="H30" s="29">
        <f t="shared" si="6"/>
        <v>26</v>
      </c>
      <c r="I30" s="29">
        <f t="shared" si="7"/>
        <v>26</v>
      </c>
      <c r="M30" s="29">
        <f t="shared" si="1"/>
        <v>26</v>
      </c>
      <c r="N30" s="31">
        <f t="shared" si="2"/>
        <v>47622.160782535364</v>
      </c>
    </row>
    <row r="31" spans="2:14" x14ac:dyDescent="0.25">
      <c r="B31" s="30">
        <f t="shared" si="8"/>
        <v>27</v>
      </c>
      <c r="C31" s="31">
        <f t="shared" si="0"/>
        <v>1750</v>
      </c>
      <c r="D31" s="31">
        <f>IFERROR(IF(LEN($B31)=0,"",IF(LEN(Dashboard!$D40)=0,0,Dashboard!$D40)),"")</f>
        <v>0</v>
      </c>
      <c r="E31" s="32">
        <f t="shared" si="3"/>
        <v>7.2916666666666676E-3</v>
      </c>
      <c r="F31" s="31">
        <f t="shared" si="4"/>
        <v>347.24492237265372</v>
      </c>
      <c r="G31" s="31">
        <f t="shared" si="5"/>
        <v>46219.405704908015</v>
      </c>
      <c r="H31" s="29">
        <f t="shared" si="6"/>
        <v>27</v>
      </c>
      <c r="I31" s="29">
        <f t="shared" si="7"/>
        <v>27</v>
      </c>
      <c r="M31" s="29">
        <f t="shared" si="1"/>
        <v>27</v>
      </c>
      <c r="N31" s="31">
        <f t="shared" si="2"/>
        <v>46219.405704908015</v>
      </c>
    </row>
    <row r="32" spans="2:14" x14ac:dyDescent="0.25">
      <c r="B32" s="30">
        <f t="shared" si="8"/>
        <v>28</v>
      </c>
      <c r="C32" s="31">
        <f t="shared" si="0"/>
        <v>1750</v>
      </c>
      <c r="D32" s="31">
        <f>IFERROR(IF(LEN($B32)=0,"",IF(LEN(Dashboard!$D41)=0,0,Dashboard!$D41)),"")</f>
        <v>0</v>
      </c>
      <c r="E32" s="32">
        <f t="shared" si="3"/>
        <v>7.2916666666666676E-3</v>
      </c>
      <c r="F32" s="31">
        <f t="shared" si="4"/>
        <v>337.01649993162101</v>
      </c>
      <c r="G32" s="31">
        <f t="shared" si="5"/>
        <v>44806.422204839633</v>
      </c>
      <c r="H32" s="29">
        <f t="shared" si="6"/>
        <v>28</v>
      </c>
      <c r="I32" s="29">
        <f t="shared" si="7"/>
        <v>28</v>
      </c>
      <c r="M32" s="29">
        <f t="shared" si="1"/>
        <v>28</v>
      </c>
      <c r="N32" s="31">
        <f t="shared" si="2"/>
        <v>44806.422204839633</v>
      </c>
    </row>
    <row r="33" spans="2:14" x14ac:dyDescent="0.25">
      <c r="B33" s="30">
        <f t="shared" si="8"/>
        <v>29</v>
      </c>
      <c r="C33" s="31">
        <f t="shared" si="0"/>
        <v>1750</v>
      </c>
      <c r="D33" s="31">
        <f>IFERROR(IF(LEN($B33)=0,"",IF(LEN(Dashboard!$D42)=0,0,Dashboard!$D42)),"")</f>
        <v>0</v>
      </c>
      <c r="E33" s="32">
        <f t="shared" si="3"/>
        <v>7.2916666666666676E-3</v>
      </c>
      <c r="F33" s="31">
        <f t="shared" si="4"/>
        <v>326.71349524362239</v>
      </c>
      <c r="G33" s="31">
        <f t="shared" si="5"/>
        <v>43383.135700083258</v>
      </c>
      <c r="H33" s="29">
        <f t="shared" si="6"/>
        <v>29</v>
      </c>
      <c r="I33" s="29">
        <f t="shared" si="7"/>
        <v>29</v>
      </c>
      <c r="M33" s="29">
        <f t="shared" si="1"/>
        <v>29</v>
      </c>
      <c r="N33" s="31">
        <f t="shared" si="2"/>
        <v>43383.135700083258</v>
      </c>
    </row>
    <row r="34" spans="2:14" x14ac:dyDescent="0.25">
      <c r="B34" s="30">
        <f t="shared" si="8"/>
        <v>30</v>
      </c>
      <c r="C34" s="31">
        <f t="shared" si="0"/>
        <v>1750</v>
      </c>
      <c r="D34" s="31">
        <f>IFERROR(IF(LEN($B34)=0,"",IF(LEN(Dashboard!$D43)=0,0,Dashboard!$D43)),"")</f>
        <v>200</v>
      </c>
      <c r="E34" s="32">
        <f t="shared" si="3"/>
        <v>7.2916666666666676E-3</v>
      </c>
      <c r="F34" s="31">
        <f t="shared" si="4"/>
        <v>317.79369781310714</v>
      </c>
      <c r="G34" s="31">
        <f t="shared" si="5"/>
        <v>42150.929397896361</v>
      </c>
      <c r="H34" s="29">
        <f t="shared" si="6"/>
        <v>30</v>
      </c>
      <c r="I34" s="29">
        <f t="shared" si="7"/>
        <v>30</v>
      </c>
      <c r="M34" s="29">
        <f t="shared" si="1"/>
        <v>30</v>
      </c>
      <c r="N34" s="31">
        <f t="shared" si="2"/>
        <v>42150.929397896361</v>
      </c>
    </row>
    <row r="35" spans="2:14" x14ac:dyDescent="0.25">
      <c r="B35" s="30">
        <f t="shared" si="8"/>
        <v>31</v>
      </c>
      <c r="C35" s="31">
        <f t="shared" si="0"/>
        <v>1750</v>
      </c>
      <c r="D35" s="31">
        <f>IFERROR(IF(LEN($B35)=0,"",IF(LEN(Dashboard!$D44)=0,0,Dashboard!$D44)),"")</f>
        <v>0</v>
      </c>
      <c r="E35" s="32">
        <f t="shared" si="3"/>
        <v>7.2916666666666676E-3</v>
      </c>
      <c r="F35" s="31">
        <f t="shared" si="4"/>
        <v>307.35052685966099</v>
      </c>
      <c r="G35" s="31">
        <f t="shared" si="5"/>
        <v>40708.279924756025</v>
      </c>
      <c r="H35" s="29">
        <f t="shared" si="6"/>
        <v>31</v>
      </c>
      <c r="I35" s="29">
        <f t="shared" si="7"/>
        <v>31</v>
      </c>
      <c r="M35" s="29">
        <f t="shared" si="1"/>
        <v>31</v>
      </c>
      <c r="N35" s="31">
        <f t="shared" si="2"/>
        <v>40708.279924756025</v>
      </c>
    </row>
    <row r="36" spans="2:14" x14ac:dyDescent="0.25">
      <c r="B36" s="30">
        <f t="shared" si="8"/>
        <v>32</v>
      </c>
      <c r="C36" s="31">
        <f t="shared" si="0"/>
        <v>1750</v>
      </c>
      <c r="D36" s="31">
        <f>IFERROR(IF(LEN($B36)=0,"",IF(LEN(Dashboard!$D45)=0,0,Dashboard!$D45)),"")</f>
        <v>0</v>
      </c>
      <c r="E36" s="32">
        <f t="shared" si="3"/>
        <v>7.2916666666666676E-3</v>
      </c>
      <c r="F36" s="31">
        <f t="shared" si="4"/>
        <v>296.83120778467941</v>
      </c>
      <c r="G36" s="31">
        <f t="shared" si="5"/>
        <v>39255.111132540704</v>
      </c>
      <c r="H36" s="29">
        <f t="shared" si="6"/>
        <v>32</v>
      </c>
      <c r="I36" s="29">
        <f t="shared" si="7"/>
        <v>32</v>
      </c>
      <c r="M36" s="29">
        <f t="shared" si="1"/>
        <v>32</v>
      </c>
      <c r="N36" s="31">
        <f t="shared" si="2"/>
        <v>39255.111132540704</v>
      </c>
    </row>
    <row r="37" spans="2:14" x14ac:dyDescent="0.25">
      <c r="B37" s="30">
        <f t="shared" si="8"/>
        <v>33</v>
      </c>
      <c r="C37" s="31">
        <f t="shared" si="0"/>
        <v>1750</v>
      </c>
      <c r="D37" s="31">
        <f>IFERROR(IF(LEN($B37)=0,"",IF(LEN(Dashboard!$D46)=0,0,Dashboard!$D46)),"")</f>
        <v>0</v>
      </c>
      <c r="E37" s="32">
        <f t="shared" si="3"/>
        <v>7.2916666666666676E-3</v>
      </c>
      <c r="F37" s="31">
        <f t="shared" si="4"/>
        <v>286.23518534144267</v>
      </c>
      <c r="G37" s="31">
        <f t="shared" si="5"/>
        <v>37791.346317882148</v>
      </c>
      <c r="H37" s="29">
        <f t="shared" si="6"/>
        <v>33</v>
      </c>
      <c r="I37" s="29">
        <f t="shared" si="7"/>
        <v>33</v>
      </c>
      <c r="M37" s="29">
        <f t="shared" si="1"/>
        <v>33</v>
      </c>
      <c r="N37" s="31">
        <f t="shared" si="2"/>
        <v>37791.346317882148</v>
      </c>
    </row>
    <row r="38" spans="2:14" x14ac:dyDescent="0.25">
      <c r="B38" s="30">
        <f t="shared" si="8"/>
        <v>34</v>
      </c>
      <c r="C38" s="31">
        <f t="shared" si="0"/>
        <v>1750</v>
      </c>
      <c r="D38" s="31">
        <f>IFERROR(IF(LEN($B38)=0,"",IF(LEN(Dashboard!$D47)=0,0,Dashboard!$D47)),"")</f>
        <v>0</v>
      </c>
      <c r="E38" s="32">
        <f t="shared" si="3"/>
        <v>7.2916666666666676E-3</v>
      </c>
      <c r="F38" s="31">
        <f t="shared" si="4"/>
        <v>275.56190023455736</v>
      </c>
      <c r="G38" s="31">
        <f t="shared" si="5"/>
        <v>36316.908218116703</v>
      </c>
      <c r="H38" s="29">
        <f t="shared" si="6"/>
        <v>34</v>
      </c>
      <c r="I38" s="29">
        <f t="shared" si="7"/>
        <v>34</v>
      </c>
      <c r="M38" s="29">
        <f t="shared" si="1"/>
        <v>34</v>
      </c>
      <c r="N38" s="31">
        <f t="shared" si="2"/>
        <v>36316.908218116703</v>
      </c>
    </row>
    <row r="39" spans="2:14" x14ac:dyDescent="0.25">
      <c r="B39" s="30">
        <f t="shared" si="8"/>
        <v>35</v>
      </c>
      <c r="C39" s="31">
        <f t="shared" si="0"/>
        <v>1750</v>
      </c>
      <c r="D39" s="31">
        <f>IFERROR(IF(LEN($B39)=0,"",IF(LEN(Dashboard!$D48)=0,0,Dashboard!$D48)),"")</f>
        <v>0</v>
      </c>
      <c r="E39" s="32">
        <f t="shared" si="3"/>
        <v>7.2916666666666676E-3</v>
      </c>
      <c r="F39" s="31">
        <f t="shared" si="4"/>
        <v>264.81078909043435</v>
      </c>
      <c r="G39" s="31">
        <f t="shared" si="5"/>
        <v>34831.719007207139</v>
      </c>
      <c r="H39" s="29">
        <f t="shared" si="6"/>
        <v>35</v>
      </c>
      <c r="I39" s="29">
        <f t="shared" si="7"/>
        <v>35</v>
      </c>
      <c r="M39" s="29">
        <f t="shared" si="1"/>
        <v>35</v>
      </c>
      <c r="N39" s="31">
        <f t="shared" si="2"/>
        <v>34831.719007207139</v>
      </c>
    </row>
    <row r="40" spans="2:14" x14ac:dyDescent="0.25">
      <c r="B40" s="30">
        <f t="shared" si="8"/>
        <v>36</v>
      </c>
      <c r="C40" s="31">
        <f t="shared" si="0"/>
        <v>1750</v>
      </c>
      <c r="D40" s="31">
        <f>IFERROR(IF(LEN($B40)=0,"",IF(LEN(Dashboard!$D49)=0,0,Dashboard!$D49)),"")</f>
        <v>500</v>
      </c>
      <c r="E40" s="32">
        <f t="shared" si="3"/>
        <v>7.2916666666666676E-3</v>
      </c>
      <c r="F40" s="31">
        <f t="shared" si="4"/>
        <v>257.62711776088543</v>
      </c>
      <c r="G40" s="31">
        <f t="shared" si="5"/>
        <v>33839.346124968026</v>
      </c>
      <c r="H40" s="29">
        <f t="shared" si="6"/>
        <v>36</v>
      </c>
      <c r="I40" s="29">
        <f t="shared" si="7"/>
        <v>36</v>
      </c>
      <c r="M40" s="29">
        <f t="shared" si="1"/>
        <v>36</v>
      </c>
      <c r="N40" s="31">
        <f t="shared" si="2"/>
        <v>33839.346124968026</v>
      </c>
    </row>
    <row r="41" spans="2:14" x14ac:dyDescent="0.25">
      <c r="B41" s="30">
        <f t="shared" si="8"/>
        <v>37</v>
      </c>
      <c r="C41" s="31">
        <f t="shared" si="0"/>
        <v>1750</v>
      </c>
      <c r="D41" s="31">
        <f>IFERROR(IF(LEN($B41)=0,"",IF(LEN(Dashboard!$D50)=0,0,Dashboard!$D50)),"")</f>
        <v>0</v>
      </c>
      <c r="E41" s="32">
        <f t="shared" si="3"/>
        <v>7.666666666666668E-3</v>
      </c>
      <c r="F41" s="31">
        <f t="shared" si="4"/>
        <v>259.43498695808825</v>
      </c>
      <c r="G41" s="31">
        <f t="shared" si="5"/>
        <v>32348.781111926117</v>
      </c>
      <c r="H41" s="29">
        <f t="shared" si="6"/>
        <v>37</v>
      </c>
      <c r="I41" s="29">
        <f t="shared" si="7"/>
        <v>37</v>
      </c>
      <c r="M41" s="29">
        <f t="shared" si="1"/>
        <v>37</v>
      </c>
      <c r="N41" s="31">
        <f t="shared" si="2"/>
        <v>32348.781111926117</v>
      </c>
    </row>
    <row r="42" spans="2:14" x14ac:dyDescent="0.25">
      <c r="B42" s="30">
        <f t="shared" si="8"/>
        <v>38</v>
      </c>
      <c r="C42" s="31">
        <f t="shared" si="0"/>
        <v>1750</v>
      </c>
      <c r="D42" s="31">
        <f>IFERROR(IF(LEN($B42)=0,"",IF(LEN(Dashboard!$D51)=0,0,Dashboard!$D51)),"")</f>
        <v>0</v>
      </c>
      <c r="E42" s="32">
        <f t="shared" si="3"/>
        <v>7.666666666666668E-3</v>
      </c>
      <c r="F42" s="31">
        <f t="shared" si="4"/>
        <v>248.00732185810028</v>
      </c>
      <c r="G42" s="31">
        <f t="shared" si="5"/>
        <v>30846.788433784219</v>
      </c>
      <c r="H42" s="29">
        <f t="shared" si="6"/>
        <v>38</v>
      </c>
      <c r="I42" s="29">
        <f t="shared" si="7"/>
        <v>38</v>
      </c>
      <c r="M42" s="29">
        <f t="shared" si="1"/>
        <v>38</v>
      </c>
      <c r="N42" s="31">
        <f t="shared" si="2"/>
        <v>30846.788433784219</v>
      </c>
    </row>
    <row r="43" spans="2:14" x14ac:dyDescent="0.25">
      <c r="B43" s="30">
        <f t="shared" si="8"/>
        <v>39</v>
      </c>
      <c r="C43" s="31">
        <f t="shared" si="0"/>
        <v>1750</v>
      </c>
      <c r="D43" s="31">
        <f>IFERROR(IF(LEN($B43)=0,"",IF(LEN(Dashboard!$D52)=0,0,Dashboard!$D52)),"")</f>
        <v>0</v>
      </c>
      <c r="E43" s="32">
        <f t="shared" si="3"/>
        <v>7.666666666666668E-3</v>
      </c>
      <c r="F43" s="31">
        <f t="shared" si="4"/>
        <v>236.49204465901238</v>
      </c>
      <c r="G43" s="31">
        <f t="shared" si="5"/>
        <v>29333.28047844323</v>
      </c>
      <c r="H43" s="29">
        <f t="shared" si="6"/>
        <v>39</v>
      </c>
      <c r="I43" s="29">
        <f t="shared" si="7"/>
        <v>39</v>
      </c>
      <c r="M43" s="29">
        <f t="shared" si="1"/>
        <v>39</v>
      </c>
      <c r="N43" s="31">
        <f t="shared" si="2"/>
        <v>29333.28047844323</v>
      </c>
    </row>
    <row r="44" spans="2:14" x14ac:dyDescent="0.25">
      <c r="B44" s="30">
        <f t="shared" si="8"/>
        <v>40</v>
      </c>
      <c r="C44" s="31">
        <f t="shared" si="0"/>
        <v>1750</v>
      </c>
      <c r="D44" s="31">
        <f>IFERROR(IF(LEN($B44)=0,"",IF(LEN(Dashboard!$D53)=0,0,Dashboard!$D53)),"")</f>
        <v>0</v>
      </c>
      <c r="E44" s="32">
        <f t="shared" si="3"/>
        <v>7.666666666666668E-3</v>
      </c>
      <c r="F44" s="31">
        <f t="shared" si="4"/>
        <v>224.88848366806479</v>
      </c>
      <c r="G44" s="31">
        <f t="shared" si="5"/>
        <v>27808.168962111296</v>
      </c>
      <c r="H44" s="29">
        <f t="shared" si="6"/>
        <v>40</v>
      </c>
      <c r="I44" s="29">
        <f t="shared" si="7"/>
        <v>40</v>
      </c>
      <c r="M44" s="29">
        <f t="shared" si="1"/>
        <v>40</v>
      </c>
      <c r="N44" s="31">
        <f t="shared" si="2"/>
        <v>27808.168962111296</v>
      </c>
    </row>
    <row r="45" spans="2:14" x14ac:dyDescent="0.25">
      <c r="B45" s="30">
        <f t="shared" si="8"/>
        <v>41</v>
      </c>
      <c r="C45" s="31">
        <f t="shared" si="0"/>
        <v>1750</v>
      </c>
      <c r="D45" s="31">
        <f>IFERROR(IF(LEN($B45)=0,"",IF(LEN(Dashboard!$D54)=0,0,Dashboard!$D54)),"")</f>
        <v>0</v>
      </c>
      <c r="E45" s="32">
        <f t="shared" si="3"/>
        <v>7.666666666666668E-3</v>
      </c>
      <c r="F45" s="31">
        <f t="shared" si="4"/>
        <v>213.1959620428533</v>
      </c>
      <c r="G45" s="31">
        <f t="shared" si="5"/>
        <v>26271.36492415415</v>
      </c>
      <c r="H45" s="29">
        <f t="shared" si="6"/>
        <v>41</v>
      </c>
      <c r="I45" s="29">
        <f t="shared" si="7"/>
        <v>41</v>
      </c>
      <c r="M45" s="29">
        <f t="shared" si="1"/>
        <v>41</v>
      </c>
      <c r="N45" s="31">
        <f t="shared" si="2"/>
        <v>26271.36492415415</v>
      </c>
    </row>
    <row r="46" spans="2:14" x14ac:dyDescent="0.25">
      <c r="B46" s="30">
        <f t="shared" si="8"/>
        <v>42</v>
      </c>
      <c r="C46" s="31">
        <f t="shared" si="0"/>
        <v>1750</v>
      </c>
      <c r="D46" s="31">
        <f>IFERROR(IF(LEN($B46)=0,"",IF(LEN(Dashboard!$D55)=0,0,Dashboard!$D55)),"")</f>
        <v>0</v>
      </c>
      <c r="E46" s="32">
        <f t="shared" si="3"/>
        <v>7.666666666666668E-3</v>
      </c>
      <c r="F46" s="31">
        <f t="shared" si="4"/>
        <v>201.41379775184851</v>
      </c>
      <c r="G46" s="31">
        <f t="shared" si="5"/>
        <v>24722.778721905997</v>
      </c>
      <c r="H46" s="29">
        <f t="shared" si="6"/>
        <v>42</v>
      </c>
      <c r="I46" s="29">
        <f t="shared" si="7"/>
        <v>42</v>
      </c>
      <c r="M46" s="29">
        <f t="shared" si="1"/>
        <v>42</v>
      </c>
      <c r="N46" s="31">
        <f t="shared" si="2"/>
        <v>24722.778721905997</v>
      </c>
    </row>
    <row r="47" spans="2:14" x14ac:dyDescent="0.25">
      <c r="B47" s="30">
        <f t="shared" si="8"/>
        <v>43</v>
      </c>
      <c r="C47" s="31">
        <f t="shared" si="0"/>
        <v>1750</v>
      </c>
      <c r="D47" s="31">
        <f>IFERROR(IF(LEN($B47)=0,"",IF(LEN(Dashboard!$D56)=0,0,Dashboard!$D56)),"")</f>
        <v>0</v>
      </c>
      <c r="E47" s="32">
        <f t="shared" si="3"/>
        <v>7.666666666666668E-3</v>
      </c>
      <c r="F47" s="31">
        <f t="shared" si="4"/>
        <v>189.54130353461267</v>
      </c>
      <c r="G47" s="31">
        <f t="shared" si="5"/>
        <v>23162.320025440611</v>
      </c>
      <c r="H47" s="29">
        <f t="shared" si="6"/>
        <v>43</v>
      </c>
      <c r="I47" s="29">
        <f t="shared" si="7"/>
        <v>43</v>
      </c>
      <c r="M47" s="29">
        <f t="shared" si="1"/>
        <v>43</v>
      </c>
      <c r="N47" s="31">
        <f t="shared" si="2"/>
        <v>23162.320025440611</v>
      </c>
    </row>
    <row r="48" spans="2:14" x14ac:dyDescent="0.25">
      <c r="B48" s="30">
        <f t="shared" si="8"/>
        <v>44</v>
      </c>
      <c r="C48" s="31">
        <f t="shared" si="0"/>
        <v>1750</v>
      </c>
      <c r="D48" s="31">
        <f>IFERROR(IF(LEN($B48)=0,"",IF(LEN(Dashboard!$D57)=0,0,Dashboard!$D57)),"")</f>
        <v>0</v>
      </c>
      <c r="E48" s="32">
        <f t="shared" si="3"/>
        <v>7.666666666666668E-3</v>
      </c>
      <c r="F48" s="31">
        <f t="shared" si="4"/>
        <v>177.57778686171139</v>
      </c>
      <c r="G48" s="31">
        <f t="shared" si="5"/>
        <v>21589.897812302323</v>
      </c>
      <c r="H48" s="29">
        <f t="shared" si="6"/>
        <v>44</v>
      </c>
      <c r="I48" s="29">
        <f t="shared" si="7"/>
        <v>44</v>
      </c>
      <c r="M48" s="29">
        <f t="shared" si="1"/>
        <v>44</v>
      </c>
      <c r="N48" s="31">
        <f t="shared" si="2"/>
        <v>21589.897812302323</v>
      </c>
    </row>
    <row r="49" spans="2:14" x14ac:dyDescent="0.25">
      <c r="B49" s="30">
        <f t="shared" si="8"/>
        <v>45</v>
      </c>
      <c r="C49" s="31">
        <f t="shared" si="0"/>
        <v>1750</v>
      </c>
      <c r="D49" s="31">
        <f>IFERROR(IF(LEN($B49)=0,"",IF(LEN(Dashboard!$D58)=0,0,Dashboard!$D58)),"")</f>
        <v>0</v>
      </c>
      <c r="E49" s="32">
        <f t="shared" si="3"/>
        <v>7.666666666666668E-3</v>
      </c>
      <c r="F49" s="31">
        <f t="shared" si="4"/>
        <v>165.52254989431785</v>
      </c>
      <c r="G49" s="31">
        <f t="shared" si="5"/>
        <v>20005.420362196641</v>
      </c>
      <c r="H49" s="29">
        <f t="shared" si="6"/>
        <v>45</v>
      </c>
      <c r="I49" s="29">
        <f t="shared" si="7"/>
        <v>45</v>
      </c>
      <c r="M49" s="29">
        <f t="shared" si="1"/>
        <v>45</v>
      </c>
      <c r="N49" s="31">
        <f t="shared" si="2"/>
        <v>20005.420362196641</v>
      </c>
    </row>
    <row r="50" spans="2:14" x14ac:dyDescent="0.25">
      <c r="B50" s="30">
        <f t="shared" si="8"/>
        <v>46</v>
      </c>
      <c r="C50" s="31">
        <f t="shared" si="0"/>
        <v>1750</v>
      </c>
      <c r="D50" s="31">
        <f>IFERROR(IF(LEN($B50)=0,"",IF(LEN(Dashboard!$D59)=0,0,Dashboard!$D59)),"")</f>
        <v>0</v>
      </c>
      <c r="E50" s="32">
        <f t="shared" si="3"/>
        <v>7.666666666666668E-3</v>
      </c>
      <c r="F50" s="31">
        <f t="shared" si="4"/>
        <v>153.37488944350761</v>
      </c>
      <c r="G50" s="31">
        <f t="shared" si="5"/>
        <v>18408.795251640149</v>
      </c>
      <c r="H50" s="29">
        <f t="shared" si="6"/>
        <v>46</v>
      </c>
      <c r="I50" s="29">
        <f t="shared" si="7"/>
        <v>46</v>
      </c>
      <c r="M50" s="29">
        <f t="shared" si="1"/>
        <v>46</v>
      </c>
      <c r="N50" s="31">
        <f t="shared" si="2"/>
        <v>18408.795251640149</v>
      </c>
    </row>
    <row r="51" spans="2:14" x14ac:dyDescent="0.25">
      <c r="B51" s="30">
        <f t="shared" si="8"/>
        <v>47</v>
      </c>
      <c r="C51" s="31">
        <f t="shared" si="0"/>
        <v>1750</v>
      </c>
      <c r="D51" s="31">
        <f>IFERROR(IF(LEN($B51)=0,"",IF(LEN(Dashboard!$D60)=0,0,Dashboard!$D60)),"")</f>
        <v>0</v>
      </c>
      <c r="E51" s="32">
        <f t="shared" si="3"/>
        <v>7.666666666666668E-3</v>
      </c>
      <c r="F51" s="31">
        <f t="shared" si="4"/>
        <v>141.13409692924117</v>
      </c>
      <c r="G51" s="31">
        <f t="shared" si="5"/>
        <v>16799.929348569389</v>
      </c>
      <c r="H51" s="29">
        <f t="shared" si="6"/>
        <v>47</v>
      </c>
      <c r="I51" s="29">
        <f t="shared" si="7"/>
        <v>47</v>
      </c>
      <c r="M51" s="29">
        <f t="shared" si="1"/>
        <v>47</v>
      </c>
      <c r="N51" s="31">
        <f t="shared" si="2"/>
        <v>16799.929348569389</v>
      </c>
    </row>
    <row r="52" spans="2:14" x14ac:dyDescent="0.25">
      <c r="B52" s="30">
        <f t="shared" si="8"/>
        <v>48</v>
      </c>
      <c r="C52" s="31">
        <f t="shared" si="0"/>
        <v>1750</v>
      </c>
      <c r="D52" s="31">
        <f>IFERROR(IF(LEN($B52)=0,"",IF(LEN(Dashboard!$D61)=0,0,Dashboard!$D61)),"")</f>
        <v>0</v>
      </c>
      <c r="E52" s="32">
        <f t="shared" si="3"/>
        <v>7.666666666666668E-3</v>
      </c>
      <c r="F52" s="31">
        <f t="shared" si="4"/>
        <v>128.79945833903201</v>
      </c>
      <c r="G52" s="31">
        <f t="shared" si="5"/>
        <v>15178.728806908421</v>
      </c>
      <c r="H52" s="29">
        <f t="shared" si="6"/>
        <v>48</v>
      </c>
      <c r="I52" s="29">
        <f t="shared" si="7"/>
        <v>48</v>
      </c>
      <c r="M52" s="29">
        <f t="shared" si="1"/>
        <v>48</v>
      </c>
      <c r="N52" s="31">
        <f t="shared" si="2"/>
        <v>15178.728806908421</v>
      </c>
    </row>
    <row r="53" spans="2:14" x14ac:dyDescent="0.25">
      <c r="B53" s="30">
        <f t="shared" si="8"/>
        <v>49</v>
      </c>
      <c r="C53" s="31">
        <f t="shared" si="0"/>
        <v>1750</v>
      </c>
      <c r="D53" s="31">
        <f>IFERROR(IF(LEN($B53)=0,"",IF(LEN(Dashboard!$D62)=0,0,Dashboard!$D62)),"")</f>
        <v>0</v>
      </c>
      <c r="E53" s="32">
        <f t="shared" si="3"/>
        <v>8.0416666666666674E-3</v>
      </c>
      <c r="F53" s="31">
        <f t="shared" si="4"/>
        <v>122.06227748888855</v>
      </c>
      <c r="G53" s="31">
        <f t="shared" si="5"/>
        <v>13550.79108439731</v>
      </c>
      <c r="H53" s="29">
        <f t="shared" si="6"/>
        <v>49</v>
      </c>
      <c r="I53" s="29">
        <f t="shared" si="7"/>
        <v>49</v>
      </c>
      <c r="M53" s="29">
        <f t="shared" si="1"/>
        <v>49</v>
      </c>
      <c r="N53" s="31">
        <f t="shared" si="2"/>
        <v>13550.79108439731</v>
      </c>
    </row>
    <row r="54" spans="2:14" x14ac:dyDescent="0.25">
      <c r="B54" s="30">
        <f t="shared" si="8"/>
        <v>50</v>
      </c>
      <c r="C54" s="31">
        <f t="shared" si="0"/>
        <v>1750</v>
      </c>
      <c r="D54" s="31">
        <f>IFERROR(IF(LEN($B54)=0,"",IF(LEN(Dashboard!$D63)=0,0,Dashboard!$D63)),"")</f>
        <v>0</v>
      </c>
      <c r="E54" s="32">
        <f t="shared" si="3"/>
        <v>8.0416666666666674E-3</v>
      </c>
      <c r="F54" s="31">
        <f t="shared" si="4"/>
        <v>108.97094497036171</v>
      </c>
      <c r="G54" s="31">
        <f t="shared" si="5"/>
        <v>11909.762029367672</v>
      </c>
      <c r="H54" s="29">
        <f t="shared" si="6"/>
        <v>50</v>
      </c>
      <c r="I54" s="29">
        <f t="shared" si="7"/>
        <v>50</v>
      </c>
      <c r="M54" s="29">
        <f t="shared" si="1"/>
        <v>50</v>
      </c>
      <c r="N54" s="31">
        <f t="shared" si="2"/>
        <v>11909.762029367672</v>
      </c>
    </row>
    <row r="55" spans="2:14" x14ac:dyDescent="0.25">
      <c r="B55" s="30">
        <f t="shared" si="8"/>
        <v>51</v>
      </c>
      <c r="C55" s="31">
        <f t="shared" si="0"/>
        <v>1750</v>
      </c>
      <c r="D55" s="31">
        <f>IFERROR(IF(LEN($B55)=0,"",IF(LEN(Dashboard!$D64)=0,0,Dashboard!$D64)),"")</f>
        <v>0</v>
      </c>
      <c r="E55" s="32">
        <f t="shared" si="3"/>
        <v>8.0416666666666674E-3</v>
      </c>
      <c r="F55" s="31">
        <f t="shared" si="4"/>
        <v>95.774336319498374</v>
      </c>
      <c r="G55" s="31">
        <f t="shared" si="5"/>
        <v>10255.53636568717</v>
      </c>
      <c r="H55" s="29">
        <f t="shared" si="6"/>
        <v>51</v>
      </c>
      <c r="I55" s="29">
        <f t="shared" si="7"/>
        <v>51</v>
      </c>
      <c r="M55" s="29">
        <f t="shared" si="1"/>
        <v>51</v>
      </c>
      <c r="N55" s="31">
        <f t="shared" si="2"/>
        <v>10255.53636568717</v>
      </c>
    </row>
    <row r="56" spans="2:14" x14ac:dyDescent="0.25">
      <c r="B56" s="30">
        <f t="shared" si="8"/>
        <v>52</v>
      </c>
      <c r="C56" s="31">
        <f t="shared" si="0"/>
        <v>1750</v>
      </c>
      <c r="D56" s="31">
        <f>IFERROR(IF(LEN($B56)=0,"",IF(LEN(Dashboard!$D65)=0,0,Dashboard!$D65)),"")</f>
        <v>0</v>
      </c>
      <c r="E56" s="32">
        <f t="shared" si="3"/>
        <v>8.0416666666666674E-3</v>
      </c>
      <c r="F56" s="31">
        <f t="shared" si="4"/>
        <v>82.471604940734338</v>
      </c>
      <c r="G56" s="31">
        <f t="shared" si="5"/>
        <v>8588.0079706279048</v>
      </c>
      <c r="H56" s="29">
        <f t="shared" si="6"/>
        <v>52</v>
      </c>
      <c r="I56" s="29">
        <f t="shared" si="7"/>
        <v>52</v>
      </c>
      <c r="M56" s="29">
        <f t="shared" si="1"/>
        <v>52</v>
      </c>
      <c r="N56" s="31">
        <f t="shared" si="2"/>
        <v>8588.0079706279048</v>
      </c>
    </row>
    <row r="57" spans="2:14" x14ac:dyDescent="0.25">
      <c r="B57" s="30">
        <f t="shared" si="8"/>
        <v>53</v>
      </c>
      <c r="C57" s="31">
        <f t="shared" si="0"/>
        <v>1750</v>
      </c>
      <c r="D57" s="31">
        <f>IFERROR(IF(LEN($B57)=0,"",IF(LEN(Dashboard!$D66)=0,0,Dashboard!$D66)),"")</f>
        <v>0</v>
      </c>
      <c r="E57" s="32">
        <f t="shared" si="3"/>
        <v>8.0416666666666674E-3</v>
      </c>
      <c r="F57" s="31">
        <f t="shared" si="4"/>
        <v>69.061897430466075</v>
      </c>
      <c r="G57" s="31">
        <f t="shared" si="5"/>
        <v>6907.06986805837</v>
      </c>
      <c r="H57" s="29">
        <f t="shared" si="6"/>
        <v>53</v>
      </c>
      <c r="I57" s="29">
        <f t="shared" si="7"/>
        <v>53</v>
      </c>
      <c r="M57" s="29">
        <f t="shared" si="1"/>
        <v>53</v>
      </c>
      <c r="N57" s="31">
        <f t="shared" si="2"/>
        <v>6907.06986805837</v>
      </c>
    </row>
    <row r="58" spans="2:14" x14ac:dyDescent="0.25">
      <c r="B58" s="30">
        <f t="shared" si="8"/>
        <v>54</v>
      </c>
      <c r="C58" s="31">
        <f t="shared" si="0"/>
        <v>1750</v>
      </c>
      <c r="D58" s="31">
        <f>IFERROR(IF(LEN($B58)=0,"",IF(LEN(Dashboard!$D67)=0,0,Dashboard!$D67)),"")</f>
        <v>0</v>
      </c>
      <c r="E58" s="32">
        <f t="shared" si="3"/>
        <v>8.0416666666666674E-3</v>
      </c>
      <c r="F58" s="31">
        <f t="shared" si="4"/>
        <v>55.544353522302728</v>
      </c>
      <c r="G58" s="31">
        <f t="shared" si="5"/>
        <v>5212.6142215806731</v>
      </c>
      <c r="H58" s="29">
        <f t="shared" si="6"/>
        <v>54</v>
      </c>
      <c r="I58" s="29">
        <f t="shared" si="7"/>
        <v>54</v>
      </c>
      <c r="M58" s="29">
        <f t="shared" si="1"/>
        <v>54</v>
      </c>
      <c r="N58" s="31">
        <f t="shared" si="2"/>
        <v>5212.6142215806731</v>
      </c>
    </row>
    <row r="59" spans="2:14" x14ac:dyDescent="0.25">
      <c r="B59" s="30">
        <f t="shared" si="8"/>
        <v>55</v>
      </c>
      <c r="C59" s="31">
        <f t="shared" si="0"/>
        <v>1750</v>
      </c>
      <c r="D59" s="31">
        <f>IFERROR(IF(LEN($B59)=0,"",IF(LEN(Dashboard!$D68)=0,0,Dashboard!$D68)),"")</f>
        <v>0</v>
      </c>
      <c r="E59" s="32">
        <f t="shared" si="3"/>
        <v>8.0416666666666674E-3</v>
      </c>
      <c r="F59" s="31">
        <f t="shared" si="4"/>
        <v>41.918106031877919</v>
      </c>
      <c r="G59" s="31">
        <f t="shared" si="5"/>
        <v>3504.5323276125509</v>
      </c>
      <c r="H59" s="29">
        <f t="shared" si="6"/>
        <v>55</v>
      </c>
      <c r="I59" s="29">
        <f t="shared" si="7"/>
        <v>55</v>
      </c>
      <c r="M59" s="29">
        <f t="shared" si="1"/>
        <v>55</v>
      </c>
      <c r="N59" s="31">
        <f t="shared" si="2"/>
        <v>3504.5323276125509</v>
      </c>
    </row>
    <row r="60" spans="2:14" x14ac:dyDescent="0.25">
      <c r="B60" s="30">
        <f t="shared" si="8"/>
        <v>56</v>
      </c>
      <c r="C60" s="31">
        <f t="shared" si="0"/>
        <v>1750</v>
      </c>
      <c r="D60" s="31">
        <f>IFERROR(IF(LEN($B60)=0,"",IF(LEN(Dashboard!$D69)=0,0,Dashboard!$D69)),"")</f>
        <v>0</v>
      </c>
      <c r="E60" s="32">
        <f t="shared" si="3"/>
        <v>8.0416666666666674E-3</v>
      </c>
      <c r="F60" s="31">
        <f t="shared" si="4"/>
        <v>28.182280801217601</v>
      </c>
      <c r="G60" s="31">
        <f t="shared" si="5"/>
        <v>1782.7146084137685</v>
      </c>
      <c r="H60" s="29">
        <f t="shared" si="6"/>
        <v>56</v>
      </c>
      <c r="I60" s="29">
        <f t="shared" si="7"/>
        <v>56</v>
      </c>
      <c r="M60" s="29">
        <f t="shared" si="1"/>
        <v>56</v>
      </c>
      <c r="N60" s="31">
        <f t="shared" si="2"/>
        <v>1782.7146084137685</v>
      </c>
    </row>
    <row r="61" spans="2:14" x14ac:dyDescent="0.25">
      <c r="B61" s="30">
        <f t="shared" si="8"/>
        <v>57</v>
      </c>
      <c r="C61" s="31">
        <f t="shared" si="0"/>
        <v>1750</v>
      </c>
      <c r="D61" s="31">
        <f>IFERROR(IF(LEN($B61)=0,"",IF(LEN(Dashboard!$D70)=0,0,Dashboard!$D70)),"")</f>
        <v>0</v>
      </c>
      <c r="E61" s="32">
        <f t="shared" si="3"/>
        <v>8.0416666666666674E-3</v>
      </c>
      <c r="F61" s="31">
        <f t="shared" si="4"/>
        <v>14.335996642660723</v>
      </c>
      <c r="G61" s="31">
        <f t="shared" si="5"/>
        <v>47.050605056429276</v>
      </c>
      <c r="H61" s="29">
        <f t="shared" si="6"/>
        <v>57</v>
      </c>
      <c r="I61" s="29">
        <f t="shared" si="7"/>
        <v>57</v>
      </c>
      <c r="M61" s="29">
        <f t="shared" si="1"/>
        <v>57</v>
      </c>
      <c r="N61" s="31">
        <f t="shared" si="2"/>
        <v>47.050605056429276</v>
      </c>
    </row>
    <row r="62" spans="2:14" x14ac:dyDescent="0.25">
      <c r="B62" s="30">
        <f t="shared" si="8"/>
        <v>58</v>
      </c>
      <c r="C62" s="31">
        <f t="shared" si="0"/>
        <v>1750</v>
      </c>
      <c r="D62" s="31">
        <f>IFERROR(IF(LEN($B62)=0,"",IF(LEN(Dashboard!$D71)=0,0,Dashboard!$D71)),"")</f>
        <v>0</v>
      </c>
      <c r="E62" s="32">
        <f t="shared" si="3"/>
        <v>8.0416666666666674E-3</v>
      </c>
      <c r="F62" s="31">
        <f t="shared" si="4"/>
        <v>0.37836528232878547</v>
      </c>
      <c r="G62" s="31">
        <f t="shared" si="5"/>
        <v>-1702.5710296612419</v>
      </c>
      <c r="H62" s="29">
        <f t="shared" si="6"/>
        <v>58</v>
      </c>
      <c r="I62" s="29" t="str">
        <f t="shared" si="7"/>
        <v/>
      </c>
      <c r="M62" s="29">
        <f t="shared" si="1"/>
        <v>58</v>
      </c>
      <c r="N62" s="31">
        <f t="shared" si="2"/>
        <v>0</v>
      </c>
    </row>
    <row r="63" spans="2:14" x14ac:dyDescent="0.25">
      <c r="B63" s="30">
        <f t="shared" si="8"/>
        <v>59</v>
      </c>
      <c r="C63" s="31">
        <f t="shared" si="0"/>
        <v>1750</v>
      </c>
      <c r="D63" s="31">
        <f>IFERROR(IF(LEN($B63)=0,"",IF(LEN(Dashboard!$D72)=0,0,Dashboard!$D72)),"")</f>
        <v>0</v>
      </c>
      <c r="E63" s="32">
        <f t="shared" si="3"/>
        <v>8.0416666666666674E-3</v>
      </c>
      <c r="F63" s="31">
        <f t="shared" si="4"/>
        <v>-13.691508696859156</v>
      </c>
      <c r="G63" s="31">
        <f t="shared" si="5"/>
        <v>-3466.2625383581008</v>
      </c>
      <c r="H63" s="29" t="str">
        <f t="shared" si="6"/>
        <v/>
      </c>
      <c r="I63" s="29" t="str">
        <f t="shared" si="7"/>
        <v/>
      </c>
      <c r="M63" s="29" t="str">
        <f t="shared" si="1"/>
        <v/>
      </c>
      <c r="N63" s="31" t="str">
        <f t="shared" si="2"/>
        <v/>
      </c>
    </row>
    <row r="64" spans="2:14" x14ac:dyDescent="0.25">
      <c r="B64" s="30">
        <f t="shared" si="8"/>
        <v>60</v>
      </c>
      <c r="C64" s="31">
        <f t="shared" si="0"/>
        <v>1750</v>
      </c>
      <c r="D64" s="31">
        <f>IFERROR(IF(LEN($B64)=0,"",IF(LEN(Dashboard!$D73)=0,0,Dashboard!$D73)),"")</f>
        <v>0</v>
      </c>
      <c r="E64" s="32">
        <f t="shared" si="3"/>
        <v>8.0416666666666674E-3</v>
      </c>
      <c r="F64" s="31">
        <f t="shared" si="4"/>
        <v>-27.874527912629731</v>
      </c>
      <c r="G64" s="31">
        <f t="shared" si="5"/>
        <v>-5244.1370662707304</v>
      </c>
      <c r="H64" s="29" t="str">
        <f t="shared" si="6"/>
        <v/>
      </c>
      <c r="I64" s="29" t="str">
        <f t="shared" si="7"/>
        <v/>
      </c>
      <c r="M64" s="29" t="str">
        <f t="shared" si="1"/>
        <v/>
      </c>
      <c r="N64" s="31" t="str">
        <f t="shared" si="2"/>
        <v/>
      </c>
    </row>
    <row r="65" spans="2:14" x14ac:dyDescent="0.25">
      <c r="B65" s="30">
        <f t="shared" si="8"/>
        <v>61</v>
      </c>
      <c r="C65" s="31">
        <f t="shared" si="0"/>
        <v>1750</v>
      </c>
      <c r="D65" s="31">
        <f>IFERROR(IF(LEN($B65)=0,"",IF(LEN(Dashboard!$D74)=0,0,Dashboard!$D74)),"")</f>
        <v>0</v>
      </c>
      <c r="E65" s="32">
        <f t="shared" si="3"/>
        <v>8.4166666666666678E-3</v>
      </c>
      <c r="F65" s="31">
        <f t="shared" si="4"/>
        <v>-44.138153641111984</v>
      </c>
      <c r="G65" s="31">
        <f t="shared" si="5"/>
        <v>-7038.2752199118422</v>
      </c>
      <c r="H65" s="29" t="str">
        <f t="shared" si="6"/>
        <v/>
      </c>
      <c r="I65" s="29" t="str">
        <f t="shared" si="7"/>
        <v/>
      </c>
      <c r="M65" s="29" t="str">
        <f t="shared" si="1"/>
        <v/>
      </c>
      <c r="N65" s="31" t="str">
        <f t="shared" si="2"/>
        <v/>
      </c>
    </row>
    <row r="66" spans="2:14" x14ac:dyDescent="0.25">
      <c r="B66" s="30">
        <f t="shared" si="8"/>
        <v>62</v>
      </c>
      <c r="C66" s="31">
        <f t="shared" si="0"/>
        <v>1750</v>
      </c>
      <c r="D66" s="31">
        <f>IFERROR(IF(LEN($B66)=0,"",IF(LEN(Dashboard!$D75)=0,0,Dashboard!$D75)),"")</f>
        <v>0</v>
      </c>
      <c r="E66" s="32">
        <f t="shared" si="3"/>
        <v>8.4166666666666678E-3</v>
      </c>
      <c r="F66" s="31">
        <f t="shared" si="4"/>
        <v>-59.238816434258013</v>
      </c>
      <c r="G66" s="31">
        <f t="shared" si="5"/>
        <v>-8847.5140363460996</v>
      </c>
      <c r="H66" s="29" t="str">
        <f t="shared" si="6"/>
        <v/>
      </c>
      <c r="I66" s="29" t="str">
        <f t="shared" si="7"/>
        <v/>
      </c>
      <c r="M66" s="29" t="str">
        <f t="shared" si="1"/>
        <v/>
      </c>
      <c r="N66" s="31" t="str">
        <f t="shared" si="2"/>
        <v/>
      </c>
    </row>
    <row r="67" spans="2:14" x14ac:dyDescent="0.25">
      <c r="B67" s="30">
        <f t="shared" si="8"/>
        <v>63</v>
      </c>
      <c r="C67" s="31">
        <f t="shared" si="0"/>
        <v>1750</v>
      </c>
      <c r="D67" s="31">
        <f>IFERROR(IF(LEN($B67)=0,"",IF(LEN(Dashboard!$D76)=0,0,Dashboard!$D76)),"")</f>
        <v>0</v>
      </c>
      <c r="E67" s="32">
        <f t="shared" si="3"/>
        <v>8.4166666666666678E-3</v>
      </c>
      <c r="F67" s="31">
        <f t="shared" si="4"/>
        <v>-74.466576472579675</v>
      </c>
      <c r="G67" s="31">
        <f t="shared" si="5"/>
        <v>-10671.980612818679</v>
      </c>
      <c r="H67" s="29" t="str">
        <f t="shared" si="6"/>
        <v/>
      </c>
      <c r="I67" s="29" t="str">
        <f t="shared" si="7"/>
        <v/>
      </c>
      <c r="M67" s="29" t="str">
        <f t="shared" si="1"/>
        <v/>
      </c>
      <c r="N67" s="31" t="str">
        <f t="shared" si="2"/>
        <v/>
      </c>
    </row>
    <row r="68" spans="2:14" x14ac:dyDescent="0.25">
      <c r="B68" s="30">
        <f t="shared" si="8"/>
        <v>64</v>
      </c>
      <c r="C68" s="31">
        <f t="shared" si="0"/>
        <v>1750</v>
      </c>
      <c r="D68" s="31">
        <f>IFERROR(IF(LEN($B68)=0,"",IF(LEN(Dashboard!$D77)=0,0,Dashboard!$D77)),"")</f>
        <v>0</v>
      </c>
      <c r="E68" s="32">
        <f t="shared" si="3"/>
        <v>8.4166666666666678E-3</v>
      </c>
      <c r="F68" s="31">
        <f t="shared" si="4"/>
        <v>-89.822503491223898</v>
      </c>
      <c r="G68" s="31">
        <f t="shared" si="5"/>
        <v>-12511.803116309904</v>
      </c>
      <c r="H68" s="29" t="str">
        <f t="shared" si="6"/>
        <v/>
      </c>
      <c r="I68" s="29" t="str">
        <f t="shared" si="7"/>
        <v/>
      </c>
      <c r="M68" s="29" t="str">
        <f t="shared" si="1"/>
        <v/>
      </c>
      <c r="N68" s="31" t="str">
        <f t="shared" si="2"/>
        <v/>
      </c>
    </row>
    <row r="69" spans="2:14" x14ac:dyDescent="0.25">
      <c r="B69" s="30">
        <f t="shared" si="8"/>
        <v>65</v>
      </c>
      <c r="C69" s="31">
        <f t="shared" ref="C69:C132" si="9">IFERROR(currentmonthlypayment,"")</f>
        <v>1750</v>
      </c>
      <c r="D69" s="31">
        <f>IFERROR(IF(LEN($B69)=0,"",IF(LEN(Dashboard!$D78)=0,0,Dashboard!$D78)),"")</f>
        <v>0</v>
      </c>
      <c r="E69" s="32">
        <f t="shared" si="3"/>
        <v>8.4166666666666678E-3</v>
      </c>
      <c r="F69" s="31">
        <f t="shared" si="4"/>
        <v>-105.3076762289417</v>
      </c>
      <c r="G69" s="31">
        <f t="shared" si="5"/>
        <v>-14367.110792538846</v>
      </c>
      <c r="H69" s="29" t="str">
        <f t="shared" si="6"/>
        <v/>
      </c>
      <c r="I69" s="29" t="str">
        <f t="shared" si="7"/>
        <v/>
      </c>
      <c r="M69" s="29" t="str">
        <f t="shared" ref="M69:M132" si="10">IF($B69&lt;=$K$4,$B69,"")</f>
        <v/>
      </c>
      <c r="N69" s="31" t="str">
        <f t="shared" ref="N69:N132" si="11">IF($B69&lt;=$K$4,IF($G69&lt;0,0,$G69),"")</f>
        <v/>
      </c>
    </row>
    <row r="70" spans="2:14" x14ac:dyDescent="0.25">
      <c r="B70" s="30">
        <f t="shared" si="8"/>
        <v>66</v>
      </c>
      <c r="C70" s="31">
        <f t="shared" si="9"/>
        <v>1750</v>
      </c>
      <c r="D70" s="31">
        <f>IFERROR(IF(LEN($B70)=0,"",IF(LEN(Dashboard!$D79)=0,0,Dashboard!$D79)),"")</f>
        <v>0</v>
      </c>
      <c r="E70" s="32">
        <f t="shared" ref="E70:E133" si="12">IFERROR(IF(LEN($B70)=0,"",IF(MOD($B70,12)=1,$E69+(ratechange)/12,$E69)),"")</f>
        <v>8.4166666666666678E-3</v>
      </c>
      <c r="F70" s="31">
        <f t="shared" ref="F70:F133" si="13">IFERROR(IF(LEN($B70)=0,"",($G69+$D70)*$E70),"")</f>
        <v>-120.92318250386863</v>
      </c>
      <c r="G70" s="31">
        <f t="shared" ref="G70:G133" si="14">IFERROR(IF(LEN($B70)=0,"",$G69+$F70+$D70-$C70),"")</f>
        <v>-16238.033975042714</v>
      </c>
      <c r="H70" s="29" t="str">
        <f t="shared" ref="H70:H133" si="15">IFERROR(IF(OR($E70&lt;0,$F70&lt;0),"",$B70),"")</f>
        <v/>
      </c>
      <c r="I70" s="29" t="str">
        <f t="shared" ref="I70:I133" si="16">IFERROR(IF(OR($E70&lt;0,$G70&lt;0),"",$B70),"")</f>
        <v/>
      </c>
      <c r="M70" s="29" t="str">
        <f t="shared" si="10"/>
        <v/>
      </c>
      <c r="N70" s="31" t="str">
        <f t="shared" si="11"/>
        <v/>
      </c>
    </row>
    <row r="71" spans="2:14" x14ac:dyDescent="0.25">
      <c r="B71" s="30">
        <f t="shared" ref="B71:B134" si="17">IFERROR($B70+1,"")</f>
        <v>67</v>
      </c>
      <c r="C71" s="31">
        <f t="shared" si="9"/>
        <v>1750</v>
      </c>
      <c r="D71" s="31">
        <f>IFERROR(IF(LEN($B71)=0,"",IF(LEN(Dashboard!$D80)=0,0,Dashboard!$D80)),"")</f>
        <v>0</v>
      </c>
      <c r="E71" s="32">
        <f t="shared" si="12"/>
        <v>8.4166666666666678E-3</v>
      </c>
      <c r="F71" s="31">
        <f t="shared" si="13"/>
        <v>-136.67011928994285</v>
      </c>
      <c r="G71" s="31">
        <f t="shared" si="14"/>
        <v>-18124.704094332657</v>
      </c>
      <c r="H71" s="29" t="str">
        <f t="shared" si="15"/>
        <v/>
      </c>
      <c r="I71" s="29" t="str">
        <f t="shared" si="16"/>
        <v/>
      </c>
      <c r="M71" s="29" t="str">
        <f t="shared" si="10"/>
        <v/>
      </c>
      <c r="N71" s="31" t="str">
        <f t="shared" si="11"/>
        <v/>
      </c>
    </row>
    <row r="72" spans="2:14" x14ac:dyDescent="0.25">
      <c r="B72" s="30">
        <f t="shared" si="17"/>
        <v>68</v>
      </c>
      <c r="C72" s="31">
        <f t="shared" si="9"/>
        <v>1750</v>
      </c>
      <c r="D72" s="31">
        <f>IFERROR(IF(LEN($B72)=0,"",IF(LEN(Dashboard!$D81)=0,0,Dashboard!$D81)),"")</f>
        <v>0</v>
      </c>
      <c r="E72" s="32">
        <f t="shared" si="12"/>
        <v>8.4166666666666678E-3</v>
      </c>
      <c r="F72" s="31">
        <f t="shared" si="13"/>
        <v>-152.54959279396655</v>
      </c>
      <c r="G72" s="31">
        <f t="shared" si="14"/>
        <v>-20027.253687126624</v>
      </c>
      <c r="H72" s="29" t="str">
        <f t="shared" si="15"/>
        <v/>
      </c>
      <c r="I72" s="29" t="str">
        <f t="shared" si="16"/>
        <v/>
      </c>
      <c r="M72" s="29" t="str">
        <f t="shared" si="10"/>
        <v/>
      </c>
      <c r="N72" s="31" t="str">
        <f t="shared" si="11"/>
        <v/>
      </c>
    </row>
    <row r="73" spans="2:14" x14ac:dyDescent="0.25">
      <c r="B73" s="30">
        <f t="shared" si="17"/>
        <v>69</v>
      </c>
      <c r="C73" s="31">
        <f t="shared" si="9"/>
        <v>1750</v>
      </c>
      <c r="D73" s="31">
        <f>IFERROR(IF(LEN($B73)=0,"",IF(LEN(Dashboard!$D82)=0,0,Dashboard!$D82)),"")</f>
        <v>0</v>
      </c>
      <c r="E73" s="32">
        <f t="shared" si="12"/>
        <v>8.4166666666666678E-3</v>
      </c>
      <c r="F73" s="31">
        <f t="shared" si="13"/>
        <v>-168.56271853331577</v>
      </c>
      <c r="G73" s="31">
        <f t="shared" si="14"/>
        <v>-21945.816405659938</v>
      </c>
      <c r="H73" s="29" t="str">
        <f t="shared" si="15"/>
        <v/>
      </c>
      <c r="I73" s="29" t="str">
        <f t="shared" si="16"/>
        <v/>
      </c>
      <c r="M73" s="29" t="str">
        <f t="shared" si="10"/>
        <v/>
      </c>
      <c r="N73" s="31" t="str">
        <f t="shared" si="11"/>
        <v/>
      </c>
    </row>
    <row r="74" spans="2:14" x14ac:dyDescent="0.25">
      <c r="B74" s="30">
        <f t="shared" si="17"/>
        <v>70</v>
      </c>
      <c r="C74" s="31">
        <f t="shared" si="9"/>
        <v>1750</v>
      </c>
      <c r="D74" s="31">
        <f>IFERROR(IF(LEN($B74)=0,"",IF(LEN(Dashboard!$D83)=0,0,Dashboard!$D83)),"")</f>
        <v>0</v>
      </c>
      <c r="E74" s="32">
        <f t="shared" si="12"/>
        <v>8.4166666666666678E-3</v>
      </c>
      <c r="F74" s="31">
        <f t="shared" si="13"/>
        <v>-184.71062141430451</v>
      </c>
      <c r="G74" s="31">
        <f t="shared" si="14"/>
        <v>-23880.527027074244</v>
      </c>
      <c r="H74" s="29" t="str">
        <f t="shared" si="15"/>
        <v/>
      </c>
      <c r="I74" s="29" t="str">
        <f t="shared" si="16"/>
        <v/>
      </c>
      <c r="M74" s="29" t="str">
        <f t="shared" si="10"/>
        <v/>
      </c>
      <c r="N74" s="31" t="str">
        <f t="shared" si="11"/>
        <v/>
      </c>
    </row>
    <row r="75" spans="2:14" x14ac:dyDescent="0.25">
      <c r="B75" s="30">
        <f t="shared" si="17"/>
        <v>71</v>
      </c>
      <c r="C75" s="31">
        <f t="shared" si="9"/>
        <v>1750</v>
      </c>
      <c r="D75" s="31">
        <f>IFERROR(IF(LEN($B75)=0,"",IF(LEN(Dashboard!$D84)=0,0,Dashboard!$D84)),"")</f>
        <v>0</v>
      </c>
      <c r="E75" s="32">
        <f t="shared" si="12"/>
        <v>8.4166666666666678E-3</v>
      </c>
      <c r="F75" s="31">
        <f t="shared" si="13"/>
        <v>-200.99443581120823</v>
      </c>
      <c r="G75" s="31">
        <f t="shared" si="14"/>
        <v>-25831.521462885452</v>
      </c>
      <c r="H75" s="29" t="str">
        <f t="shared" si="15"/>
        <v/>
      </c>
      <c r="I75" s="29" t="str">
        <f t="shared" si="16"/>
        <v/>
      </c>
      <c r="M75" s="29" t="str">
        <f t="shared" si="10"/>
        <v/>
      </c>
      <c r="N75" s="31" t="str">
        <f t="shared" si="11"/>
        <v/>
      </c>
    </row>
    <row r="76" spans="2:14" x14ac:dyDescent="0.25">
      <c r="B76" s="30">
        <f t="shared" si="17"/>
        <v>72</v>
      </c>
      <c r="C76" s="31">
        <f t="shared" si="9"/>
        <v>1750</v>
      </c>
      <c r="D76" s="31">
        <f>IFERROR(IF(LEN($B76)=0,"",IF(LEN(Dashboard!$D85)=0,0,Dashboard!$D85)),"")</f>
        <v>0</v>
      </c>
      <c r="E76" s="32">
        <f t="shared" si="12"/>
        <v>8.4166666666666678E-3</v>
      </c>
      <c r="F76" s="31">
        <f t="shared" si="13"/>
        <v>-217.41530564595257</v>
      </c>
      <c r="G76" s="31">
        <f t="shared" si="14"/>
        <v>-27798.936768531403</v>
      </c>
      <c r="H76" s="29" t="str">
        <f t="shared" si="15"/>
        <v/>
      </c>
      <c r="I76" s="29" t="str">
        <f t="shared" si="16"/>
        <v/>
      </c>
      <c r="M76" s="29" t="str">
        <f t="shared" si="10"/>
        <v/>
      </c>
      <c r="N76" s="31" t="str">
        <f t="shared" si="11"/>
        <v/>
      </c>
    </row>
    <row r="77" spans="2:14" x14ac:dyDescent="0.25">
      <c r="B77" s="30">
        <f t="shared" si="17"/>
        <v>73</v>
      </c>
      <c r="C77" s="31">
        <f t="shared" si="9"/>
        <v>1750</v>
      </c>
      <c r="D77" s="31">
        <f>IFERROR(IF(LEN($B77)=0,"",IF(LEN(Dashboard!$D86)=0,0,Dashboard!$D86)),"")</f>
        <v>0</v>
      </c>
      <c r="E77" s="32">
        <f t="shared" si="12"/>
        <v>8.7916666666666681E-3</v>
      </c>
      <c r="F77" s="31">
        <f t="shared" si="13"/>
        <v>-244.39898575667195</v>
      </c>
      <c r="G77" s="31">
        <f t="shared" si="14"/>
        <v>-29793.335754288073</v>
      </c>
      <c r="H77" s="29" t="str">
        <f t="shared" si="15"/>
        <v/>
      </c>
      <c r="I77" s="29" t="str">
        <f t="shared" si="16"/>
        <v/>
      </c>
      <c r="M77" s="29" t="str">
        <f t="shared" si="10"/>
        <v/>
      </c>
      <c r="N77" s="31" t="str">
        <f t="shared" si="11"/>
        <v/>
      </c>
    </row>
    <row r="78" spans="2:14" x14ac:dyDescent="0.25">
      <c r="B78" s="30">
        <f t="shared" si="17"/>
        <v>74</v>
      </c>
      <c r="C78" s="31">
        <f t="shared" si="9"/>
        <v>1750</v>
      </c>
      <c r="D78" s="31">
        <f>IFERROR(IF(LEN($B78)=0,"",IF(LEN(Dashboard!$D87)=0,0,Dashboard!$D87)),"")</f>
        <v>0</v>
      </c>
      <c r="E78" s="32">
        <f t="shared" si="12"/>
        <v>8.7916666666666681E-3</v>
      </c>
      <c r="F78" s="31">
        <f t="shared" si="13"/>
        <v>-261.9330768397827</v>
      </c>
      <c r="G78" s="31">
        <f t="shared" si="14"/>
        <v>-31805.268831127854</v>
      </c>
      <c r="H78" s="29" t="str">
        <f t="shared" si="15"/>
        <v/>
      </c>
      <c r="I78" s="29" t="str">
        <f t="shared" si="16"/>
        <v/>
      </c>
      <c r="M78" s="29" t="str">
        <f t="shared" si="10"/>
        <v/>
      </c>
      <c r="N78" s="31" t="str">
        <f t="shared" si="11"/>
        <v/>
      </c>
    </row>
    <row r="79" spans="2:14" x14ac:dyDescent="0.25">
      <c r="B79" s="30">
        <f t="shared" si="17"/>
        <v>75</v>
      </c>
      <c r="C79" s="31">
        <f t="shared" si="9"/>
        <v>1750</v>
      </c>
      <c r="D79" s="31">
        <f>IFERROR(IF(LEN($B79)=0,"",IF(LEN(Dashboard!$D88)=0,0,Dashboard!$D88)),"")</f>
        <v>0</v>
      </c>
      <c r="E79" s="32">
        <f t="shared" si="12"/>
        <v>8.7916666666666681E-3</v>
      </c>
      <c r="F79" s="31">
        <f t="shared" si="13"/>
        <v>-279.62132180699911</v>
      </c>
      <c r="G79" s="31">
        <f t="shared" si="14"/>
        <v>-33834.890152934851</v>
      </c>
      <c r="H79" s="29" t="str">
        <f t="shared" si="15"/>
        <v/>
      </c>
      <c r="I79" s="29" t="str">
        <f t="shared" si="16"/>
        <v/>
      </c>
      <c r="M79" s="29" t="str">
        <f t="shared" si="10"/>
        <v/>
      </c>
      <c r="N79" s="31" t="str">
        <f t="shared" si="11"/>
        <v/>
      </c>
    </row>
    <row r="80" spans="2:14" x14ac:dyDescent="0.25">
      <c r="B80" s="30">
        <f t="shared" si="17"/>
        <v>76</v>
      </c>
      <c r="C80" s="31">
        <f t="shared" si="9"/>
        <v>1750</v>
      </c>
      <c r="D80" s="31">
        <f>IFERROR(IF(LEN($B80)=0,"",IF(LEN(Dashboard!$D89)=0,0,Dashboard!$D89)),"")</f>
        <v>0</v>
      </c>
      <c r="E80" s="32">
        <f t="shared" si="12"/>
        <v>8.7916666666666681E-3</v>
      </c>
      <c r="F80" s="31">
        <f t="shared" si="13"/>
        <v>-297.46507592788561</v>
      </c>
      <c r="G80" s="31">
        <f t="shared" si="14"/>
        <v>-35882.35522886274</v>
      </c>
      <c r="H80" s="29" t="str">
        <f t="shared" si="15"/>
        <v/>
      </c>
      <c r="I80" s="29" t="str">
        <f t="shared" si="16"/>
        <v/>
      </c>
      <c r="M80" s="29" t="str">
        <f t="shared" si="10"/>
        <v/>
      </c>
      <c r="N80" s="31" t="str">
        <f t="shared" si="11"/>
        <v/>
      </c>
    </row>
    <row r="81" spans="2:14" x14ac:dyDescent="0.25">
      <c r="B81" s="30">
        <f t="shared" si="17"/>
        <v>77</v>
      </c>
      <c r="C81" s="31">
        <f t="shared" si="9"/>
        <v>1750</v>
      </c>
      <c r="D81" s="31">
        <f>IFERROR(IF(LEN($B81)=0,"",IF(LEN(Dashboard!$D90)=0,0,Dashboard!$D90)),"")</f>
        <v>0</v>
      </c>
      <c r="E81" s="32">
        <f t="shared" si="12"/>
        <v>8.7916666666666681E-3</v>
      </c>
      <c r="F81" s="31">
        <f t="shared" si="13"/>
        <v>-315.46570638708499</v>
      </c>
      <c r="G81" s="31">
        <f t="shared" si="14"/>
        <v>-37947.820935249823</v>
      </c>
      <c r="H81" s="29" t="str">
        <f t="shared" si="15"/>
        <v/>
      </c>
      <c r="I81" s="29" t="str">
        <f t="shared" si="16"/>
        <v/>
      </c>
      <c r="M81" s="29" t="str">
        <f t="shared" si="10"/>
        <v/>
      </c>
      <c r="N81" s="31" t="str">
        <f t="shared" si="11"/>
        <v/>
      </c>
    </row>
    <row r="82" spans="2:14" x14ac:dyDescent="0.25">
      <c r="B82" s="30">
        <f t="shared" si="17"/>
        <v>78</v>
      </c>
      <c r="C82" s="31">
        <f t="shared" si="9"/>
        <v>1750</v>
      </c>
      <c r="D82" s="31">
        <f>IFERROR(IF(LEN($B82)=0,"",IF(LEN(Dashboard!$D91)=0,0,Dashboard!$D91)),"")</f>
        <v>0</v>
      </c>
      <c r="E82" s="32">
        <f t="shared" si="12"/>
        <v>8.7916666666666681E-3</v>
      </c>
      <c r="F82" s="31">
        <f t="shared" si="13"/>
        <v>-333.62459238907144</v>
      </c>
      <c r="G82" s="31">
        <f t="shared" si="14"/>
        <v>-40031.445527638898</v>
      </c>
      <c r="H82" s="29" t="str">
        <f t="shared" si="15"/>
        <v/>
      </c>
      <c r="I82" s="29" t="str">
        <f t="shared" si="16"/>
        <v/>
      </c>
      <c r="M82" s="29" t="str">
        <f t="shared" si="10"/>
        <v/>
      </c>
      <c r="N82" s="31" t="str">
        <f t="shared" si="11"/>
        <v/>
      </c>
    </row>
    <row r="83" spans="2:14" x14ac:dyDescent="0.25">
      <c r="B83" s="30">
        <f t="shared" si="17"/>
        <v>79</v>
      </c>
      <c r="C83" s="31">
        <f t="shared" si="9"/>
        <v>1750</v>
      </c>
      <c r="D83" s="31">
        <f>IFERROR(IF(LEN($B83)=0,"",IF(LEN(Dashboard!$D92)=0,0,Dashboard!$D92)),"")</f>
        <v>0</v>
      </c>
      <c r="E83" s="32">
        <f t="shared" si="12"/>
        <v>8.7916666666666681E-3</v>
      </c>
      <c r="F83" s="31">
        <f t="shared" si="13"/>
        <v>-351.94312526382538</v>
      </c>
      <c r="G83" s="31">
        <f t="shared" si="14"/>
        <v>-42133.388652902722</v>
      </c>
      <c r="H83" s="29" t="str">
        <f t="shared" si="15"/>
        <v/>
      </c>
      <c r="I83" s="29" t="str">
        <f t="shared" si="16"/>
        <v/>
      </c>
      <c r="M83" s="29" t="str">
        <f t="shared" si="10"/>
        <v/>
      </c>
      <c r="N83" s="31" t="str">
        <f t="shared" si="11"/>
        <v/>
      </c>
    </row>
    <row r="84" spans="2:14" x14ac:dyDescent="0.25">
      <c r="B84" s="30">
        <f t="shared" si="17"/>
        <v>80</v>
      </c>
      <c r="C84" s="31">
        <f t="shared" si="9"/>
        <v>1750</v>
      </c>
      <c r="D84" s="31">
        <f>IFERROR(IF(LEN($B84)=0,"",IF(LEN(Dashboard!$D93)=0,0,Dashboard!$D93)),"")</f>
        <v>0</v>
      </c>
      <c r="E84" s="32">
        <f t="shared" si="12"/>
        <v>8.7916666666666681E-3</v>
      </c>
      <c r="F84" s="31">
        <f t="shared" si="13"/>
        <v>-370.42270857343647</v>
      </c>
      <c r="G84" s="31">
        <f t="shared" si="14"/>
        <v>-44253.811361476161</v>
      </c>
      <c r="H84" s="29" t="str">
        <f t="shared" si="15"/>
        <v/>
      </c>
      <c r="I84" s="29" t="str">
        <f t="shared" si="16"/>
        <v/>
      </c>
      <c r="M84" s="29" t="str">
        <f t="shared" si="10"/>
        <v/>
      </c>
      <c r="N84" s="31" t="str">
        <f t="shared" si="11"/>
        <v/>
      </c>
    </row>
    <row r="85" spans="2:14" x14ac:dyDescent="0.25">
      <c r="B85" s="30">
        <f t="shared" si="17"/>
        <v>81</v>
      </c>
      <c r="C85" s="31">
        <f t="shared" si="9"/>
        <v>1750</v>
      </c>
      <c r="D85" s="31">
        <f>IFERROR(IF(LEN($B85)=0,"",IF(LEN(Dashboard!$D94)=0,0,Dashboard!$D94)),"")</f>
        <v>0</v>
      </c>
      <c r="E85" s="32">
        <f t="shared" si="12"/>
        <v>8.7916666666666681E-3</v>
      </c>
      <c r="F85" s="31">
        <f t="shared" si="13"/>
        <v>-389.06475821964466</v>
      </c>
      <c r="G85" s="31">
        <f t="shared" si="14"/>
        <v>-46392.876119695808</v>
      </c>
      <c r="H85" s="29" t="str">
        <f t="shared" si="15"/>
        <v/>
      </c>
      <c r="I85" s="29" t="str">
        <f t="shared" si="16"/>
        <v/>
      </c>
      <c r="M85" s="29" t="str">
        <f t="shared" si="10"/>
        <v/>
      </c>
      <c r="N85" s="31" t="str">
        <f t="shared" si="11"/>
        <v/>
      </c>
    </row>
    <row r="86" spans="2:14" x14ac:dyDescent="0.25">
      <c r="B86" s="30">
        <f t="shared" si="17"/>
        <v>82</v>
      </c>
      <c r="C86" s="31">
        <f t="shared" si="9"/>
        <v>1750</v>
      </c>
      <c r="D86" s="31">
        <f>IFERROR(IF(LEN($B86)=0,"",IF(LEN(Dashboard!$D95)=0,0,Dashboard!$D95)),"")</f>
        <v>0</v>
      </c>
      <c r="E86" s="32">
        <f t="shared" si="12"/>
        <v>8.7916666666666681E-3</v>
      </c>
      <c r="F86" s="31">
        <f t="shared" si="13"/>
        <v>-407.87070255232572</v>
      </c>
      <c r="G86" s="31">
        <f t="shared" si="14"/>
        <v>-48550.746822248133</v>
      </c>
      <c r="H86" s="29" t="str">
        <f t="shared" si="15"/>
        <v/>
      </c>
      <c r="I86" s="29" t="str">
        <f t="shared" si="16"/>
        <v/>
      </c>
      <c r="M86" s="29" t="str">
        <f t="shared" si="10"/>
        <v/>
      </c>
      <c r="N86" s="31" t="str">
        <f t="shared" si="11"/>
        <v/>
      </c>
    </row>
    <row r="87" spans="2:14" x14ac:dyDescent="0.25">
      <c r="B87" s="30">
        <f t="shared" si="17"/>
        <v>83</v>
      </c>
      <c r="C87" s="31">
        <f t="shared" si="9"/>
        <v>1750</v>
      </c>
      <c r="D87" s="31">
        <f>IFERROR(IF(LEN($B87)=0,"",IF(LEN(Dashboard!$D96)=0,0,Dashboard!$D96)),"")</f>
        <v>0</v>
      </c>
      <c r="E87" s="32">
        <f t="shared" si="12"/>
        <v>8.7916666666666681E-3</v>
      </c>
      <c r="F87" s="31">
        <f t="shared" si="13"/>
        <v>-426.84198247893158</v>
      </c>
      <c r="G87" s="31">
        <f t="shared" si="14"/>
        <v>-50727.588804727064</v>
      </c>
      <c r="H87" s="29" t="str">
        <f t="shared" si="15"/>
        <v/>
      </c>
      <c r="I87" s="29" t="str">
        <f t="shared" si="16"/>
        <v/>
      </c>
      <c r="M87" s="29" t="str">
        <f t="shared" si="10"/>
        <v/>
      </c>
      <c r="N87" s="31" t="str">
        <f t="shared" si="11"/>
        <v/>
      </c>
    </row>
    <row r="88" spans="2:14" x14ac:dyDescent="0.25">
      <c r="B88" s="30">
        <f t="shared" si="17"/>
        <v>84</v>
      </c>
      <c r="C88" s="31">
        <f t="shared" si="9"/>
        <v>1750</v>
      </c>
      <c r="D88" s="31">
        <f>IFERROR(IF(LEN($B88)=0,"",IF(LEN(Dashboard!$D97)=0,0,Dashboard!$D97)),"")</f>
        <v>0</v>
      </c>
      <c r="E88" s="32">
        <f t="shared" si="12"/>
        <v>8.7916666666666681E-3</v>
      </c>
      <c r="F88" s="31">
        <f t="shared" si="13"/>
        <v>-445.98005157489217</v>
      </c>
      <c r="G88" s="31">
        <f t="shared" si="14"/>
        <v>-52923.568856301958</v>
      </c>
      <c r="H88" s="29" t="str">
        <f t="shared" si="15"/>
        <v/>
      </c>
      <c r="I88" s="29" t="str">
        <f t="shared" si="16"/>
        <v/>
      </c>
      <c r="M88" s="29" t="str">
        <f t="shared" si="10"/>
        <v/>
      </c>
      <c r="N88" s="31" t="str">
        <f t="shared" si="11"/>
        <v/>
      </c>
    </row>
    <row r="89" spans="2:14" x14ac:dyDescent="0.25">
      <c r="B89" s="30">
        <f t="shared" si="17"/>
        <v>85</v>
      </c>
      <c r="C89" s="31">
        <f t="shared" si="9"/>
        <v>1750</v>
      </c>
      <c r="D89" s="31">
        <f>IFERROR(IF(LEN($B89)=0,"",IF(LEN(Dashboard!$D98)=0,0,Dashboard!$D98)),"")</f>
        <v>0</v>
      </c>
      <c r="E89" s="32">
        <f t="shared" si="12"/>
        <v>9.1666666666666684E-3</v>
      </c>
      <c r="F89" s="31">
        <f t="shared" si="13"/>
        <v>-485.13271451610137</v>
      </c>
      <c r="G89" s="31">
        <f t="shared" si="14"/>
        <v>-55158.701570818062</v>
      </c>
      <c r="H89" s="29" t="str">
        <f t="shared" si="15"/>
        <v/>
      </c>
      <c r="I89" s="29" t="str">
        <f t="shared" si="16"/>
        <v/>
      </c>
      <c r="M89" s="29" t="str">
        <f t="shared" si="10"/>
        <v/>
      </c>
      <c r="N89" s="31" t="str">
        <f t="shared" si="11"/>
        <v/>
      </c>
    </row>
    <row r="90" spans="2:14" x14ac:dyDescent="0.25">
      <c r="B90" s="30">
        <f t="shared" si="17"/>
        <v>86</v>
      </c>
      <c r="C90" s="31">
        <f t="shared" si="9"/>
        <v>1750</v>
      </c>
      <c r="D90" s="31">
        <f>IFERROR(IF(LEN($B90)=0,"",IF(LEN(Dashboard!$D99)=0,0,Dashboard!$D99)),"")</f>
        <v>0</v>
      </c>
      <c r="E90" s="32">
        <f t="shared" si="12"/>
        <v>9.1666666666666684E-3</v>
      </c>
      <c r="F90" s="31">
        <f t="shared" si="13"/>
        <v>-505.62143106583233</v>
      </c>
      <c r="G90" s="31">
        <f t="shared" si="14"/>
        <v>-57414.323001883895</v>
      </c>
      <c r="H90" s="29" t="str">
        <f t="shared" si="15"/>
        <v/>
      </c>
      <c r="I90" s="29" t="str">
        <f t="shared" si="16"/>
        <v/>
      </c>
      <c r="M90" s="29" t="str">
        <f t="shared" si="10"/>
        <v/>
      </c>
      <c r="N90" s="31" t="str">
        <f t="shared" si="11"/>
        <v/>
      </c>
    </row>
    <row r="91" spans="2:14" x14ac:dyDescent="0.25">
      <c r="B91" s="30">
        <f t="shared" si="17"/>
        <v>87</v>
      </c>
      <c r="C91" s="31">
        <f t="shared" si="9"/>
        <v>1750</v>
      </c>
      <c r="D91" s="31">
        <f>IFERROR(IF(LEN($B91)=0,"",IF(LEN(Dashboard!$D100)=0,0,Dashboard!$D100)),"")</f>
        <v>0</v>
      </c>
      <c r="E91" s="32">
        <f t="shared" si="12"/>
        <v>9.1666666666666684E-3</v>
      </c>
      <c r="F91" s="31">
        <f t="shared" si="13"/>
        <v>-526.29796085060252</v>
      </c>
      <c r="G91" s="31">
        <f t="shared" si="14"/>
        <v>-59690.620962734494</v>
      </c>
      <c r="H91" s="29" t="str">
        <f t="shared" si="15"/>
        <v/>
      </c>
      <c r="I91" s="29" t="str">
        <f t="shared" si="16"/>
        <v/>
      </c>
      <c r="M91" s="29" t="str">
        <f t="shared" si="10"/>
        <v/>
      </c>
      <c r="N91" s="31" t="str">
        <f t="shared" si="11"/>
        <v/>
      </c>
    </row>
    <row r="92" spans="2:14" x14ac:dyDescent="0.25">
      <c r="B92" s="30">
        <f t="shared" si="17"/>
        <v>88</v>
      </c>
      <c r="C92" s="31">
        <f t="shared" si="9"/>
        <v>1750</v>
      </c>
      <c r="D92" s="31">
        <f>IFERROR(IF(LEN($B92)=0,"",IF(LEN(Dashboard!$D101)=0,0,Dashboard!$D101)),"")</f>
        <v>0</v>
      </c>
      <c r="E92" s="32">
        <f t="shared" si="12"/>
        <v>9.1666666666666684E-3</v>
      </c>
      <c r="F92" s="31">
        <f t="shared" si="13"/>
        <v>-547.16402549173301</v>
      </c>
      <c r="G92" s="31">
        <f t="shared" si="14"/>
        <v>-61987.784988226231</v>
      </c>
      <c r="H92" s="29" t="str">
        <f t="shared" si="15"/>
        <v/>
      </c>
      <c r="I92" s="29" t="str">
        <f t="shared" si="16"/>
        <v/>
      </c>
      <c r="M92" s="29" t="str">
        <f t="shared" si="10"/>
        <v/>
      </c>
      <c r="N92" s="31" t="str">
        <f t="shared" si="11"/>
        <v/>
      </c>
    </row>
    <row r="93" spans="2:14" x14ac:dyDescent="0.25">
      <c r="B93" s="30">
        <f t="shared" si="17"/>
        <v>89</v>
      </c>
      <c r="C93" s="31">
        <f t="shared" si="9"/>
        <v>1750</v>
      </c>
      <c r="D93" s="31">
        <f>IFERROR(IF(LEN($B93)=0,"",IF(LEN(Dashboard!$D102)=0,0,Dashboard!$D102)),"")</f>
        <v>0</v>
      </c>
      <c r="E93" s="32">
        <f t="shared" si="12"/>
        <v>9.1666666666666684E-3</v>
      </c>
      <c r="F93" s="31">
        <f t="shared" si="13"/>
        <v>-568.22136239207384</v>
      </c>
      <c r="G93" s="31">
        <f t="shared" si="14"/>
        <v>-64306.006350618307</v>
      </c>
      <c r="H93" s="29" t="str">
        <f t="shared" si="15"/>
        <v/>
      </c>
      <c r="I93" s="29" t="str">
        <f t="shared" si="16"/>
        <v/>
      </c>
      <c r="M93" s="29" t="str">
        <f t="shared" si="10"/>
        <v/>
      </c>
      <c r="N93" s="31" t="str">
        <f t="shared" si="11"/>
        <v/>
      </c>
    </row>
    <row r="94" spans="2:14" x14ac:dyDescent="0.25">
      <c r="B94" s="30">
        <f t="shared" si="17"/>
        <v>90</v>
      </c>
      <c r="C94" s="31">
        <f t="shared" si="9"/>
        <v>1750</v>
      </c>
      <c r="D94" s="31">
        <f>IFERROR(IF(LEN($B94)=0,"",IF(LEN(Dashboard!$D103)=0,0,Dashboard!$D103)),"")</f>
        <v>0</v>
      </c>
      <c r="E94" s="32">
        <f t="shared" si="12"/>
        <v>9.1666666666666684E-3</v>
      </c>
      <c r="F94" s="31">
        <f t="shared" si="13"/>
        <v>-589.47172488066792</v>
      </c>
      <c r="G94" s="31">
        <f t="shared" si="14"/>
        <v>-66645.478075498977</v>
      </c>
      <c r="H94" s="29" t="str">
        <f t="shared" si="15"/>
        <v/>
      </c>
      <c r="I94" s="29" t="str">
        <f t="shared" si="16"/>
        <v/>
      </c>
      <c r="M94" s="29" t="str">
        <f t="shared" si="10"/>
        <v/>
      </c>
      <c r="N94" s="31" t="str">
        <f t="shared" si="11"/>
        <v/>
      </c>
    </row>
    <row r="95" spans="2:14" x14ac:dyDescent="0.25">
      <c r="B95" s="30">
        <f t="shared" si="17"/>
        <v>91</v>
      </c>
      <c r="C95" s="31">
        <f t="shared" si="9"/>
        <v>1750</v>
      </c>
      <c r="D95" s="31">
        <f>IFERROR(IF(LEN($B95)=0,"",IF(LEN(Dashboard!$D104)=0,0,Dashboard!$D104)),"")</f>
        <v>0</v>
      </c>
      <c r="E95" s="32">
        <f t="shared" si="12"/>
        <v>9.1666666666666684E-3</v>
      </c>
      <c r="F95" s="31">
        <f t="shared" si="13"/>
        <v>-610.91688235874074</v>
      </c>
      <c r="G95" s="31">
        <f t="shared" si="14"/>
        <v>-69006.394957857716</v>
      </c>
      <c r="H95" s="29" t="str">
        <f t="shared" si="15"/>
        <v/>
      </c>
      <c r="I95" s="29" t="str">
        <f t="shared" si="16"/>
        <v/>
      </c>
      <c r="M95" s="29" t="str">
        <f t="shared" si="10"/>
        <v/>
      </c>
      <c r="N95" s="31" t="str">
        <f t="shared" si="11"/>
        <v/>
      </c>
    </row>
    <row r="96" spans="2:14" x14ac:dyDescent="0.25">
      <c r="B96" s="30">
        <f t="shared" si="17"/>
        <v>92</v>
      </c>
      <c r="C96" s="31">
        <f t="shared" si="9"/>
        <v>1750</v>
      </c>
      <c r="D96" s="31">
        <f>IFERROR(IF(LEN($B96)=0,"",IF(LEN(Dashboard!$D105)=0,0,Dashboard!$D105)),"")</f>
        <v>0</v>
      </c>
      <c r="E96" s="32">
        <f t="shared" si="12"/>
        <v>9.1666666666666684E-3</v>
      </c>
      <c r="F96" s="31">
        <f t="shared" si="13"/>
        <v>-632.55862044702917</v>
      </c>
      <c r="G96" s="31">
        <f t="shared" si="14"/>
        <v>-71388.953578304747</v>
      </c>
      <c r="H96" s="29" t="str">
        <f t="shared" si="15"/>
        <v/>
      </c>
      <c r="I96" s="29" t="str">
        <f t="shared" si="16"/>
        <v/>
      </c>
      <c r="M96" s="29" t="str">
        <f t="shared" si="10"/>
        <v/>
      </c>
      <c r="N96" s="31" t="str">
        <f t="shared" si="11"/>
        <v/>
      </c>
    </row>
    <row r="97" spans="2:14" x14ac:dyDescent="0.25">
      <c r="B97" s="30">
        <f t="shared" si="17"/>
        <v>93</v>
      </c>
      <c r="C97" s="31">
        <f t="shared" si="9"/>
        <v>1750</v>
      </c>
      <c r="D97" s="31">
        <f>IFERROR(IF(LEN($B97)=0,"",IF(LEN(Dashboard!$D106)=0,0,Dashboard!$D106)),"")</f>
        <v>0</v>
      </c>
      <c r="E97" s="32">
        <f t="shared" si="12"/>
        <v>9.1666666666666684E-3</v>
      </c>
      <c r="F97" s="31">
        <f t="shared" si="13"/>
        <v>-654.39874113446035</v>
      </c>
      <c r="G97" s="31">
        <f t="shared" si="14"/>
        <v>-73793.352319439204</v>
      </c>
      <c r="H97" s="29" t="str">
        <f t="shared" si="15"/>
        <v/>
      </c>
      <c r="I97" s="29" t="str">
        <f t="shared" si="16"/>
        <v/>
      </c>
      <c r="M97" s="29" t="str">
        <f t="shared" si="10"/>
        <v/>
      </c>
      <c r="N97" s="31" t="str">
        <f t="shared" si="11"/>
        <v/>
      </c>
    </row>
    <row r="98" spans="2:14" x14ac:dyDescent="0.25">
      <c r="B98" s="30">
        <f t="shared" si="17"/>
        <v>94</v>
      </c>
      <c r="C98" s="31">
        <f t="shared" si="9"/>
        <v>1750</v>
      </c>
      <c r="D98" s="31">
        <f>IFERROR(IF(LEN($B98)=0,"",IF(LEN(Dashboard!$D107)=0,0,Dashboard!$D107)),"")</f>
        <v>0</v>
      </c>
      <c r="E98" s="32">
        <f t="shared" si="12"/>
        <v>9.1666666666666684E-3</v>
      </c>
      <c r="F98" s="31">
        <f t="shared" si="13"/>
        <v>-676.43906292819281</v>
      </c>
      <c r="G98" s="31">
        <f t="shared" si="14"/>
        <v>-76219.791382367403</v>
      </c>
      <c r="H98" s="29" t="str">
        <f t="shared" si="15"/>
        <v/>
      </c>
      <c r="I98" s="29" t="str">
        <f t="shared" si="16"/>
        <v/>
      </c>
      <c r="M98" s="29" t="str">
        <f t="shared" si="10"/>
        <v/>
      </c>
      <c r="N98" s="31" t="str">
        <f t="shared" si="11"/>
        <v/>
      </c>
    </row>
    <row r="99" spans="2:14" x14ac:dyDescent="0.25">
      <c r="B99" s="30">
        <f t="shared" si="17"/>
        <v>95</v>
      </c>
      <c r="C99" s="31">
        <f t="shared" si="9"/>
        <v>1750</v>
      </c>
      <c r="D99" s="31">
        <f>IFERROR(IF(LEN($B99)=0,"",IF(LEN(Dashboard!$D108)=0,0,Dashboard!$D108)),"")</f>
        <v>0</v>
      </c>
      <c r="E99" s="32">
        <f t="shared" si="12"/>
        <v>9.1666666666666684E-3</v>
      </c>
      <c r="F99" s="31">
        <f t="shared" si="13"/>
        <v>-698.68142100503462</v>
      </c>
      <c r="G99" s="31">
        <f t="shared" si="14"/>
        <v>-78668.472803372439</v>
      </c>
      <c r="H99" s="29" t="str">
        <f t="shared" si="15"/>
        <v/>
      </c>
      <c r="I99" s="29" t="str">
        <f t="shared" si="16"/>
        <v/>
      </c>
      <c r="M99" s="29" t="str">
        <f t="shared" si="10"/>
        <v/>
      </c>
      <c r="N99" s="31" t="str">
        <f t="shared" si="11"/>
        <v/>
      </c>
    </row>
    <row r="100" spans="2:14" x14ac:dyDescent="0.25">
      <c r="B100" s="30">
        <f t="shared" si="17"/>
        <v>96</v>
      </c>
      <c r="C100" s="31">
        <f t="shared" si="9"/>
        <v>1750</v>
      </c>
      <c r="D100" s="31">
        <f>IFERROR(IF(LEN($B100)=0,"",IF(LEN(Dashboard!$D109)=0,0,Dashboard!$D109)),"")</f>
        <v>0</v>
      </c>
      <c r="E100" s="32">
        <f t="shared" si="12"/>
        <v>9.1666666666666684E-3</v>
      </c>
      <c r="F100" s="31">
        <f t="shared" si="13"/>
        <v>-721.12766736424749</v>
      </c>
      <c r="G100" s="31">
        <f t="shared" si="14"/>
        <v>-81139.600470736681</v>
      </c>
      <c r="H100" s="29" t="str">
        <f t="shared" si="15"/>
        <v/>
      </c>
      <c r="I100" s="29" t="str">
        <f t="shared" si="16"/>
        <v/>
      </c>
      <c r="M100" s="29" t="str">
        <f t="shared" si="10"/>
        <v/>
      </c>
      <c r="N100" s="31" t="str">
        <f t="shared" si="11"/>
        <v/>
      </c>
    </row>
    <row r="101" spans="2:14" x14ac:dyDescent="0.25">
      <c r="B101" s="30">
        <f t="shared" si="17"/>
        <v>97</v>
      </c>
      <c r="C101" s="31">
        <f t="shared" si="9"/>
        <v>1750</v>
      </c>
      <c r="D101" s="31">
        <f>IFERROR(IF(LEN($B101)=0,"",IF(LEN(Dashboard!$D110)=0,0,Dashboard!$D110)),"")</f>
        <v>0</v>
      </c>
      <c r="E101" s="32">
        <f t="shared" si="12"/>
        <v>9.5416666666666688E-3</v>
      </c>
      <c r="F101" s="31">
        <f t="shared" si="13"/>
        <v>-774.2070211582793</v>
      </c>
      <c r="G101" s="31">
        <f t="shared" si="14"/>
        <v>-83663.807491894957</v>
      </c>
      <c r="H101" s="29" t="str">
        <f t="shared" si="15"/>
        <v/>
      </c>
      <c r="I101" s="29" t="str">
        <f t="shared" si="16"/>
        <v/>
      </c>
      <c r="M101" s="29" t="str">
        <f t="shared" si="10"/>
        <v/>
      </c>
      <c r="N101" s="31" t="str">
        <f t="shared" si="11"/>
        <v/>
      </c>
    </row>
    <row r="102" spans="2:14" x14ac:dyDescent="0.25">
      <c r="B102" s="30">
        <f t="shared" si="17"/>
        <v>98</v>
      </c>
      <c r="C102" s="31">
        <f t="shared" si="9"/>
        <v>1750</v>
      </c>
      <c r="D102" s="31">
        <f>IFERROR(IF(LEN($B102)=0,"",IF(LEN(Dashboard!$D111)=0,0,Dashboard!$D111)),"")</f>
        <v>0</v>
      </c>
      <c r="E102" s="32">
        <f t="shared" si="12"/>
        <v>9.5416666666666688E-3</v>
      </c>
      <c r="F102" s="31">
        <f t="shared" si="13"/>
        <v>-798.29216315183123</v>
      </c>
      <c r="G102" s="31">
        <f t="shared" si="14"/>
        <v>-86212.099655046783</v>
      </c>
      <c r="H102" s="29" t="str">
        <f t="shared" si="15"/>
        <v/>
      </c>
      <c r="I102" s="29" t="str">
        <f t="shared" si="16"/>
        <v/>
      </c>
      <c r="M102" s="29" t="str">
        <f t="shared" si="10"/>
        <v/>
      </c>
      <c r="N102" s="31" t="str">
        <f t="shared" si="11"/>
        <v/>
      </c>
    </row>
    <row r="103" spans="2:14" x14ac:dyDescent="0.25">
      <c r="B103" s="30">
        <f t="shared" si="17"/>
        <v>99</v>
      </c>
      <c r="C103" s="31">
        <f t="shared" si="9"/>
        <v>1750</v>
      </c>
      <c r="D103" s="31">
        <f>IFERROR(IF(LEN($B103)=0,"",IF(LEN(Dashboard!$D112)=0,0,Dashboard!$D112)),"")</f>
        <v>0</v>
      </c>
      <c r="E103" s="32">
        <f t="shared" si="12"/>
        <v>9.5416666666666688E-3</v>
      </c>
      <c r="F103" s="31">
        <f t="shared" si="13"/>
        <v>-822.60711754190493</v>
      </c>
      <c r="G103" s="31">
        <f t="shared" si="14"/>
        <v>-88784.706772588688</v>
      </c>
      <c r="H103" s="29" t="str">
        <f t="shared" si="15"/>
        <v/>
      </c>
      <c r="I103" s="29" t="str">
        <f t="shared" si="16"/>
        <v/>
      </c>
      <c r="M103" s="29" t="str">
        <f t="shared" si="10"/>
        <v/>
      </c>
      <c r="N103" s="31" t="str">
        <f t="shared" si="11"/>
        <v/>
      </c>
    </row>
    <row r="104" spans="2:14" x14ac:dyDescent="0.25">
      <c r="B104" s="30">
        <f t="shared" si="17"/>
        <v>100</v>
      </c>
      <c r="C104" s="31">
        <f t="shared" si="9"/>
        <v>1750</v>
      </c>
      <c r="D104" s="31">
        <f>IFERROR(IF(LEN($B104)=0,"",IF(LEN(Dashboard!$D113)=0,0,Dashboard!$D113)),"")</f>
        <v>0</v>
      </c>
      <c r="E104" s="32">
        <f t="shared" si="12"/>
        <v>9.5416666666666688E-3</v>
      </c>
      <c r="F104" s="31">
        <f t="shared" si="13"/>
        <v>-847.15407712178387</v>
      </c>
      <c r="G104" s="31">
        <f t="shared" si="14"/>
        <v>-91381.860849710472</v>
      </c>
      <c r="H104" s="29" t="str">
        <f t="shared" si="15"/>
        <v/>
      </c>
      <c r="I104" s="29" t="str">
        <f t="shared" si="16"/>
        <v/>
      </c>
      <c r="M104" s="29" t="str">
        <f t="shared" si="10"/>
        <v/>
      </c>
      <c r="N104" s="31" t="str">
        <f t="shared" si="11"/>
        <v/>
      </c>
    </row>
    <row r="105" spans="2:14" x14ac:dyDescent="0.25">
      <c r="B105" s="30">
        <f t="shared" si="17"/>
        <v>101</v>
      </c>
      <c r="C105" s="31">
        <f t="shared" si="9"/>
        <v>1750</v>
      </c>
      <c r="D105" s="31">
        <f>IFERROR(IF(LEN($B105)=0,"",IF(LEN(Dashboard!$D114)=0,0,Dashboard!$D114)),"")</f>
        <v>0</v>
      </c>
      <c r="E105" s="32">
        <f t="shared" si="12"/>
        <v>9.5416666666666688E-3</v>
      </c>
      <c r="F105" s="31">
        <f t="shared" si="13"/>
        <v>-871.93525560765431</v>
      </c>
      <c r="G105" s="31">
        <f t="shared" si="14"/>
        <v>-94003.796105318121</v>
      </c>
      <c r="H105" s="29" t="str">
        <f t="shared" si="15"/>
        <v/>
      </c>
      <c r="I105" s="29" t="str">
        <f t="shared" si="16"/>
        <v/>
      </c>
      <c r="M105" s="29" t="str">
        <f t="shared" si="10"/>
        <v/>
      </c>
      <c r="N105" s="31" t="str">
        <f t="shared" si="11"/>
        <v/>
      </c>
    </row>
    <row r="106" spans="2:14" x14ac:dyDescent="0.25">
      <c r="B106" s="30">
        <f t="shared" si="17"/>
        <v>102</v>
      </c>
      <c r="C106" s="31">
        <f t="shared" si="9"/>
        <v>1750</v>
      </c>
      <c r="D106" s="31">
        <f>IFERROR(IF(LEN($B106)=0,"",IF(LEN(Dashboard!$D115)=0,0,Dashboard!$D115)),"")</f>
        <v>0</v>
      </c>
      <c r="E106" s="32">
        <f t="shared" si="12"/>
        <v>9.5416666666666688E-3</v>
      </c>
      <c r="F106" s="31">
        <f t="shared" si="13"/>
        <v>-896.9528878382439</v>
      </c>
      <c r="G106" s="31">
        <f t="shared" si="14"/>
        <v>-96650.748993156361</v>
      </c>
      <c r="H106" s="29" t="str">
        <f t="shared" si="15"/>
        <v/>
      </c>
      <c r="I106" s="29" t="str">
        <f t="shared" si="16"/>
        <v/>
      </c>
      <c r="M106" s="29" t="str">
        <f t="shared" si="10"/>
        <v/>
      </c>
      <c r="N106" s="31" t="str">
        <f t="shared" si="11"/>
        <v/>
      </c>
    </row>
    <row r="107" spans="2:14" x14ac:dyDescent="0.25">
      <c r="B107" s="30">
        <f t="shared" si="17"/>
        <v>103</v>
      </c>
      <c r="C107" s="31">
        <f t="shared" si="9"/>
        <v>1750</v>
      </c>
      <c r="D107" s="31">
        <f>IFERROR(IF(LEN($B107)=0,"",IF(LEN(Dashboard!$D116)=0,0,Dashboard!$D116)),"")</f>
        <v>0</v>
      </c>
      <c r="E107" s="32">
        <f t="shared" si="12"/>
        <v>9.5416666666666688E-3</v>
      </c>
      <c r="F107" s="31">
        <f t="shared" si="13"/>
        <v>-922.20922997636717</v>
      </c>
      <c r="G107" s="31">
        <f t="shared" si="14"/>
        <v>-99322.958223132722</v>
      </c>
      <c r="H107" s="29" t="str">
        <f t="shared" si="15"/>
        <v/>
      </c>
      <c r="I107" s="29" t="str">
        <f t="shared" si="16"/>
        <v/>
      </c>
      <c r="M107" s="29" t="str">
        <f t="shared" si="10"/>
        <v/>
      </c>
      <c r="N107" s="31" t="str">
        <f t="shared" si="11"/>
        <v/>
      </c>
    </row>
    <row r="108" spans="2:14" x14ac:dyDescent="0.25">
      <c r="B108" s="30">
        <f t="shared" si="17"/>
        <v>104</v>
      </c>
      <c r="C108" s="31">
        <f t="shared" si="9"/>
        <v>1750</v>
      </c>
      <c r="D108" s="31">
        <f>IFERROR(IF(LEN($B108)=0,"",IF(LEN(Dashboard!$D117)=0,0,Dashboard!$D117)),"")</f>
        <v>0</v>
      </c>
      <c r="E108" s="32">
        <f t="shared" si="12"/>
        <v>9.5416666666666688E-3</v>
      </c>
      <c r="F108" s="31">
        <f t="shared" si="13"/>
        <v>-947.70655971239159</v>
      </c>
      <c r="G108" s="31">
        <f t="shared" si="14"/>
        <v>-102020.66478284511</v>
      </c>
      <c r="H108" s="29" t="str">
        <f t="shared" si="15"/>
        <v/>
      </c>
      <c r="I108" s="29" t="str">
        <f t="shared" si="16"/>
        <v/>
      </c>
      <c r="M108" s="29" t="str">
        <f t="shared" si="10"/>
        <v/>
      </c>
      <c r="N108" s="31" t="str">
        <f t="shared" si="11"/>
        <v/>
      </c>
    </row>
    <row r="109" spans="2:14" x14ac:dyDescent="0.25">
      <c r="B109" s="30">
        <f t="shared" si="17"/>
        <v>105</v>
      </c>
      <c r="C109" s="31">
        <f t="shared" si="9"/>
        <v>1750</v>
      </c>
      <c r="D109" s="31">
        <f>IFERROR(IF(LEN($B109)=0,"",IF(LEN(Dashboard!$D118)=0,0,Dashboard!$D118)),"")</f>
        <v>0</v>
      </c>
      <c r="E109" s="32">
        <f t="shared" si="12"/>
        <v>9.5416666666666688E-3</v>
      </c>
      <c r="F109" s="31">
        <f t="shared" si="13"/>
        <v>-973.44717646964727</v>
      </c>
      <c r="G109" s="31">
        <f t="shared" si="14"/>
        <v>-104744.11195931476</v>
      </c>
      <c r="H109" s="29" t="str">
        <f t="shared" si="15"/>
        <v/>
      </c>
      <c r="I109" s="29" t="str">
        <f t="shared" si="16"/>
        <v/>
      </c>
      <c r="M109" s="29" t="str">
        <f t="shared" si="10"/>
        <v/>
      </c>
      <c r="N109" s="31" t="str">
        <f t="shared" si="11"/>
        <v/>
      </c>
    </row>
    <row r="110" spans="2:14" x14ac:dyDescent="0.25">
      <c r="B110" s="30">
        <f t="shared" si="17"/>
        <v>106</v>
      </c>
      <c r="C110" s="31">
        <f t="shared" si="9"/>
        <v>1750</v>
      </c>
      <c r="D110" s="31">
        <f>IFERROR(IF(LEN($B110)=0,"",IF(LEN(Dashboard!$D119)=0,0,Dashboard!$D119)),"")</f>
        <v>0</v>
      </c>
      <c r="E110" s="32">
        <f t="shared" si="12"/>
        <v>9.5416666666666688E-3</v>
      </c>
      <c r="F110" s="31">
        <f t="shared" si="13"/>
        <v>-999.43340161179526</v>
      </c>
      <c r="G110" s="31">
        <f t="shared" si="14"/>
        <v>-107493.54536092655</v>
      </c>
      <c r="H110" s="29" t="str">
        <f t="shared" si="15"/>
        <v/>
      </c>
      <c r="I110" s="29" t="str">
        <f t="shared" si="16"/>
        <v/>
      </c>
      <c r="M110" s="29" t="str">
        <f t="shared" si="10"/>
        <v/>
      </c>
      <c r="N110" s="31" t="str">
        <f t="shared" si="11"/>
        <v/>
      </c>
    </row>
    <row r="111" spans="2:14" x14ac:dyDescent="0.25">
      <c r="B111" s="30">
        <f t="shared" si="17"/>
        <v>107</v>
      </c>
      <c r="C111" s="31">
        <f t="shared" si="9"/>
        <v>1750</v>
      </c>
      <c r="D111" s="31">
        <f>IFERROR(IF(LEN($B111)=0,"",IF(LEN(Dashboard!$D120)=0,0,Dashboard!$D120)),"")</f>
        <v>0</v>
      </c>
      <c r="E111" s="32">
        <f t="shared" si="12"/>
        <v>9.5416666666666688E-3</v>
      </c>
      <c r="F111" s="31">
        <f t="shared" si="13"/>
        <v>-1025.6675786521744</v>
      </c>
      <c r="G111" s="31">
        <f t="shared" si="14"/>
        <v>-110269.21293957873</v>
      </c>
      <c r="H111" s="29" t="str">
        <f t="shared" si="15"/>
        <v/>
      </c>
      <c r="I111" s="29" t="str">
        <f t="shared" si="16"/>
        <v/>
      </c>
      <c r="M111" s="29" t="str">
        <f t="shared" si="10"/>
        <v/>
      </c>
      <c r="N111" s="31" t="str">
        <f t="shared" si="11"/>
        <v/>
      </c>
    </row>
    <row r="112" spans="2:14" x14ac:dyDescent="0.25">
      <c r="B112" s="30">
        <f t="shared" si="17"/>
        <v>108</v>
      </c>
      <c r="C112" s="31">
        <f t="shared" si="9"/>
        <v>1750</v>
      </c>
      <c r="D112" s="31">
        <f>IFERROR(IF(LEN($B112)=0,"",IF(LEN(Dashboard!$D121)=0,0,Dashboard!$D121)),"")</f>
        <v>0</v>
      </c>
      <c r="E112" s="32">
        <f t="shared" si="12"/>
        <v>9.5416666666666688E-3</v>
      </c>
      <c r="F112" s="31">
        <f t="shared" si="13"/>
        <v>-1052.1520734651474</v>
      </c>
      <c r="G112" s="31">
        <f t="shared" si="14"/>
        <v>-113071.36501304388</v>
      </c>
      <c r="H112" s="29" t="str">
        <f t="shared" si="15"/>
        <v/>
      </c>
      <c r="I112" s="29" t="str">
        <f t="shared" si="16"/>
        <v/>
      </c>
      <c r="M112" s="29" t="str">
        <f t="shared" si="10"/>
        <v/>
      </c>
      <c r="N112" s="31" t="str">
        <f t="shared" si="11"/>
        <v/>
      </c>
    </row>
    <row r="113" spans="2:14" x14ac:dyDescent="0.25">
      <c r="B113" s="30">
        <f t="shared" si="17"/>
        <v>109</v>
      </c>
      <c r="C113" s="31">
        <f t="shared" si="9"/>
        <v>1750</v>
      </c>
      <c r="D113" s="31">
        <f>IFERROR(IF(LEN($B113)=0,"",IF(LEN(Dashboard!$D122)=0,0,Dashboard!$D122)),"")</f>
        <v>0</v>
      </c>
      <c r="E113" s="32">
        <f t="shared" si="12"/>
        <v>9.9166666666666691E-3</v>
      </c>
      <c r="F113" s="31">
        <f t="shared" si="13"/>
        <v>-1121.2910363793521</v>
      </c>
      <c r="G113" s="31">
        <f t="shared" si="14"/>
        <v>-115942.65604942323</v>
      </c>
      <c r="H113" s="29" t="str">
        <f t="shared" si="15"/>
        <v/>
      </c>
      <c r="I113" s="29" t="str">
        <f t="shared" si="16"/>
        <v/>
      </c>
      <c r="M113" s="29" t="str">
        <f t="shared" si="10"/>
        <v/>
      </c>
      <c r="N113" s="31" t="str">
        <f t="shared" si="11"/>
        <v/>
      </c>
    </row>
    <row r="114" spans="2:14" x14ac:dyDescent="0.25">
      <c r="B114" s="30">
        <f t="shared" si="17"/>
        <v>110</v>
      </c>
      <c r="C114" s="31">
        <f t="shared" si="9"/>
        <v>1750</v>
      </c>
      <c r="D114" s="31">
        <f>IFERROR(IF(LEN($B114)=0,"",IF(LEN(Dashboard!$D123)=0,0,Dashboard!$D123)),"")</f>
        <v>0</v>
      </c>
      <c r="E114" s="32">
        <f t="shared" si="12"/>
        <v>9.9166666666666691E-3</v>
      </c>
      <c r="F114" s="31">
        <f t="shared" si="13"/>
        <v>-1149.764672490114</v>
      </c>
      <c r="G114" s="31">
        <f t="shared" si="14"/>
        <v>-118842.42072191334</v>
      </c>
      <c r="H114" s="29" t="str">
        <f t="shared" si="15"/>
        <v/>
      </c>
      <c r="I114" s="29" t="str">
        <f t="shared" si="16"/>
        <v/>
      </c>
      <c r="M114" s="29" t="str">
        <f t="shared" si="10"/>
        <v/>
      </c>
      <c r="N114" s="31" t="str">
        <f t="shared" si="11"/>
        <v/>
      </c>
    </row>
    <row r="115" spans="2:14" x14ac:dyDescent="0.25">
      <c r="B115" s="30">
        <f t="shared" si="17"/>
        <v>111</v>
      </c>
      <c r="C115" s="31">
        <f t="shared" si="9"/>
        <v>1750</v>
      </c>
      <c r="D115" s="31">
        <f>IFERROR(IF(LEN($B115)=0,"",IF(LEN(Dashboard!$D124)=0,0,Dashboard!$D124)),"")</f>
        <v>0</v>
      </c>
      <c r="E115" s="32">
        <f t="shared" si="12"/>
        <v>9.9166666666666691E-3</v>
      </c>
      <c r="F115" s="31">
        <f t="shared" si="13"/>
        <v>-1178.5206721589743</v>
      </c>
      <c r="G115" s="31">
        <f t="shared" si="14"/>
        <v>-121770.94139407232</v>
      </c>
      <c r="H115" s="29" t="str">
        <f t="shared" si="15"/>
        <v/>
      </c>
      <c r="I115" s="29" t="str">
        <f t="shared" si="16"/>
        <v/>
      </c>
      <c r="M115" s="29" t="str">
        <f t="shared" si="10"/>
        <v/>
      </c>
      <c r="N115" s="31" t="str">
        <f t="shared" si="11"/>
        <v/>
      </c>
    </row>
    <row r="116" spans="2:14" x14ac:dyDescent="0.25">
      <c r="B116" s="30">
        <f t="shared" si="17"/>
        <v>112</v>
      </c>
      <c r="C116" s="31">
        <f t="shared" si="9"/>
        <v>1750</v>
      </c>
      <c r="D116" s="31">
        <f>IFERROR(IF(LEN($B116)=0,"",IF(LEN(Dashboard!$D125)=0,0,Dashboard!$D125)),"")</f>
        <v>0</v>
      </c>
      <c r="E116" s="32">
        <f t="shared" si="12"/>
        <v>9.9166666666666691E-3</v>
      </c>
      <c r="F116" s="31">
        <f t="shared" si="13"/>
        <v>-1207.5618354912174</v>
      </c>
      <c r="G116" s="31">
        <f t="shared" si="14"/>
        <v>-124728.50322956353</v>
      </c>
      <c r="H116" s="29" t="str">
        <f t="shared" si="15"/>
        <v/>
      </c>
      <c r="I116" s="29" t="str">
        <f t="shared" si="16"/>
        <v/>
      </c>
      <c r="M116" s="29" t="str">
        <f t="shared" si="10"/>
        <v/>
      </c>
      <c r="N116" s="31" t="str">
        <f t="shared" si="11"/>
        <v/>
      </c>
    </row>
    <row r="117" spans="2:14" x14ac:dyDescent="0.25">
      <c r="B117" s="30">
        <f t="shared" si="17"/>
        <v>113</v>
      </c>
      <c r="C117" s="31">
        <f t="shared" si="9"/>
        <v>1750</v>
      </c>
      <c r="D117" s="31">
        <f>IFERROR(IF(LEN($B117)=0,"",IF(LEN(Dashboard!$D126)=0,0,Dashboard!$D126)),"")</f>
        <v>0</v>
      </c>
      <c r="E117" s="32">
        <f t="shared" si="12"/>
        <v>9.9166666666666691E-3</v>
      </c>
      <c r="F117" s="31">
        <f t="shared" si="13"/>
        <v>-1236.8909903598387</v>
      </c>
      <c r="G117" s="31">
        <f t="shared" si="14"/>
        <v>-127715.39421992337</v>
      </c>
      <c r="H117" s="29" t="str">
        <f t="shared" si="15"/>
        <v/>
      </c>
      <c r="I117" s="29" t="str">
        <f t="shared" si="16"/>
        <v/>
      </c>
      <c r="M117" s="29" t="str">
        <f t="shared" si="10"/>
        <v/>
      </c>
      <c r="N117" s="31" t="str">
        <f t="shared" si="11"/>
        <v/>
      </c>
    </row>
    <row r="118" spans="2:14" x14ac:dyDescent="0.25">
      <c r="B118" s="30">
        <f t="shared" si="17"/>
        <v>114</v>
      </c>
      <c r="C118" s="31">
        <f t="shared" si="9"/>
        <v>1750</v>
      </c>
      <c r="D118" s="31">
        <f>IFERROR(IF(LEN($B118)=0,"",IF(LEN(Dashboard!$D127)=0,0,Dashboard!$D127)),"")</f>
        <v>0</v>
      </c>
      <c r="E118" s="32">
        <f t="shared" si="12"/>
        <v>9.9166666666666691E-3</v>
      </c>
      <c r="F118" s="31">
        <f t="shared" si="13"/>
        <v>-1266.5109926809071</v>
      </c>
      <c r="G118" s="31">
        <f t="shared" si="14"/>
        <v>-130731.90521260428</v>
      </c>
      <c r="H118" s="29" t="str">
        <f t="shared" si="15"/>
        <v/>
      </c>
      <c r="I118" s="29" t="str">
        <f t="shared" si="16"/>
        <v/>
      </c>
      <c r="M118" s="29" t="str">
        <f t="shared" si="10"/>
        <v/>
      </c>
      <c r="N118" s="31" t="str">
        <f t="shared" si="11"/>
        <v/>
      </c>
    </row>
    <row r="119" spans="2:14" x14ac:dyDescent="0.25">
      <c r="B119" s="30">
        <f t="shared" si="17"/>
        <v>115</v>
      </c>
      <c r="C119" s="31">
        <f t="shared" si="9"/>
        <v>1750</v>
      </c>
      <c r="D119" s="31">
        <f>IFERROR(IF(LEN($B119)=0,"",IF(LEN(Dashboard!$D128)=0,0,Dashboard!$D128)),"")</f>
        <v>0</v>
      </c>
      <c r="E119" s="32">
        <f t="shared" si="12"/>
        <v>9.9166666666666691E-3</v>
      </c>
      <c r="F119" s="31">
        <f t="shared" si="13"/>
        <v>-1296.4247266916595</v>
      </c>
      <c r="G119" s="31">
        <f t="shared" si="14"/>
        <v>-133778.32993929595</v>
      </c>
      <c r="H119" s="29" t="str">
        <f t="shared" si="15"/>
        <v/>
      </c>
      <c r="I119" s="29" t="str">
        <f t="shared" si="16"/>
        <v/>
      </c>
      <c r="M119" s="29" t="str">
        <f t="shared" si="10"/>
        <v/>
      </c>
      <c r="N119" s="31" t="str">
        <f t="shared" si="11"/>
        <v/>
      </c>
    </row>
    <row r="120" spans="2:14" x14ac:dyDescent="0.25">
      <c r="B120" s="30">
        <f t="shared" si="17"/>
        <v>116</v>
      </c>
      <c r="C120" s="31">
        <f t="shared" si="9"/>
        <v>1750</v>
      </c>
      <c r="D120" s="31">
        <f>IFERROR(IF(LEN($B120)=0,"",IF(LEN(Dashboard!$D129)=0,0,Dashboard!$D129)),"")</f>
        <v>0</v>
      </c>
      <c r="E120" s="32">
        <f t="shared" si="12"/>
        <v>9.9166666666666691E-3</v>
      </c>
      <c r="F120" s="31">
        <f t="shared" si="13"/>
        <v>-1326.6351052313519</v>
      </c>
      <c r="G120" s="31">
        <f t="shared" si="14"/>
        <v>-136854.96504452729</v>
      </c>
      <c r="H120" s="29" t="str">
        <f t="shared" si="15"/>
        <v/>
      </c>
      <c r="I120" s="29" t="str">
        <f t="shared" si="16"/>
        <v/>
      </c>
      <c r="M120" s="29" t="str">
        <f t="shared" si="10"/>
        <v/>
      </c>
      <c r="N120" s="31" t="str">
        <f t="shared" si="11"/>
        <v/>
      </c>
    </row>
    <row r="121" spans="2:14" x14ac:dyDescent="0.25">
      <c r="B121" s="30">
        <f t="shared" si="17"/>
        <v>117</v>
      </c>
      <c r="C121" s="31">
        <f t="shared" si="9"/>
        <v>1750</v>
      </c>
      <c r="D121" s="31">
        <f>IFERROR(IF(LEN($B121)=0,"",IF(LEN(Dashboard!$D130)=0,0,Dashboard!$D130)),"")</f>
        <v>0</v>
      </c>
      <c r="E121" s="32">
        <f t="shared" si="12"/>
        <v>9.9166666666666691E-3</v>
      </c>
      <c r="F121" s="31">
        <f t="shared" si="13"/>
        <v>-1357.1450700248959</v>
      </c>
      <c r="G121" s="31">
        <f t="shared" si="14"/>
        <v>-139962.11011455217</v>
      </c>
      <c r="H121" s="29" t="str">
        <f t="shared" si="15"/>
        <v/>
      </c>
      <c r="I121" s="29" t="str">
        <f t="shared" si="16"/>
        <v/>
      </c>
      <c r="M121" s="29" t="str">
        <f t="shared" si="10"/>
        <v/>
      </c>
      <c r="N121" s="31" t="str">
        <f t="shared" si="11"/>
        <v/>
      </c>
    </row>
    <row r="122" spans="2:14" x14ac:dyDescent="0.25">
      <c r="B122" s="30">
        <f t="shared" si="17"/>
        <v>118</v>
      </c>
      <c r="C122" s="31">
        <f t="shared" si="9"/>
        <v>1750</v>
      </c>
      <c r="D122" s="31">
        <f>IFERROR(IF(LEN($B122)=0,"",IF(LEN(Dashboard!$D131)=0,0,Dashboard!$D131)),"")</f>
        <v>0</v>
      </c>
      <c r="E122" s="32">
        <f t="shared" si="12"/>
        <v>9.9166666666666691E-3</v>
      </c>
      <c r="F122" s="31">
        <f t="shared" si="13"/>
        <v>-1387.9575919693093</v>
      </c>
      <c r="G122" s="31">
        <f t="shared" si="14"/>
        <v>-143100.06770652148</v>
      </c>
      <c r="H122" s="29" t="str">
        <f t="shared" si="15"/>
        <v/>
      </c>
      <c r="I122" s="29" t="str">
        <f t="shared" si="16"/>
        <v/>
      </c>
      <c r="M122" s="29" t="str">
        <f t="shared" si="10"/>
        <v/>
      </c>
      <c r="N122" s="31" t="str">
        <f t="shared" si="11"/>
        <v/>
      </c>
    </row>
    <row r="123" spans="2:14" x14ac:dyDescent="0.25">
      <c r="B123" s="30">
        <f t="shared" si="17"/>
        <v>119</v>
      </c>
      <c r="C123" s="31">
        <f t="shared" si="9"/>
        <v>1750</v>
      </c>
      <c r="D123" s="31">
        <f>IFERROR(IF(LEN($B123)=0,"",IF(LEN(Dashboard!$D132)=0,0,Dashboard!$D132)),"")</f>
        <v>0</v>
      </c>
      <c r="E123" s="32">
        <f t="shared" si="12"/>
        <v>9.9166666666666691E-3</v>
      </c>
      <c r="F123" s="31">
        <f t="shared" si="13"/>
        <v>-1419.0756714230051</v>
      </c>
      <c r="G123" s="31">
        <f t="shared" si="14"/>
        <v>-146269.14337794448</v>
      </c>
      <c r="H123" s="29" t="str">
        <f t="shared" si="15"/>
        <v/>
      </c>
      <c r="I123" s="29" t="str">
        <f t="shared" si="16"/>
        <v/>
      </c>
      <c r="M123" s="29" t="str">
        <f t="shared" si="10"/>
        <v/>
      </c>
      <c r="N123" s="31" t="str">
        <f t="shared" si="11"/>
        <v/>
      </c>
    </row>
    <row r="124" spans="2:14" x14ac:dyDescent="0.25">
      <c r="B124" s="30">
        <f t="shared" si="17"/>
        <v>120</v>
      </c>
      <c r="C124" s="31">
        <f t="shared" si="9"/>
        <v>1750</v>
      </c>
      <c r="D124" s="31">
        <f>IFERROR(IF(LEN($B124)=0,"",IF(LEN(Dashboard!$D133)=0,0,Dashboard!$D133)),"")</f>
        <v>0</v>
      </c>
      <c r="E124" s="32">
        <f t="shared" si="12"/>
        <v>9.9166666666666691E-3</v>
      </c>
      <c r="F124" s="31">
        <f t="shared" si="13"/>
        <v>-1450.5023384979497</v>
      </c>
      <c r="G124" s="31">
        <f t="shared" si="14"/>
        <v>-149469.64571644244</v>
      </c>
      <c r="H124" s="29" t="str">
        <f t="shared" si="15"/>
        <v/>
      </c>
      <c r="I124" s="29" t="str">
        <f t="shared" si="16"/>
        <v/>
      </c>
      <c r="M124" s="29" t="str">
        <f t="shared" si="10"/>
        <v/>
      </c>
      <c r="N124" s="31" t="str">
        <f t="shared" si="11"/>
        <v/>
      </c>
    </row>
    <row r="125" spans="2:14" x14ac:dyDescent="0.25">
      <c r="B125" s="30">
        <f t="shared" si="17"/>
        <v>121</v>
      </c>
      <c r="C125" s="31">
        <f t="shared" si="9"/>
        <v>1750</v>
      </c>
      <c r="D125" s="31">
        <f>IFERROR(IF(LEN($B125)=0,"",IF(LEN(Dashboard!$D134)=0,0,Dashboard!$D134)),"")</f>
        <v>0</v>
      </c>
      <c r="E125" s="32">
        <f t="shared" si="12"/>
        <v>1.0291666666666669E-2</v>
      </c>
      <c r="F125" s="31">
        <f t="shared" si="13"/>
        <v>-1538.2917704983872</v>
      </c>
      <c r="G125" s="31">
        <f t="shared" si="14"/>
        <v>-152757.93748694082</v>
      </c>
      <c r="H125" s="29" t="str">
        <f t="shared" si="15"/>
        <v/>
      </c>
      <c r="I125" s="29" t="str">
        <f t="shared" si="16"/>
        <v/>
      </c>
      <c r="M125" s="29" t="str">
        <f t="shared" si="10"/>
        <v/>
      </c>
      <c r="N125" s="31" t="str">
        <f t="shared" si="11"/>
        <v/>
      </c>
    </row>
    <row r="126" spans="2:14" x14ac:dyDescent="0.25">
      <c r="B126" s="30">
        <f t="shared" si="17"/>
        <v>122</v>
      </c>
      <c r="C126" s="31">
        <f t="shared" si="9"/>
        <v>1750</v>
      </c>
      <c r="D126" s="31">
        <f>IFERROR(IF(LEN($B126)=0,"",IF(LEN(Dashboard!$D135)=0,0,Dashboard!$D135)),"")</f>
        <v>0</v>
      </c>
      <c r="E126" s="32">
        <f t="shared" si="12"/>
        <v>1.0291666666666669E-2</v>
      </c>
      <c r="F126" s="31">
        <f t="shared" si="13"/>
        <v>-1572.1337733030996</v>
      </c>
      <c r="G126" s="31">
        <f t="shared" si="14"/>
        <v>-156080.07126024392</v>
      </c>
      <c r="H126" s="29" t="str">
        <f t="shared" si="15"/>
        <v/>
      </c>
      <c r="I126" s="29" t="str">
        <f t="shared" si="16"/>
        <v/>
      </c>
      <c r="M126" s="29" t="str">
        <f t="shared" si="10"/>
        <v/>
      </c>
      <c r="N126" s="31" t="str">
        <f t="shared" si="11"/>
        <v/>
      </c>
    </row>
    <row r="127" spans="2:14" x14ac:dyDescent="0.25">
      <c r="B127" s="30">
        <f t="shared" si="17"/>
        <v>123</v>
      </c>
      <c r="C127" s="31">
        <f t="shared" si="9"/>
        <v>1750</v>
      </c>
      <c r="D127" s="31">
        <f>IFERROR(IF(LEN($B127)=0,"",IF(LEN(Dashboard!$D136)=0,0,Dashboard!$D136)),"")</f>
        <v>0</v>
      </c>
      <c r="E127" s="32">
        <f t="shared" si="12"/>
        <v>1.0291666666666669E-2</v>
      </c>
      <c r="F127" s="31">
        <f t="shared" si="13"/>
        <v>-1606.3240667200107</v>
      </c>
      <c r="G127" s="31">
        <f t="shared" si="14"/>
        <v>-159436.39532696392</v>
      </c>
      <c r="H127" s="29" t="str">
        <f t="shared" si="15"/>
        <v/>
      </c>
      <c r="I127" s="29" t="str">
        <f t="shared" si="16"/>
        <v/>
      </c>
      <c r="M127" s="29" t="str">
        <f t="shared" si="10"/>
        <v/>
      </c>
      <c r="N127" s="31" t="str">
        <f t="shared" si="11"/>
        <v/>
      </c>
    </row>
    <row r="128" spans="2:14" x14ac:dyDescent="0.25">
      <c r="B128" s="30">
        <f t="shared" si="17"/>
        <v>124</v>
      </c>
      <c r="C128" s="31">
        <f t="shared" si="9"/>
        <v>1750</v>
      </c>
      <c r="D128" s="31">
        <f>IFERROR(IF(LEN($B128)=0,"",IF(LEN(Dashboard!$D137)=0,0,Dashboard!$D137)),"")</f>
        <v>0</v>
      </c>
      <c r="E128" s="32">
        <f t="shared" si="12"/>
        <v>1.0291666666666669E-2</v>
      </c>
      <c r="F128" s="31">
        <f t="shared" si="13"/>
        <v>-1640.866235240004</v>
      </c>
      <c r="G128" s="31">
        <f t="shared" si="14"/>
        <v>-162827.26156220393</v>
      </c>
      <c r="H128" s="29" t="str">
        <f t="shared" si="15"/>
        <v/>
      </c>
      <c r="I128" s="29" t="str">
        <f t="shared" si="16"/>
        <v/>
      </c>
      <c r="M128" s="29" t="str">
        <f t="shared" si="10"/>
        <v/>
      </c>
      <c r="N128" s="31" t="str">
        <f t="shared" si="11"/>
        <v/>
      </c>
    </row>
    <row r="129" spans="2:14" x14ac:dyDescent="0.25">
      <c r="B129" s="30">
        <f t="shared" si="17"/>
        <v>125</v>
      </c>
      <c r="C129" s="31">
        <f t="shared" si="9"/>
        <v>1750</v>
      </c>
      <c r="D129" s="31">
        <f>IFERROR(IF(LEN($B129)=0,"",IF(LEN(Dashboard!$D138)=0,0,Dashboard!$D138)),"")</f>
        <v>0</v>
      </c>
      <c r="E129" s="32">
        <f t="shared" si="12"/>
        <v>1.0291666666666669E-2</v>
      </c>
      <c r="F129" s="31">
        <f t="shared" si="13"/>
        <v>-1675.7639002443493</v>
      </c>
      <c r="G129" s="31">
        <f t="shared" si="14"/>
        <v>-166253.02546244828</v>
      </c>
      <c r="H129" s="29" t="str">
        <f t="shared" si="15"/>
        <v/>
      </c>
      <c r="I129" s="29" t="str">
        <f t="shared" si="16"/>
        <v/>
      </c>
      <c r="M129" s="29" t="str">
        <f t="shared" si="10"/>
        <v/>
      </c>
      <c r="N129" s="31" t="str">
        <f t="shared" si="11"/>
        <v/>
      </c>
    </row>
    <row r="130" spans="2:14" x14ac:dyDescent="0.25">
      <c r="B130" s="30">
        <f t="shared" si="17"/>
        <v>126</v>
      </c>
      <c r="C130" s="31">
        <f t="shared" si="9"/>
        <v>1750</v>
      </c>
      <c r="D130" s="31">
        <f>IFERROR(IF(LEN($B130)=0,"",IF(LEN(Dashboard!$D139)=0,0,Dashboard!$D139)),"")</f>
        <v>0</v>
      </c>
      <c r="E130" s="32">
        <f t="shared" si="12"/>
        <v>1.0291666666666669E-2</v>
      </c>
      <c r="F130" s="31">
        <f t="shared" si="13"/>
        <v>-1711.020720384364</v>
      </c>
      <c r="G130" s="31">
        <f t="shared" si="14"/>
        <v>-169714.04618283265</v>
      </c>
      <c r="H130" s="29" t="str">
        <f t="shared" si="15"/>
        <v/>
      </c>
      <c r="I130" s="29" t="str">
        <f t="shared" si="16"/>
        <v/>
      </c>
      <c r="M130" s="29" t="str">
        <f t="shared" si="10"/>
        <v/>
      </c>
      <c r="N130" s="31" t="str">
        <f t="shared" si="11"/>
        <v/>
      </c>
    </row>
    <row r="131" spans="2:14" x14ac:dyDescent="0.25">
      <c r="B131" s="30">
        <f t="shared" si="17"/>
        <v>127</v>
      </c>
      <c r="C131" s="31">
        <f t="shared" si="9"/>
        <v>1750</v>
      </c>
      <c r="D131" s="31">
        <f>IFERROR(IF(LEN($B131)=0,"",IF(LEN(Dashboard!$D140)=0,0,Dashboard!$D140)),"")</f>
        <v>0</v>
      </c>
      <c r="E131" s="32">
        <f t="shared" si="12"/>
        <v>1.0291666666666669E-2</v>
      </c>
      <c r="F131" s="31">
        <f t="shared" si="13"/>
        <v>-1746.6403919649865</v>
      </c>
      <c r="G131" s="31">
        <f t="shared" si="14"/>
        <v>-173210.68657479764</v>
      </c>
      <c r="H131" s="29" t="str">
        <f t="shared" si="15"/>
        <v/>
      </c>
      <c r="I131" s="29" t="str">
        <f t="shared" si="16"/>
        <v/>
      </c>
      <c r="M131" s="29" t="str">
        <f t="shared" si="10"/>
        <v/>
      </c>
      <c r="N131" s="31" t="str">
        <f t="shared" si="11"/>
        <v/>
      </c>
    </row>
    <row r="132" spans="2:14" x14ac:dyDescent="0.25">
      <c r="B132" s="30">
        <f t="shared" si="17"/>
        <v>128</v>
      </c>
      <c r="C132" s="31">
        <f t="shared" si="9"/>
        <v>1750</v>
      </c>
      <c r="D132" s="31">
        <f>IFERROR(IF(LEN($B132)=0,"",IF(LEN(Dashboard!$D141)=0,0,Dashboard!$D141)),"")</f>
        <v>0</v>
      </c>
      <c r="E132" s="32">
        <f t="shared" si="12"/>
        <v>1.0291666666666669E-2</v>
      </c>
      <c r="F132" s="31">
        <f t="shared" si="13"/>
        <v>-1782.6266493322928</v>
      </c>
      <c r="G132" s="31">
        <f t="shared" si="14"/>
        <v>-176743.31322412993</v>
      </c>
      <c r="H132" s="29" t="str">
        <f t="shared" si="15"/>
        <v/>
      </c>
      <c r="I132" s="29" t="str">
        <f t="shared" si="16"/>
        <v/>
      </c>
      <c r="M132" s="29" t="str">
        <f t="shared" si="10"/>
        <v/>
      </c>
      <c r="N132" s="31" t="str">
        <f t="shared" si="11"/>
        <v/>
      </c>
    </row>
    <row r="133" spans="2:14" x14ac:dyDescent="0.25">
      <c r="B133" s="30">
        <f t="shared" si="17"/>
        <v>129</v>
      </c>
      <c r="C133" s="31">
        <f t="shared" ref="C133:C196" si="18">IFERROR(currentmonthlypayment,"")</f>
        <v>1750</v>
      </c>
      <c r="D133" s="31">
        <f>IFERROR(IF(LEN($B133)=0,"",IF(LEN(Dashboard!$D142)=0,0,Dashboard!$D142)),"")</f>
        <v>0</v>
      </c>
      <c r="E133" s="32">
        <f t="shared" si="12"/>
        <v>1.0291666666666669E-2</v>
      </c>
      <c r="F133" s="31">
        <f t="shared" si="13"/>
        <v>-1818.9832652650043</v>
      </c>
      <c r="G133" s="31">
        <f t="shared" si="14"/>
        <v>-180312.29648939494</v>
      </c>
      <c r="H133" s="29" t="str">
        <f t="shared" si="15"/>
        <v/>
      </c>
      <c r="I133" s="29" t="str">
        <f t="shared" si="16"/>
        <v/>
      </c>
      <c r="M133" s="29" t="str">
        <f t="shared" ref="M133:M196" si="19">IF($B133&lt;=$K$4,$B133,"")</f>
        <v/>
      </c>
      <c r="N133" s="31" t="str">
        <f t="shared" ref="N133:N196" si="20">IF($B133&lt;=$K$4,IF($G133&lt;0,0,$G133),"")</f>
        <v/>
      </c>
    </row>
    <row r="134" spans="2:14" x14ac:dyDescent="0.25">
      <c r="B134" s="30">
        <f t="shared" si="17"/>
        <v>130</v>
      </c>
      <c r="C134" s="31">
        <f t="shared" si="18"/>
        <v>1750</v>
      </c>
      <c r="D134" s="31">
        <f>IFERROR(IF(LEN($B134)=0,"",IF(LEN(Dashboard!$D143)=0,0,Dashboard!$D143)),"")</f>
        <v>0</v>
      </c>
      <c r="E134" s="32">
        <f t="shared" ref="E134:E197" si="21">IFERROR(IF(LEN($B134)=0,"",IF(MOD($B134,12)=1,$E133+(ratechange)/12,$E133)),"")</f>
        <v>1.0291666666666669E-2</v>
      </c>
      <c r="F134" s="31">
        <f t="shared" ref="F134:F197" si="22">IFERROR(IF(LEN($B134)=0,"",($G133+$D134)*$E134),"")</f>
        <v>-1855.7140513700235</v>
      </c>
      <c r="G134" s="31">
        <f t="shared" ref="G134:G197" si="23">IFERROR(IF(LEN($B134)=0,"",$G133+$F134+$D134-$C134),"")</f>
        <v>-183918.01054076495</v>
      </c>
      <c r="H134" s="29" t="str">
        <f t="shared" ref="H134:H197" si="24">IFERROR(IF(OR($E134&lt;0,$F134&lt;0),"",$B134),"")</f>
        <v/>
      </c>
      <c r="I134" s="29" t="str">
        <f t="shared" ref="I134:I197" si="25">IFERROR(IF(OR($E134&lt;0,$G134&lt;0),"",$B134),"")</f>
        <v/>
      </c>
      <c r="M134" s="29" t="str">
        <f t="shared" si="19"/>
        <v/>
      </c>
      <c r="N134" s="31" t="str">
        <f t="shared" si="20"/>
        <v/>
      </c>
    </row>
    <row r="135" spans="2:14" x14ac:dyDescent="0.25">
      <c r="B135" s="30">
        <f t="shared" ref="B135:B198" si="26">IFERROR($B134+1,"")</f>
        <v>131</v>
      </c>
      <c r="C135" s="31">
        <f t="shared" si="18"/>
        <v>1750</v>
      </c>
      <c r="D135" s="31">
        <f>IFERROR(IF(LEN($B135)=0,"",IF(LEN(Dashboard!$D144)=0,0,Dashboard!$D144)),"")</f>
        <v>0</v>
      </c>
      <c r="E135" s="32">
        <f t="shared" si="21"/>
        <v>1.0291666666666669E-2</v>
      </c>
      <c r="F135" s="31">
        <f t="shared" si="22"/>
        <v>-1892.8228584820399</v>
      </c>
      <c r="G135" s="31">
        <f t="shared" si="23"/>
        <v>-187560.833399247</v>
      </c>
      <c r="H135" s="29" t="str">
        <f t="shared" si="24"/>
        <v/>
      </c>
      <c r="I135" s="29" t="str">
        <f t="shared" si="25"/>
        <v/>
      </c>
      <c r="M135" s="29" t="str">
        <f t="shared" si="19"/>
        <v/>
      </c>
      <c r="N135" s="31" t="str">
        <f t="shared" si="20"/>
        <v/>
      </c>
    </row>
    <row r="136" spans="2:14" x14ac:dyDescent="0.25">
      <c r="B136" s="30">
        <f t="shared" si="26"/>
        <v>132</v>
      </c>
      <c r="C136" s="31">
        <f t="shared" si="18"/>
        <v>1750</v>
      </c>
      <c r="D136" s="31">
        <f>IFERROR(IF(LEN($B136)=0,"",IF(LEN(Dashboard!$D145)=0,0,Dashboard!$D145)),"")</f>
        <v>0</v>
      </c>
      <c r="E136" s="32">
        <f t="shared" si="21"/>
        <v>1.0291666666666669E-2</v>
      </c>
      <c r="F136" s="31">
        <f t="shared" si="22"/>
        <v>-1930.3135770672509</v>
      </c>
      <c r="G136" s="31">
        <f t="shared" si="23"/>
        <v>-191241.14697631425</v>
      </c>
      <c r="H136" s="29" t="str">
        <f t="shared" si="24"/>
        <v/>
      </c>
      <c r="I136" s="29" t="str">
        <f t="shared" si="25"/>
        <v/>
      </c>
      <c r="M136" s="29" t="str">
        <f t="shared" si="19"/>
        <v/>
      </c>
      <c r="N136" s="31" t="str">
        <f t="shared" si="20"/>
        <v/>
      </c>
    </row>
    <row r="137" spans="2:14" x14ac:dyDescent="0.25">
      <c r="B137" s="30">
        <f t="shared" si="26"/>
        <v>133</v>
      </c>
      <c r="C137" s="31">
        <f t="shared" si="18"/>
        <v>1750</v>
      </c>
      <c r="D137" s="31">
        <f>IFERROR(IF(LEN($B137)=0,"",IF(LEN(Dashboard!$D146)=0,0,Dashboard!$D146)),"")</f>
        <v>0</v>
      </c>
      <c r="E137" s="32">
        <f t="shared" si="21"/>
        <v>1.066666666666667E-2</v>
      </c>
      <c r="F137" s="31">
        <f t="shared" si="22"/>
        <v>-2039.9055677473525</v>
      </c>
      <c r="G137" s="31">
        <f t="shared" si="23"/>
        <v>-195031.05254406162</v>
      </c>
      <c r="H137" s="29" t="str">
        <f t="shared" si="24"/>
        <v/>
      </c>
      <c r="I137" s="29" t="str">
        <f t="shared" si="25"/>
        <v/>
      </c>
      <c r="M137" s="29" t="str">
        <f t="shared" si="19"/>
        <v/>
      </c>
      <c r="N137" s="31" t="str">
        <f t="shared" si="20"/>
        <v/>
      </c>
    </row>
    <row r="138" spans="2:14" x14ac:dyDescent="0.25">
      <c r="B138" s="30">
        <f t="shared" si="26"/>
        <v>134</v>
      </c>
      <c r="C138" s="31">
        <f t="shared" si="18"/>
        <v>1750</v>
      </c>
      <c r="D138" s="31">
        <f>IFERROR(IF(LEN($B138)=0,"",IF(LEN(Dashboard!$D147)=0,0,Dashboard!$D147)),"")</f>
        <v>0</v>
      </c>
      <c r="E138" s="32">
        <f t="shared" si="21"/>
        <v>1.066666666666667E-2</v>
      </c>
      <c r="F138" s="31">
        <f t="shared" si="22"/>
        <v>-2080.3312271366581</v>
      </c>
      <c r="G138" s="31">
        <f t="shared" si="23"/>
        <v>-198861.38377119828</v>
      </c>
      <c r="H138" s="29" t="str">
        <f t="shared" si="24"/>
        <v/>
      </c>
      <c r="I138" s="29" t="str">
        <f t="shared" si="25"/>
        <v/>
      </c>
      <c r="M138" s="29" t="str">
        <f t="shared" si="19"/>
        <v/>
      </c>
      <c r="N138" s="31" t="str">
        <f t="shared" si="20"/>
        <v/>
      </c>
    </row>
    <row r="139" spans="2:14" x14ac:dyDescent="0.25">
      <c r="B139" s="30">
        <f t="shared" si="26"/>
        <v>135</v>
      </c>
      <c r="C139" s="31">
        <f t="shared" si="18"/>
        <v>1750</v>
      </c>
      <c r="D139" s="31">
        <f>IFERROR(IF(LEN($B139)=0,"",IF(LEN(Dashboard!$D148)=0,0,Dashboard!$D148)),"")</f>
        <v>0</v>
      </c>
      <c r="E139" s="32">
        <f t="shared" si="21"/>
        <v>1.066666666666667E-2</v>
      </c>
      <c r="F139" s="31">
        <f t="shared" si="22"/>
        <v>-2121.188093559449</v>
      </c>
      <c r="G139" s="31">
        <f t="shared" si="23"/>
        <v>-202732.57186475772</v>
      </c>
      <c r="H139" s="29" t="str">
        <f t="shared" si="24"/>
        <v/>
      </c>
      <c r="I139" s="29" t="str">
        <f t="shared" si="25"/>
        <v/>
      </c>
      <c r="M139" s="29" t="str">
        <f t="shared" si="19"/>
        <v/>
      </c>
      <c r="N139" s="31" t="str">
        <f t="shared" si="20"/>
        <v/>
      </c>
    </row>
    <row r="140" spans="2:14" x14ac:dyDescent="0.25">
      <c r="B140" s="30">
        <f t="shared" si="26"/>
        <v>136</v>
      </c>
      <c r="C140" s="31">
        <f t="shared" si="18"/>
        <v>1750</v>
      </c>
      <c r="D140" s="31">
        <f>IFERROR(IF(LEN($B140)=0,"",IF(LEN(Dashboard!$D149)=0,0,Dashboard!$D149)),"")</f>
        <v>0</v>
      </c>
      <c r="E140" s="32">
        <f t="shared" si="21"/>
        <v>1.066666666666667E-2</v>
      </c>
      <c r="F140" s="31">
        <f t="shared" si="22"/>
        <v>-2162.4807665574162</v>
      </c>
      <c r="G140" s="31">
        <f t="shared" si="23"/>
        <v>-206645.05263131513</v>
      </c>
      <c r="H140" s="29" t="str">
        <f t="shared" si="24"/>
        <v/>
      </c>
      <c r="I140" s="29" t="str">
        <f t="shared" si="25"/>
        <v/>
      </c>
      <c r="M140" s="29" t="str">
        <f t="shared" si="19"/>
        <v/>
      </c>
      <c r="N140" s="31" t="str">
        <f t="shared" si="20"/>
        <v/>
      </c>
    </row>
    <row r="141" spans="2:14" x14ac:dyDescent="0.25">
      <c r="B141" s="30">
        <f t="shared" si="26"/>
        <v>137</v>
      </c>
      <c r="C141" s="31">
        <f t="shared" si="18"/>
        <v>1750</v>
      </c>
      <c r="D141" s="31">
        <f>IFERROR(IF(LEN($B141)=0,"",IF(LEN(Dashboard!$D150)=0,0,Dashboard!$D150)),"")</f>
        <v>0</v>
      </c>
      <c r="E141" s="32">
        <f t="shared" si="21"/>
        <v>1.066666666666667E-2</v>
      </c>
      <c r="F141" s="31">
        <f t="shared" si="22"/>
        <v>-2204.2138947340286</v>
      </c>
      <c r="G141" s="31">
        <f t="shared" si="23"/>
        <v>-210599.26652604918</v>
      </c>
      <c r="H141" s="29" t="str">
        <f t="shared" si="24"/>
        <v/>
      </c>
      <c r="I141" s="29" t="str">
        <f t="shared" si="25"/>
        <v/>
      </c>
      <c r="M141" s="29" t="str">
        <f t="shared" si="19"/>
        <v/>
      </c>
      <c r="N141" s="31" t="str">
        <f t="shared" si="20"/>
        <v/>
      </c>
    </row>
    <row r="142" spans="2:14" x14ac:dyDescent="0.25">
      <c r="B142" s="30">
        <f t="shared" si="26"/>
        <v>138</v>
      </c>
      <c r="C142" s="31">
        <f t="shared" si="18"/>
        <v>1750</v>
      </c>
      <c r="D142" s="31">
        <f>IFERROR(IF(LEN($B142)=0,"",IF(LEN(Dashboard!$D151)=0,0,Dashboard!$D151)),"")</f>
        <v>0</v>
      </c>
      <c r="E142" s="32">
        <f t="shared" si="21"/>
        <v>1.066666666666667E-2</v>
      </c>
      <c r="F142" s="31">
        <f t="shared" si="22"/>
        <v>-2246.3921762778587</v>
      </c>
      <c r="G142" s="31">
        <f t="shared" si="23"/>
        <v>-214595.65870232703</v>
      </c>
      <c r="H142" s="29" t="str">
        <f t="shared" si="24"/>
        <v/>
      </c>
      <c r="I142" s="29" t="str">
        <f t="shared" si="25"/>
        <v/>
      </c>
      <c r="M142" s="29" t="str">
        <f t="shared" si="19"/>
        <v/>
      </c>
      <c r="N142" s="31" t="str">
        <f t="shared" si="20"/>
        <v/>
      </c>
    </row>
    <row r="143" spans="2:14" x14ac:dyDescent="0.25">
      <c r="B143" s="30">
        <f t="shared" si="26"/>
        <v>139</v>
      </c>
      <c r="C143" s="31">
        <f t="shared" si="18"/>
        <v>1750</v>
      </c>
      <c r="D143" s="31">
        <f>IFERROR(IF(LEN($B143)=0,"",IF(LEN(Dashboard!$D152)=0,0,Dashboard!$D152)),"")</f>
        <v>0</v>
      </c>
      <c r="E143" s="32">
        <f t="shared" si="21"/>
        <v>1.066666666666667E-2</v>
      </c>
      <c r="F143" s="31">
        <f t="shared" si="22"/>
        <v>-2289.0203594914888</v>
      </c>
      <c r="G143" s="31">
        <f t="shared" si="23"/>
        <v>-218634.67906181852</v>
      </c>
      <c r="H143" s="29" t="str">
        <f t="shared" si="24"/>
        <v/>
      </c>
      <c r="I143" s="29" t="str">
        <f t="shared" si="25"/>
        <v/>
      </c>
      <c r="M143" s="29" t="str">
        <f t="shared" si="19"/>
        <v/>
      </c>
      <c r="N143" s="31" t="str">
        <f t="shared" si="20"/>
        <v/>
      </c>
    </row>
    <row r="144" spans="2:14" x14ac:dyDescent="0.25">
      <c r="B144" s="30">
        <f t="shared" si="26"/>
        <v>140</v>
      </c>
      <c r="C144" s="31">
        <f t="shared" si="18"/>
        <v>1750</v>
      </c>
      <c r="D144" s="31">
        <f>IFERROR(IF(LEN($B144)=0,"",IF(LEN(Dashboard!$D153)=0,0,Dashboard!$D153)),"")</f>
        <v>0</v>
      </c>
      <c r="E144" s="32">
        <f t="shared" si="21"/>
        <v>1.066666666666667E-2</v>
      </c>
      <c r="F144" s="31">
        <f t="shared" si="22"/>
        <v>-2332.1032433260648</v>
      </c>
      <c r="G144" s="31">
        <f t="shared" si="23"/>
        <v>-222716.78230514459</v>
      </c>
      <c r="H144" s="29" t="str">
        <f t="shared" si="24"/>
        <v/>
      </c>
      <c r="I144" s="29" t="str">
        <f t="shared" si="25"/>
        <v/>
      </c>
      <c r="M144" s="29" t="str">
        <f t="shared" si="19"/>
        <v/>
      </c>
      <c r="N144" s="31" t="str">
        <f t="shared" si="20"/>
        <v/>
      </c>
    </row>
    <row r="145" spans="2:14" x14ac:dyDescent="0.25">
      <c r="B145" s="30">
        <f t="shared" si="26"/>
        <v>141</v>
      </c>
      <c r="C145" s="31">
        <f t="shared" si="18"/>
        <v>1750</v>
      </c>
      <c r="D145" s="31">
        <f>IFERROR(IF(LEN($B145)=0,"",IF(LEN(Dashboard!$D154)=0,0,Dashboard!$D154)),"")</f>
        <v>0</v>
      </c>
      <c r="E145" s="32">
        <f t="shared" si="21"/>
        <v>1.066666666666667E-2</v>
      </c>
      <c r="F145" s="31">
        <f t="shared" si="22"/>
        <v>-2375.6456779215428</v>
      </c>
      <c r="G145" s="31">
        <f t="shared" si="23"/>
        <v>-226842.42798306613</v>
      </c>
      <c r="H145" s="29" t="str">
        <f t="shared" si="24"/>
        <v/>
      </c>
      <c r="I145" s="29" t="str">
        <f t="shared" si="25"/>
        <v/>
      </c>
      <c r="M145" s="29" t="str">
        <f t="shared" si="19"/>
        <v/>
      </c>
      <c r="N145" s="31" t="str">
        <f t="shared" si="20"/>
        <v/>
      </c>
    </row>
    <row r="146" spans="2:14" x14ac:dyDescent="0.25">
      <c r="B146" s="30">
        <f t="shared" si="26"/>
        <v>142</v>
      </c>
      <c r="C146" s="31">
        <f t="shared" si="18"/>
        <v>1750</v>
      </c>
      <c r="D146" s="31">
        <f>IFERROR(IF(LEN($B146)=0,"",IF(LEN(Dashboard!$D155)=0,0,Dashboard!$D155)),"")</f>
        <v>0</v>
      </c>
      <c r="E146" s="32">
        <f t="shared" si="21"/>
        <v>1.066666666666667E-2</v>
      </c>
      <c r="F146" s="31">
        <f t="shared" si="22"/>
        <v>-2419.6525651527058</v>
      </c>
      <c r="G146" s="31">
        <f t="shared" si="23"/>
        <v>-231012.08054821883</v>
      </c>
      <c r="H146" s="29" t="str">
        <f t="shared" si="24"/>
        <v/>
      </c>
      <c r="I146" s="29" t="str">
        <f t="shared" si="25"/>
        <v/>
      </c>
      <c r="M146" s="29" t="str">
        <f t="shared" si="19"/>
        <v/>
      </c>
      <c r="N146" s="31" t="str">
        <f t="shared" si="20"/>
        <v/>
      </c>
    </row>
    <row r="147" spans="2:14" x14ac:dyDescent="0.25">
      <c r="B147" s="30">
        <f t="shared" si="26"/>
        <v>143</v>
      </c>
      <c r="C147" s="31">
        <f t="shared" si="18"/>
        <v>1750</v>
      </c>
      <c r="D147" s="31">
        <f>IFERROR(IF(LEN($B147)=0,"",IF(LEN(Dashboard!$D156)=0,0,Dashboard!$D156)),"")</f>
        <v>0</v>
      </c>
      <c r="E147" s="32">
        <f t="shared" si="21"/>
        <v>1.066666666666667E-2</v>
      </c>
      <c r="F147" s="31">
        <f t="shared" si="22"/>
        <v>-2464.1288591810016</v>
      </c>
      <c r="G147" s="31">
        <f t="shared" si="23"/>
        <v>-235226.20940739985</v>
      </c>
      <c r="H147" s="29" t="str">
        <f t="shared" si="24"/>
        <v/>
      </c>
      <c r="I147" s="29" t="str">
        <f t="shared" si="25"/>
        <v/>
      </c>
      <c r="M147" s="29" t="str">
        <f t="shared" si="19"/>
        <v/>
      </c>
      <c r="N147" s="31" t="str">
        <f t="shared" si="20"/>
        <v/>
      </c>
    </row>
    <row r="148" spans="2:14" x14ac:dyDescent="0.25">
      <c r="B148" s="30">
        <f t="shared" si="26"/>
        <v>144</v>
      </c>
      <c r="C148" s="31">
        <f t="shared" si="18"/>
        <v>1750</v>
      </c>
      <c r="D148" s="31">
        <f>IFERROR(IF(LEN($B148)=0,"",IF(LEN(Dashboard!$D157)=0,0,Dashboard!$D157)),"")</f>
        <v>0</v>
      </c>
      <c r="E148" s="32">
        <f t="shared" si="21"/>
        <v>1.066666666666667E-2</v>
      </c>
      <c r="F148" s="31">
        <f t="shared" si="22"/>
        <v>-2509.0795670122657</v>
      </c>
      <c r="G148" s="31">
        <f t="shared" si="23"/>
        <v>-239485.28897441211</v>
      </c>
      <c r="H148" s="29" t="str">
        <f t="shared" si="24"/>
        <v/>
      </c>
      <c r="I148" s="29" t="str">
        <f t="shared" si="25"/>
        <v/>
      </c>
      <c r="M148" s="29" t="str">
        <f t="shared" si="19"/>
        <v/>
      </c>
      <c r="N148" s="31" t="str">
        <f t="shared" si="20"/>
        <v/>
      </c>
    </row>
    <row r="149" spans="2:14" x14ac:dyDescent="0.25">
      <c r="B149" s="30">
        <f t="shared" si="26"/>
        <v>145</v>
      </c>
      <c r="C149" s="31">
        <f t="shared" si="18"/>
        <v>1750</v>
      </c>
      <c r="D149" s="31">
        <f>IFERROR(IF(LEN($B149)=0,"",IF(LEN(Dashboard!$D158)=0,0,Dashboard!$D158)),"")</f>
        <v>0</v>
      </c>
      <c r="E149" s="32">
        <f t="shared" si="21"/>
        <v>1.104166666666667E-2</v>
      </c>
      <c r="F149" s="31">
        <f t="shared" si="22"/>
        <v>-2644.3167324258011</v>
      </c>
      <c r="G149" s="31">
        <f t="shared" si="23"/>
        <v>-243879.6057068379</v>
      </c>
      <c r="H149" s="29" t="str">
        <f t="shared" si="24"/>
        <v/>
      </c>
      <c r="I149" s="29" t="str">
        <f t="shared" si="25"/>
        <v/>
      </c>
      <c r="M149" s="29" t="str">
        <f t="shared" si="19"/>
        <v/>
      </c>
      <c r="N149" s="31" t="str">
        <f t="shared" si="20"/>
        <v/>
      </c>
    </row>
    <row r="150" spans="2:14" x14ac:dyDescent="0.25">
      <c r="B150" s="30">
        <f t="shared" si="26"/>
        <v>146</v>
      </c>
      <c r="C150" s="31">
        <f t="shared" si="18"/>
        <v>1750</v>
      </c>
      <c r="D150" s="31">
        <f>IFERROR(IF(LEN($B150)=0,"",IF(LEN(Dashboard!$D159)=0,0,Dashboard!$D159)),"")</f>
        <v>0</v>
      </c>
      <c r="E150" s="32">
        <f t="shared" si="21"/>
        <v>1.104166666666667E-2</v>
      </c>
      <c r="F150" s="31">
        <f t="shared" si="22"/>
        <v>-2692.8373130130026</v>
      </c>
      <c r="G150" s="31">
        <f t="shared" si="23"/>
        <v>-248322.44301985091</v>
      </c>
      <c r="H150" s="29" t="str">
        <f t="shared" si="24"/>
        <v/>
      </c>
      <c r="I150" s="29" t="str">
        <f t="shared" si="25"/>
        <v/>
      </c>
      <c r="M150" s="29" t="str">
        <f t="shared" si="19"/>
        <v/>
      </c>
      <c r="N150" s="31" t="str">
        <f t="shared" si="20"/>
        <v/>
      </c>
    </row>
    <row r="151" spans="2:14" x14ac:dyDescent="0.25">
      <c r="B151" s="30">
        <f t="shared" si="26"/>
        <v>147</v>
      </c>
      <c r="C151" s="31">
        <f t="shared" si="18"/>
        <v>1750</v>
      </c>
      <c r="D151" s="31">
        <f>IFERROR(IF(LEN($B151)=0,"",IF(LEN(Dashboard!$D160)=0,0,Dashboard!$D160)),"")</f>
        <v>0</v>
      </c>
      <c r="E151" s="32">
        <f t="shared" si="21"/>
        <v>1.104166666666667E-2</v>
      </c>
      <c r="F151" s="31">
        <f t="shared" si="22"/>
        <v>-2741.8936416775214</v>
      </c>
      <c r="G151" s="31">
        <f t="shared" si="23"/>
        <v>-252814.33666152842</v>
      </c>
      <c r="H151" s="29" t="str">
        <f t="shared" si="24"/>
        <v/>
      </c>
      <c r="I151" s="29" t="str">
        <f t="shared" si="25"/>
        <v/>
      </c>
      <c r="M151" s="29" t="str">
        <f t="shared" si="19"/>
        <v/>
      </c>
      <c r="N151" s="31" t="str">
        <f t="shared" si="20"/>
        <v/>
      </c>
    </row>
    <row r="152" spans="2:14" x14ac:dyDescent="0.25">
      <c r="B152" s="30">
        <f t="shared" si="26"/>
        <v>148</v>
      </c>
      <c r="C152" s="31">
        <f t="shared" si="18"/>
        <v>1750</v>
      </c>
      <c r="D152" s="31">
        <f>IFERROR(IF(LEN($B152)=0,"",IF(LEN(Dashboard!$D161)=0,0,Dashboard!$D161)),"")</f>
        <v>0</v>
      </c>
      <c r="E152" s="32">
        <f t="shared" si="21"/>
        <v>1.104166666666667E-2</v>
      </c>
      <c r="F152" s="31">
        <f t="shared" si="22"/>
        <v>-2791.4916339710439</v>
      </c>
      <c r="G152" s="31">
        <f t="shared" si="23"/>
        <v>-257355.82829549946</v>
      </c>
      <c r="H152" s="29" t="str">
        <f t="shared" si="24"/>
        <v/>
      </c>
      <c r="I152" s="29" t="str">
        <f t="shared" si="25"/>
        <v/>
      </c>
      <c r="M152" s="29" t="str">
        <f t="shared" si="19"/>
        <v/>
      </c>
      <c r="N152" s="31" t="str">
        <f t="shared" si="20"/>
        <v/>
      </c>
    </row>
    <row r="153" spans="2:14" x14ac:dyDescent="0.25">
      <c r="B153" s="30">
        <f t="shared" si="26"/>
        <v>149</v>
      </c>
      <c r="C153" s="31">
        <f t="shared" si="18"/>
        <v>1750</v>
      </c>
      <c r="D153" s="31">
        <f>IFERROR(IF(LEN($B153)=0,"",IF(LEN(Dashboard!$D162)=0,0,Dashboard!$D162)),"")</f>
        <v>0</v>
      </c>
      <c r="E153" s="32">
        <f t="shared" si="21"/>
        <v>1.104166666666667E-2</v>
      </c>
      <c r="F153" s="31">
        <f t="shared" si="22"/>
        <v>-2841.6372707628075</v>
      </c>
      <c r="G153" s="31">
        <f t="shared" si="23"/>
        <v>-261947.46556626228</v>
      </c>
      <c r="H153" s="29" t="str">
        <f t="shared" si="24"/>
        <v/>
      </c>
      <c r="I153" s="29" t="str">
        <f t="shared" si="25"/>
        <v/>
      </c>
      <c r="M153" s="29" t="str">
        <f t="shared" si="19"/>
        <v/>
      </c>
      <c r="N153" s="31" t="str">
        <f t="shared" si="20"/>
        <v/>
      </c>
    </row>
    <row r="154" spans="2:14" x14ac:dyDescent="0.25">
      <c r="B154" s="30">
        <f t="shared" si="26"/>
        <v>150</v>
      </c>
      <c r="C154" s="31">
        <f t="shared" si="18"/>
        <v>1750</v>
      </c>
      <c r="D154" s="31">
        <f>IFERROR(IF(LEN($B154)=0,"",IF(LEN(Dashboard!$D163)=0,0,Dashboard!$D163)),"")</f>
        <v>0</v>
      </c>
      <c r="E154" s="32">
        <f t="shared" si="21"/>
        <v>1.104166666666667E-2</v>
      </c>
      <c r="F154" s="31">
        <f t="shared" si="22"/>
        <v>-2892.3365989608137</v>
      </c>
      <c r="G154" s="31">
        <f t="shared" si="23"/>
        <v>-266589.80216522311</v>
      </c>
      <c r="H154" s="29" t="str">
        <f t="shared" si="24"/>
        <v/>
      </c>
      <c r="I154" s="29" t="str">
        <f t="shared" si="25"/>
        <v/>
      </c>
      <c r="M154" s="29" t="str">
        <f t="shared" si="19"/>
        <v/>
      </c>
      <c r="N154" s="31" t="str">
        <f t="shared" si="20"/>
        <v/>
      </c>
    </row>
    <row r="155" spans="2:14" x14ac:dyDescent="0.25">
      <c r="B155" s="30">
        <f t="shared" si="26"/>
        <v>151</v>
      </c>
      <c r="C155" s="31">
        <f t="shared" si="18"/>
        <v>1750</v>
      </c>
      <c r="D155" s="31">
        <f>IFERROR(IF(LEN($B155)=0,"",IF(LEN(Dashboard!$D164)=0,0,Dashboard!$D164)),"")</f>
        <v>0</v>
      </c>
      <c r="E155" s="32">
        <f t="shared" si="21"/>
        <v>1.104166666666667E-2</v>
      </c>
      <c r="F155" s="31">
        <f t="shared" si="22"/>
        <v>-2943.5957322410063</v>
      </c>
      <c r="G155" s="31">
        <f t="shared" si="23"/>
        <v>-271283.39789746411</v>
      </c>
      <c r="H155" s="29" t="str">
        <f t="shared" si="24"/>
        <v/>
      </c>
      <c r="I155" s="29" t="str">
        <f t="shared" si="25"/>
        <v/>
      </c>
      <c r="M155" s="29" t="str">
        <f t="shared" si="19"/>
        <v/>
      </c>
      <c r="N155" s="31" t="str">
        <f t="shared" si="20"/>
        <v/>
      </c>
    </row>
    <row r="156" spans="2:14" x14ac:dyDescent="0.25">
      <c r="B156" s="30">
        <f t="shared" si="26"/>
        <v>152</v>
      </c>
      <c r="C156" s="31">
        <f t="shared" si="18"/>
        <v>1750</v>
      </c>
      <c r="D156" s="31">
        <f>IFERROR(IF(LEN($B156)=0,"",IF(LEN(Dashboard!$D165)=0,0,Dashboard!$D165)),"")</f>
        <v>0</v>
      </c>
      <c r="E156" s="32">
        <f t="shared" si="21"/>
        <v>1.104166666666667E-2</v>
      </c>
      <c r="F156" s="31">
        <f t="shared" si="22"/>
        <v>-2995.4208517845004</v>
      </c>
      <c r="G156" s="31">
        <f t="shared" si="23"/>
        <v>-276028.81874924863</v>
      </c>
      <c r="H156" s="29" t="str">
        <f t="shared" si="24"/>
        <v/>
      </c>
      <c r="I156" s="29" t="str">
        <f t="shared" si="25"/>
        <v/>
      </c>
      <c r="M156" s="29" t="str">
        <f t="shared" si="19"/>
        <v/>
      </c>
      <c r="N156" s="31" t="str">
        <f t="shared" si="20"/>
        <v/>
      </c>
    </row>
    <row r="157" spans="2:14" x14ac:dyDescent="0.25">
      <c r="B157" s="30">
        <f t="shared" si="26"/>
        <v>153</v>
      </c>
      <c r="C157" s="31">
        <f t="shared" si="18"/>
        <v>1750</v>
      </c>
      <c r="D157" s="31">
        <f>IFERROR(IF(LEN($B157)=0,"",IF(LEN(Dashboard!$D166)=0,0,Dashboard!$D166)),"")</f>
        <v>0</v>
      </c>
      <c r="E157" s="32">
        <f t="shared" si="21"/>
        <v>1.104166666666667E-2</v>
      </c>
      <c r="F157" s="31">
        <f t="shared" si="22"/>
        <v>-3047.8182070229545</v>
      </c>
      <c r="G157" s="31">
        <f t="shared" si="23"/>
        <v>-280826.6369562716</v>
      </c>
      <c r="H157" s="29" t="str">
        <f t="shared" si="24"/>
        <v/>
      </c>
      <c r="I157" s="29" t="str">
        <f t="shared" si="25"/>
        <v/>
      </c>
      <c r="M157" s="29" t="str">
        <f t="shared" si="19"/>
        <v/>
      </c>
      <c r="N157" s="31" t="str">
        <f t="shared" si="20"/>
        <v/>
      </c>
    </row>
    <row r="158" spans="2:14" x14ac:dyDescent="0.25">
      <c r="B158" s="30">
        <f t="shared" si="26"/>
        <v>154</v>
      </c>
      <c r="C158" s="31">
        <f t="shared" si="18"/>
        <v>1750</v>
      </c>
      <c r="D158" s="31">
        <f>IFERROR(IF(LEN($B158)=0,"",IF(LEN(Dashboard!$D167)=0,0,Dashboard!$D167)),"")</f>
        <v>0</v>
      </c>
      <c r="E158" s="32">
        <f t="shared" si="21"/>
        <v>1.104166666666667E-2</v>
      </c>
      <c r="F158" s="31">
        <f t="shared" si="22"/>
        <v>-3100.7941163921664</v>
      </c>
      <c r="G158" s="31">
        <f t="shared" si="23"/>
        <v>-285677.43107266375</v>
      </c>
      <c r="H158" s="29" t="str">
        <f t="shared" si="24"/>
        <v/>
      </c>
      <c r="I158" s="29" t="str">
        <f t="shared" si="25"/>
        <v/>
      </c>
      <c r="M158" s="29" t="str">
        <f t="shared" si="19"/>
        <v/>
      </c>
      <c r="N158" s="31" t="str">
        <f t="shared" si="20"/>
        <v/>
      </c>
    </row>
    <row r="159" spans="2:14" x14ac:dyDescent="0.25">
      <c r="B159" s="30">
        <f t="shared" si="26"/>
        <v>155</v>
      </c>
      <c r="C159" s="31">
        <f t="shared" si="18"/>
        <v>1750</v>
      </c>
      <c r="D159" s="31">
        <f>IFERROR(IF(LEN($B159)=0,"",IF(LEN(Dashboard!$D168)=0,0,Dashboard!$D168)),"")</f>
        <v>0</v>
      </c>
      <c r="E159" s="32">
        <f t="shared" si="21"/>
        <v>1.104166666666667E-2</v>
      </c>
      <c r="F159" s="31">
        <f t="shared" si="22"/>
        <v>-3154.3549680939964</v>
      </c>
      <c r="G159" s="31">
        <f t="shared" si="23"/>
        <v>-290581.78604075772</v>
      </c>
      <c r="H159" s="29" t="str">
        <f t="shared" si="24"/>
        <v/>
      </c>
      <c r="I159" s="29" t="str">
        <f t="shared" si="25"/>
        <v/>
      </c>
      <c r="M159" s="29" t="str">
        <f t="shared" si="19"/>
        <v/>
      </c>
      <c r="N159" s="31" t="str">
        <f t="shared" si="20"/>
        <v/>
      </c>
    </row>
    <row r="160" spans="2:14" x14ac:dyDescent="0.25">
      <c r="B160" s="30">
        <f t="shared" si="26"/>
        <v>156</v>
      </c>
      <c r="C160" s="31">
        <f t="shared" si="18"/>
        <v>1750</v>
      </c>
      <c r="D160" s="31">
        <f>IFERROR(IF(LEN($B160)=0,"",IF(LEN(Dashboard!$D169)=0,0,Dashboard!$D169)),"")</f>
        <v>0</v>
      </c>
      <c r="E160" s="32">
        <f t="shared" si="21"/>
        <v>1.104166666666667E-2</v>
      </c>
      <c r="F160" s="31">
        <f t="shared" si="22"/>
        <v>-3208.5072208667007</v>
      </c>
      <c r="G160" s="31">
        <f t="shared" si="23"/>
        <v>-295540.29326162441</v>
      </c>
      <c r="H160" s="29" t="str">
        <f t="shared" si="24"/>
        <v/>
      </c>
      <c r="I160" s="29" t="str">
        <f t="shared" si="25"/>
        <v/>
      </c>
      <c r="M160" s="29" t="str">
        <f t="shared" si="19"/>
        <v/>
      </c>
      <c r="N160" s="31" t="str">
        <f t="shared" si="20"/>
        <v/>
      </c>
    </row>
    <row r="161" spans="2:14" x14ac:dyDescent="0.25">
      <c r="B161" s="30">
        <f t="shared" si="26"/>
        <v>157</v>
      </c>
      <c r="C161" s="31">
        <f t="shared" si="18"/>
        <v>1750</v>
      </c>
      <c r="D161" s="31">
        <f>IFERROR(IF(LEN($B161)=0,"",IF(LEN(Dashboard!$D170)=0,0,Dashboard!$D170)),"")</f>
        <v>0</v>
      </c>
      <c r="E161" s="32">
        <f t="shared" si="21"/>
        <v>1.141666666666667E-2</v>
      </c>
      <c r="F161" s="31">
        <f t="shared" si="22"/>
        <v>-3374.0850147368797</v>
      </c>
      <c r="G161" s="31">
        <f t="shared" si="23"/>
        <v>-300664.37827636127</v>
      </c>
      <c r="H161" s="29" t="str">
        <f t="shared" si="24"/>
        <v/>
      </c>
      <c r="I161" s="29" t="str">
        <f t="shared" si="25"/>
        <v/>
      </c>
      <c r="M161" s="29" t="str">
        <f t="shared" si="19"/>
        <v/>
      </c>
      <c r="N161" s="31" t="str">
        <f t="shared" si="20"/>
        <v/>
      </c>
    </row>
    <row r="162" spans="2:14" x14ac:dyDescent="0.25">
      <c r="B162" s="30">
        <f t="shared" si="26"/>
        <v>158</v>
      </c>
      <c r="C162" s="31">
        <f t="shared" si="18"/>
        <v>1750</v>
      </c>
      <c r="D162" s="31">
        <f>IFERROR(IF(LEN($B162)=0,"",IF(LEN(Dashboard!$D171)=0,0,Dashboard!$D171)),"")</f>
        <v>0</v>
      </c>
      <c r="E162" s="32">
        <f t="shared" si="21"/>
        <v>1.141666666666667E-2</v>
      </c>
      <c r="F162" s="31">
        <f t="shared" si="22"/>
        <v>-3432.5849853217924</v>
      </c>
      <c r="G162" s="31">
        <f t="shared" si="23"/>
        <v>-305846.96326168306</v>
      </c>
      <c r="H162" s="29" t="str">
        <f t="shared" si="24"/>
        <v/>
      </c>
      <c r="I162" s="29" t="str">
        <f t="shared" si="25"/>
        <v/>
      </c>
      <c r="M162" s="29" t="str">
        <f t="shared" si="19"/>
        <v/>
      </c>
      <c r="N162" s="31" t="str">
        <f t="shared" si="20"/>
        <v/>
      </c>
    </row>
    <row r="163" spans="2:14" x14ac:dyDescent="0.25">
      <c r="B163" s="30">
        <f t="shared" si="26"/>
        <v>159</v>
      </c>
      <c r="C163" s="31">
        <f t="shared" si="18"/>
        <v>1750</v>
      </c>
      <c r="D163" s="31">
        <f>IFERROR(IF(LEN($B163)=0,"",IF(LEN(Dashboard!$D172)=0,0,Dashboard!$D172)),"")</f>
        <v>0</v>
      </c>
      <c r="E163" s="32">
        <f t="shared" si="21"/>
        <v>1.141666666666667E-2</v>
      </c>
      <c r="F163" s="31">
        <f t="shared" si="22"/>
        <v>-3491.7528305708829</v>
      </c>
      <c r="G163" s="31">
        <f t="shared" si="23"/>
        <v>-311088.71609225392</v>
      </c>
      <c r="H163" s="29" t="str">
        <f t="shared" si="24"/>
        <v/>
      </c>
      <c r="I163" s="29" t="str">
        <f t="shared" si="25"/>
        <v/>
      </c>
      <c r="M163" s="29" t="str">
        <f t="shared" si="19"/>
        <v/>
      </c>
      <c r="N163" s="31" t="str">
        <f t="shared" si="20"/>
        <v/>
      </c>
    </row>
    <row r="164" spans="2:14" x14ac:dyDescent="0.25">
      <c r="B164" s="30">
        <f t="shared" si="26"/>
        <v>160</v>
      </c>
      <c r="C164" s="31">
        <f t="shared" si="18"/>
        <v>1750</v>
      </c>
      <c r="D164" s="31">
        <f>IFERROR(IF(LEN($B164)=0,"",IF(LEN(Dashboard!$D173)=0,0,Dashboard!$D173)),"")</f>
        <v>0</v>
      </c>
      <c r="E164" s="32">
        <f t="shared" si="21"/>
        <v>1.141666666666667E-2</v>
      </c>
      <c r="F164" s="31">
        <f t="shared" si="22"/>
        <v>-3551.5961753865668</v>
      </c>
      <c r="G164" s="31">
        <f t="shared" si="23"/>
        <v>-316390.31226764049</v>
      </c>
      <c r="H164" s="29" t="str">
        <f t="shared" si="24"/>
        <v/>
      </c>
      <c r="I164" s="29" t="str">
        <f t="shared" si="25"/>
        <v/>
      </c>
      <c r="M164" s="29" t="str">
        <f t="shared" si="19"/>
        <v/>
      </c>
      <c r="N164" s="31" t="str">
        <f t="shared" si="20"/>
        <v/>
      </c>
    </row>
    <row r="165" spans="2:14" x14ac:dyDescent="0.25">
      <c r="B165" s="30">
        <f t="shared" si="26"/>
        <v>161</v>
      </c>
      <c r="C165" s="31">
        <f t="shared" si="18"/>
        <v>1750</v>
      </c>
      <c r="D165" s="31">
        <f>IFERROR(IF(LEN($B165)=0,"",IF(LEN(Dashboard!$D174)=0,0,Dashboard!$D174)),"")</f>
        <v>0</v>
      </c>
      <c r="E165" s="32">
        <f t="shared" si="21"/>
        <v>1.141666666666667E-2</v>
      </c>
      <c r="F165" s="31">
        <f t="shared" si="22"/>
        <v>-3612.1227317222301</v>
      </c>
      <c r="G165" s="31">
        <f t="shared" si="23"/>
        <v>-321752.43499936274</v>
      </c>
      <c r="H165" s="29" t="str">
        <f t="shared" si="24"/>
        <v/>
      </c>
      <c r="I165" s="29" t="str">
        <f t="shared" si="25"/>
        <v/>
      </c>
      <c r="M165" s="29" t="str">
        <f t="shared" si="19"/>
        <v/>
      </c>
      <c r="N165" s="31" t="str">
        <f t="shared" si="20"/>
        <v/>
      </c>
    </row>
    <row r="166" spans="2:14" x14ac:dyDescent="0.25">
      <c r="B166" s="30">
        <f t="shared" si="26"/>
        <v>162</v>
      </c>
      <c r="C166" s="31">
        <f t="shared" si="18"/>
        <v>1750</v>
      </c>
      <c r="D166" s="31">
        <f>IFERROR(IF(LEN($B166)=0,"",IF(LEN(Dashboard!$D175)=0,0,Dashboard!$D175)),"")</f>
        <v>0</v>
      </c>
      <c r="E166" s="32">
        <f t="shared" si="21"/>
        <v>1.141666666666667E-2</v>
      </c>
      <c r="F166" s="31">
        <f t="shared" si="22"/>
        <v>-3673.3402995760594</v>
      </c>
      <c r="G166" s="31">
        <f t="shared" si="23"/>
        <v>-327175.7752989388</v>
      </c>
      <c r="H166" s="29" t="str">
        <f t="shared" si="24"/>
        <v/>
      </c>
      <c r="I166" s="29" t="str">
        <f t="shared" si="25"/>
        <v/>
      </c>
      <c r="M166" s="29" t="str">
        <f t="shared" si="19"/>
        <v/>
      </c>
      <c r="N166" s="31" t="str">
        <f t="shared" si="20"/>
        <v/>
      </c>
    </row>
    <row r="167" spans="2:14" x14ac:dyDescent="0.25">
      <c r="B167" s="30">
        <f t="shared" si="26"/>
        <v>163</v>
      </c>
      <c r="C167" s="31">
        <f t="shared" si="18"/>
        <v>1750</v>
      </c>
      <c r="D167" s="31">
        <f>IFERROR(IF(LEN($B167)=0,"",IF(LEN(Dashboard!$D176)=0,0,Dashboard!$D176)),"")</f>
        <v>0</v>
      </c>
      <c r="E167" s="32">
        <f t="shared" si="21"/>
        <v>1.141666666666667E-2</v>
      </c>
      <c r="F167" s="31">
        <f t="shared" si="22"/>
        <v>-3735.256767996219</v>
      </c>
      <c r="G167" s="31">
        <f t="shared" si="23"/>
        <v>-332661.03206693503</v>
      </c>
      <c r="H167" s="29" t="str">
        <f t="shared" si="24"/>
        <v/>
      </c>
      <c r="I167" s="29" t="str">
        <f t="shared" si="25"/>
        <v/>
      </c>
      <c r="M167" s="29" t="str">
        <f t="shared" si="19"/>
        <v/>
      </c>
      <c r="N167" s="31" t="str">
        <f t="shared" si="20"/>
        <v/>
      </c>
    </row>
    <row r="168" spans="2:14" x14ac:dyDescent="0.25">
      <c r="B168" s="30">
        <f t="shared" si="26"/>
        <v>164</v>
      </c>
      <c r="C168" s="31">
        <f t="shared" si="18"/>
        <v>1750</v>
      </c>
      <c r="D168" s="31">
        <f>IFERROR(IF(LEN($B168)=0,"",IF(LEN(Dashboard!$D177)=0,0,Dashboard!$D177)),"")</f>
        <v>0</v>
      </c>
      <c r="E168" s="32">
        <f t="shared" si="21"/>
        <v>1.141666666666667E-2</v>
      </c>
      <c r="F168" s="31">
        <f t="shared" si="22"/>
        <v>-3797.8801160975095</v>
      </c>
      <c r="G168" s="31">
        <f t="shared" si="23"/>
        <v>-338208.91218303255</v>
      </c>
      <c r="H168" s="29" t="str">
        <f t="shared" si="24"/>
        <v/>
      </c>
      <c r="I168" s="29" t="str">
        <f t="shared" si="25"/>
        <v/>
      </c>
      <c r="M168" s="29" t="str">
        <f t="shared" si="19"/>
        <v/>
      </c>
      <c r="N168" s="31" t="str">
        <f t="shared" si="20"/>
        <v/>
      </c>
    </row>
    <row r="169" spans="2:14" x14ac:dyDescent="0.25">
      <c r="B169" s="30">
        <f t="shared" si="26"/>
        <v>165</v>
      </c>
      <c r="C169" s="31">
        <f t="shared" si="18"/>
        <v>1750</v>
      </c>
      <c r="D169" s="31">
        <f>IFERROR(IF(LEN($B169)=0,"",IF(LEN(Dashboard!$D178)=0,0,Dashboard!$D178)),"")</f>
        <v>0</v>
      </c>
      <c r="E169" s="32">
        <f t="shared" si="21"/>
        <v>1.141666666666667E-2</v>
      </c>
      <c r="F169" s="31">
        <f t="shared" si="22"/>
        <v>-3861.2184140896229</v>
      </c>
      <c r="G169" s="31">
        <f t="shared" si="23"/>
        <v>-343820.13059712219</v>
      </c>
      <c r="H169" s="29" t="str">
        <f t="shared" si="24"/>
        <v/>
      </c>
      <c r="I169" s="29" t="str">
        <f t="shared" si="25"/>
        <v/>
      </c>
      <c r="M169" s="29" t="str">
        <f t="shared" si="19"/>
        <v/>
      </c>
      <c r="N169" s="31" t="str">
        <f t="shared" si="20"/>
        <v/>
      </c>
    </row>
    <row r="170" spans="2:14" x14ac:dyDescent="0.25">
      <c r="B170" s="30">
        <f t="shared" si="26"/>
        <v>166</v>
      </c>
      <c r="C170" s="31">
        <f t="shared" si="18"/>
        <v>1750</v>
      </c>
      <c r="D170" s="31">
        <f>IFERROR(IF(LEN($B170)=0,"",IF(LEN(Dashboard!$D179)=0,0,Dashboard!$D179)),"")</f>
        <v>0</v>
      </c>
      <c r="E170" s="32">
        <f t="shared" si="21"/>
        <v>1.141666666666667E-2</v>
      </c>
      <c r="F170" s="31">
        <f t="shared" si="22"/>
        <v>-3925.2798243171464</v>
      </c>
      <c r="G170" s="31">
        <f t="shared" si="23"/>
        <v>-349495.41042143933</v>
      </c>
      <c r="H170" s="29" t="str">
        <f t="shared" si="24"/>
        <v/>
      </c>
      <c r="I170" s="29" t="str">
        <f t="shared" si="25"/>
        <v/>
      </c>
      <c r="M170" s="29" t="str">
        <f t="shared" si="19"/>
        <v/>
      </c>
      <c r="N170" s="31" t="str">
        <f t="shared" si="20"/>
        <v/>
      </c>
    </row>
    <row r="171" spans="2:14" x14ac:dyDescent="0.25">
      <c r="B171" s="30">
        <f t="shared" si="26"/>
        <v>167</v>
      </c>
      <c r="C171" s="31">
        <f t="shared" si="18"/>
        <v>1750</v>
      </c>
      <c r="D171" s="31">
        <f>IFERROR(IF(LEN($B171)=0,"",IF(LEN(Dashboard!$D180)=0,0,Dashboard!$D180)),"")</f>
        <v>0</v>
      </c>
      <c r="E171" s="32">
        <f t="shared" si="21"/>
        <v>1.141666666666667E-2</v>
      </c>
      <c r="F171" s="31">
        <f t="shared" si="22"/>
        <v>-3990.0726023114335</v>
      </c>
      <c r="G171" s="31">
        <f t="shared" si="23"/>
        <v>-355235.48302375077</v>
      </c>
      <c r="H171" s="29" t="str">
        <f t="shared" si="24"/>
        <v/>
      </c>
      <c r="I171" s="29" t="str">
        <f t="shared" si="25"/>
        <v/>
      </c>
      <c r="M171" s="29" t="str">
        <f t="shared" si="19"/>
        <v/>
      </c>
      <c r="N171" s="31" t="str">
        <f t="shared" si="20"/>
        <v/>
      </c>
    </row>
    <row r="172" spans="2:14" x14ac:dyDescent="0.25">
      <c r="B172" s="30">
        <f t="shared" si="26"/>
        <v>168</v>
      </c>
      <c r="C172" s="31">
        <f t="shared" si="18"/>
        <v>1750</v>
      </c>
      <c r="D172" s="31">
        <f>IFERROR(IF(LEN($B172)=0,"",IF(LEN(Dashboard!$D181)=0,0,Dashboard!$D181)),"")</f>
        <v>0</v>
      </c>
      <c r="E172" s="32">
        <f t="shared" si="21"/>
        <v>1.141666666666667E-2</v>
      </c>
      <c r="F172" s="31">
        <f t="shared" si="22"/>
        <v>-4055.6050978544895</v>
      </c>
      <c r="G172" s="31">
        <f t="shared" si="23"/>
        <v>-361041.08812160528</v>
      </c>
      <c r="H172" s="29" t="str">
        <f t="shared" si="24"/>
        <v/>
      </c>
      <c r="I172" s="29" t="str">
        <f t="shared" si="25"/>
        <v/>
      </c>
      <c r="M172" s="29" t="str">
        <f t="shared" si="19"/>
        <v/>
      </c>
      <c r="N172" s="31" t="str">
        <f t="shared" si="20"/>
        <v/>
      </c>
    </row>
    <row r="173" spans="2:14" x14ac:dyDescent="0.25">
      <c r="B173" s="30">
        <f t="shared" si="26"/>
        <v>169</v>
      </c>
      <c r="C173" s="31">
        <f t="shared" si="18"/>
        <v>1750</v>
      </c>
      <c r="D173" s="31">
        <f>IFERROR(IF(LEN($B173)=0,"",IF(LEN(Dashboard!$D182)=0,0,Dashboard!$D182)),"")</f>
        <v>0</v>
      </c>
      <c r="E173" s="32">
        <f t="shared" si="21"/>
        <v>1.1791666666666671E-2</v>
      </c>
      <c r="F173" s="31">
        <f t="shared" si="22"/>
        <v>-4257.2761641005973</v>
      </c>
      <c r="G173" s="31">
        <f t="shared" si="23"/>
        <v>-367048.3642857059</v>
      </c>
      <c r="H173" s="29" t="str">
        <f t="shared" si="24"/>
        <v/>
      </c>
      <c r="I173" s="29" t="str">
        <f t="shared" si="25"/>
        <v/>
      </c>
      <c r="M173" s="29" t="str">
        <f t="shared" si="19"/>
        <v/>
      </c>
      <c r="N173" s="31" t="str">
        <f t="shared" si="20"/>
        <v/>
      </c>
    </row>
    <row r="174" spans="2:14" x14ac:dyDescent="0.25">
      <c r="B174" s="30">
        <f t="shared" si="26"/>
        <v>170</v>
      </c>
      <c r="C174" s="31">
        <f t="shared" si="18"/>
        <v>1750</v>
      </c>
      <c r="D174" s="31">
        <f>IFERROR(IF(LEN($B174)=0,"",IF(LEN(Dashboard!$D183)=0,0,Dashboard!$D183)),"")</f>
        <v>0</v>
      </c>
      <c r="E174" s="32">
        <f t="shared" si="21"/>
        <v>1.1791666666666671E-2</v>
      </c>
      <c r="F174" s="31">
        <f t="shared" si="22"/>
        <v>-4328.1119622022834</v>
      </c>
      <c r="G174" s="31">
        <f t="shared" si="23"/>
        <v>-373126.4762479082</v>
      </c>
      <c r="H174" s="29" t="str">
        <f t="shared" si="24"/>
        <v/>
      </c>
      <c r="I174" s="29" t="str">
        <f t="shared" si="25"/>
        <v/>
      </c>
      <c r="M174" s="29" t="str">
        <f t="shared" si="19"/>
        <v/>
      </c>
      <c r="N174" s="31" t="str">
        <f t="shared" si="20"/>
        <v/>
      </c>
    </row>
    <row r="175" spans="2:14" x14ac:dyDescent="0.25">
      <c r="B175" s="30">
        <f t="shared" si="26"/>
        <v>171</v>
      </c>
      <c r="C175" s="31">
        <f t="shared" si="18"/>
        <v>1750</v>
      </c>
      <c r="D175" s="31">
        <f>IFERROR(IF(LEN($B175)=0,"",IF(LEN(Dashboard!$D184)=0,0,Dashboard!$D184)),"")</f>
        <v>0</v>
      </c>
      <c r="E175" s="32">
        <f t="shared" si="21"/>
        <v>1.1791666666666671E-2</v>
      </c>
      <c r="F175" s="31">
        <f t="shared" si="22"/>
        <v>-4399.7830324232527</v>
      </c>
      <c r="G175" s="31">
        <f t="shared" si="23"/>
        <v>-379276.25928033143</v>
      </c>
      <c r="H175" s="29" t="str">
        <f t="shared" si="24"/>
        <v/>
      </c>
      <c r="I175" s="29" t="str">
        <f t="shared" si="25"/>
        <v/>
      </c>
      <c r="M175" s="29" t="str">
        <f t="shared" si="19"/>
        <v/>
      </c>
      <c r="N175" s="31" t="str">
        <f t="shared" si="20"/>
        <v/>
      </c>
    </row>
    <row r="176" spans="2:14" x14ac:dyDescent="0.25">
      <c r="B176" s="30">
        <f t="shared" si="26"/>
        <v>172</v>
      </c>
      <c r="C176" s="31">
        <f t="shared" si="18"/>
        <v>1750</v>
      </c>
      <c r="D176" s="31">
        <f>IFERROR(IF(LEN($B176)=0,"",IF(LEN(Dashboard!$D185)=0,0,Dashboard!$D185)),"")</f>
        <v>0</v>
      </c>
      <c r="E176" s="32">
        <f t="shared" si="21"/>
        <v>1.1791666666666671E-2</v>
      </c>
      <c r="F176" s="31">
        <f t="shared" si="22"/>
        <v>-4472.2992240139101</v>
      </c>
      <c r="G176" s="31">
        <f t="shared" si="23"/>
        <v>-385498.55850434536</v>
      </c>
      <c r="H176" s="29" t="str">
        <f t="shared" si="24"/>
        <v/>
      </c>
      <c r="I176" s="29" t="str">
        <f t="shared" si="25"/>
        <v/>
      </c>
      <c r="M176" s="29" t="str">
        <f t="shared" si="19"/>
        <v/>
      </c>
      <c r="N176" s="31" t="str">
        <f t="shared" si="20"/>
        <v/>
      </c>
    </row>
    <row r="177" spans="2:14" x14ac:dyDescent="0.25">
      <c r="B177" s="30">
        <f t="shared" si="26"/>
        <v>173</v>
      </c>
      <c r="C177" s="31">
        <f t="shared" si="18"/>
        <v>1750</v>
      </c>
      <c r="D177" s="31">
        <f>IFERROR(IF(LEN($B177)=0,"",IF(LEN(Dashboard!$D186)=0,0,Dashboard!$D186)),"")</f>
        <v>0</v>
      </c>
      <c r="E177" s="32">
        <f t="shared" si="21"/>
        <v>1.1791666666666671E-2</v>
      </c>
      <c r="F177" s="31">
        <f t="shared" si="22"/>
        <v>-4545.6705023637405</v>
      </c>
      <c r="G177" s="31">
        <f t="shared" si="23"/>
        <v>-391794.22900670912</v>
      </c>
      <c r="H177" s="29" t="str">
        <f t="shared" si="24"/>
        <v/>
      </c>
      <c r="I177" s="29" t="str">
        <f t="shared" si="25"/>
        <v/>
      </c>
      <c r="M177" s="29" t="str">
        <f t="shared" si="19"/>
        <v/>
      </c>
      <c r="N177" s="31" t="str">
        <f t="shared" si="20"/>
        <v/>
      </c>
    </row>
    <row r="178" spans="2:14" x14ac:dyDescent="0.25">
      <c r="B178" s="30">
        <f t="shared" si="26"/>
        <v>174</v>
      </c>
      <c r="C178" s="31">
        <f t="shared" si="18"/>
        <v>1750</v>
      </c>
      <c r="D178" s="31">
        <f>IFERROR(IF(LEN($B178)=0,"",IF(LEN(Dashboard!$D187)=0,0,Dashboard!$D187)),"")</f>
        <v>0</v>
      </c>
      <c r="E178" s="32">
        <f t="shared" si="21"/>
        <v>1.1791666666666671E-2</v>
      </c>
      <c r="F178" s="31">
        <f t="shared" si="22"/>
        <v>-4619.9069503707797</v>
      </c>
      <c r="G178" s="31">
        <f t="shared" si="23"/>
        <v>-398164.13595707988</v>
      </c>
      <c r="H178" s="29" t="str">
        <f t="shared" si="24"/>
        <v/>
      </c>
      <c r="I178" s="29" t="str">
        <f t="shared" si="25"/>
        <v/>
      </c>
      <c r="M178" s="29" t="str">
        <f t="shared" si="19"/>
        <v/>
      </c>
      <c r="N178" s="31" t="str">
        <f t="shared" si="20"/>
        <v/>
      </c>
    </row>
    <row r="179" spans="2:14" x14ac:dyDescent="0.25">
      <c r="B179" s="30">
        <f t="shared" si="26"/>
        <v>175</v>
      </c>
      <c r="C179" s="31">
        <f t="shared" si="18"/>
        <v>1750</v>
      </c>
      <c r="D179" s="31">
        <f>IFERROR(IF(LEN($B179)=0,"",IF(LEN(Dashboard!$D188)=0,0,Dashboard!$D188)),"")</f>
        <v>0</v>
      </c>
      <c r="E179" s="32">
        <f t="shared" si="21"/>
        <v>1.1791666666666671E-2</v>
      </c>
      <c r="F179" s="31">
        <f t="shared" si="22"/>
        <v>-4695.0187698272348</v>
      </c>
      <c r="G179" s="31">
        <f t="shared" si="23"/>
        <v>-404609.15472690715</v>
      </c>
      <c r="H179" s="29" t="str">
        <f t="shared" si="24"/>
        <v/>
      </c>
      <c r="I179" s="29" t="str">
        <f t="shared" si="25"/>
        <v/>
      </c>
      <c r="M179" s="29" t="str">
        <f t="shared" si="19"/>
        <v/>
      </c>
      <c r="N179" s="31" t="str">
        <f t="shared" si="20"/>
        <v/>
      </c>
    </row>
    <row r="180" spans="2:14" x14ac:dyDescent="0.25">
      <c r="B180" s="30">
        <f t="shared" si="26"/>
        <v>176</v>
      </c>
      <c r="C180" s="31">
        <f t="shared" si="18"/>
        <v>1750</v>
      </c>
      <c r="D180" s="31">
        <f>IFERROR(IF(LEN($B180)=0,"",IF(LEN(Dashboard!$D189)=0,0,Dashboard!$D189)),"")</f>
        <v>0</v>
      </c>
      <c r="E180" s="32">
        <f t="shared" si="21"/>
        <v>1.1791666666666671E-2</v>
      </c>
      <c r="F180" s="31">
        <f t="shared" si="22"/>
        <v>-4771.0162828214488</v>
      </c>
      <c r="G180" s="31">
        <f t="shared" si="23"/>
        <v>-411130.17100972857</v>
      </c>
      <c r="H180" s="29" t="str">
        <f t="shared" si="24"/>
        <v/>
      </c>
      <c r="I180" s="29" t="str">
        <f t="shared" si="25"/>
        <v/>
      </c>
      <c r="M180" s="29" t="str">
        <f t="shared" si="19"/>
        <v/>
      </c>
      <c r="N180" s="31" t="str">
        <f t="shared" si="20"/>
        <v/>
      </c>
    </row>
    <row r="181" spans="2:14" x14ac:dyDescent="0.25">
      <c r="B181" s="30">
        <f t="shared" si="26"/>
        <v>177</v>
      </c>
      <c r="C181" s="31">
        <f t="shared" si="18"/>
        <v>1750</v>
      </c>
      <c r="D181" s="31">
        <f>IFERROR(IF(LEN($B181)=0,"",IF(LEN(Dashboard!$D190)=0,0,Dashboard!$D190)),"")</f>
        <v>0</v>
      </c>
      <c r="E181" s="32">
        <f t="shared" si="21"/>
        <v>1.1791666666666671E-2</v>
      </c>
      <c r="F181" s="31">
        <f t="shared" si="22"/>
        <v>-4847.9099331563848</v>
      </c>
      <c r="G181" s="31">
        <f t="shared" si="23"/>
        <v>-417728.08094288496</v>
      </c>
      <c r="H181" s="29" t="str">
        <f t="shared" si="24"/>
        <v/>
      </c>
      <c r="I181" s="29" t="str">
        <f t="shared" si="25"/>
        <v/>
      </c>
      <c r="M181" s="29" t="str">
        <f t="shared" si="19"/>
        <v/>
      </c>
      <c r="N181" s="31" t="str">
        <f t="shared" si="20"/>
        <v/>
      </c>
    </row>
    <row r="182" spans="2:14" x14ac:dyDescent="0.25">
      <c r="B182" s="30">
        <f t="shared" si="26"/>
        <v>178</v>
      </c>
      <c r="C182" s="31">
        <f t="shared" si="18"/>
        <v>1750</v>
      </c>
      <c r="D182" s="31">
        <f>IFERROR(IF(LEN($B182)=0,"",IF(LEN(Dashboard!$D191)=0,0,Dashboard!$D191)),"")</f>
        <v>0</v>
      </c>
      <c r="E182" s="32">
        <f t="shared" si="21"/>
        <v>1.1791666666666671E-2</v>
      </c>
      <c r="F182" s="31">
        <f t="shared" si="22"/>
        <v>-4925.7102877848538</v>
      </c>
      <c r="G182" s="31">
        <f t="shared" si="23"/>
        <v>-424403.79123066983</v>
      </c>
      <c r="H182" s="29" t="str">
        <f t="shared" si="24"/>
        <v/>
      </c>
      <c r="I182" s="29" t="str">
        <f t="shared" si="25"/>
        <v/>
      </c>
      <c r="M182" s="29" t="str">
        <f t="shared" si="19"/>
        <v/>
      </c>
      <c r="N182" s="31" t="str">
        <f t="shared" si="20"/>
        <v/>
      </c>
    </row>
    <row r="183" spans="2:14" x14ac:dyDescent="0.25">
      <c r="B183" s="30">
        <f t="shared" si="26"/>
        <v>179</v>
      </c>
      <c r="C183" s="31">
        <f t="shared" si="18"/>
        <v>1750</v>
      </c>
      <c r="D183" s="31">
        <f>IFERROR(IF(LEN($B183)=0,"",IF(LEN(Dashboard!$D192)=0,0,Dashboard!$D192)),"")</f>
        <v>0</v>
      </c>
      <c r="E183" s="32">
        <f t="shared" si="21"/>
        <v>1.1791666666666671E-2</v>
      </c>
      <c r="F183" s="31">
        <f t="shared" si="22"/>
        <v>-5004.4280382616498</v>
      </c>
      <c r="G183" s="31">
        <f t="shared" si="23"/>
        <v>-431158.21926893148</v>
      </c>
      <c r="H183" s="29" t="str">
        <f t="shared" si="24"/>
        <v/>
      </c>
      <c r="I183" s="29" t="str">
        <f t="shared" si="25"/>
        <v/>
      </c>
      <c r="M183" s="29" t="str">
        <f t="shared" si="19"/>
        <v/>
      </c>
      <c r="N183" s="31" t="str">
        <f t="shared" si="20"/>
        <v/>
      </c>
    </row>
    <row r="184" spans="2:14" x14ac:dyDescent="0.25">
      <c r="B184" s="30">
        <f t="shared" si="26"/>
        <v>180</v>
      </c>
      <c r="C184" s="31">
        <f t="shared" si="18"/>
        <v>1750</v>
      </c>
      <c r="D184" s="31">
        <f>IFERROR(IF(LEN($B184)=0,"",IF(LEN(Dashboard!$D193)=0,0,Dashboard!$D193)),"")</f>
        <v>0</v>
      </c>
      <c r="E184" s="32">
        <f t="shared" si="21"/>
        <v>1.1791666666666671E-2</v>
      </c>
      <c r="F184" s="31">
        <f t="shared" si="22"/>
        <v>-5084.0740022128184</v>
      </c>
      <c r="G184" s="31">
        <f t="shared" si="23"/>
        <v>-437992.29327114433</v>
      </c>
      <c r="H184" s="29" t="str">
        <f t="shared" si="24"/>
        <v/>
      </c>
      <c r="I184" s="29" t="str">
        <f t="shared" si="25"/>
        <v/>
      </c>
      <c r="M184" s="29" t="str">
        <f t="shared" si="19"/>
        <v/>
      </c>
      <c r="N184" s="31" t="str">
        <f t="shared" si="20"/>
        <v/>
      </c>
    </row>
    <row r="185" spans="2:14" x14ac:dyDescent="0.25">
      <c r="B185" s="30">
        <f t="shared" si="26"/>
        <v>181</v>
      </c>
      <c r="C185" s="31">
        <f t="shared" si="18"/>
        <v>1750</v>
      </c>
      <c r="D185" s="31">
        <f>IFERROR(IF(LEN($B185)=0,"",IF(LEN(Dashboard!$D194)=0,0,Dashboard!$D194)),"")</f>
        <v>0</v>
      </c>
      <c r="E185" s="32">
        <f t="shared" si="21"/>
        <v>1.2166666666666671E-2</v>
      </c>
      <c r="F185" s="31">
        <f t="shared" si="22"/>
        <v>-5328.9062347989247</v>
      </c>
      <c r="G185" s="31">
        <f t="shared" si="23"/>
        <v>-445071.19950594328</v>
      </c>
      <c r="H185" s="29" t="str">
        <f t="shared" si="24"/>
        <v/>
      </c>
      <c r="I185" s="29" t="str">
        <f t="shared" si="25"/>
        <v/>
      </c>
      <c r="M185" s="29" t="str">
        <f t="shared" si="19"/>
        <v/>
      </c>
      <c r="N185" s="31" t="str">
        <f t="shared" si="20"/>
        <v/>
      </c>
    </row>
    <row r="186" spans="2:14" x14ac:dyDescent="0.25">
      <c r="B186" s="30">
        <f t="shared" si="26"/>
        <v>182</v>
      </c>
      <c r="C186" s="31">
        <f t="shared" si="18"/>
        <v>1750</v>
      </c>
      <c r="D186" s="31">
        <f>IFERROR(IF(LEN($B186)=0,"",IF(LEN(Dashboard!$D195)=0,0,Dashboard!$D195)),"")</f>
        <v>0</v>
      </c>
      <c r="E186" s="32">
        <f t="shared" si="21"/>
        <v>1.2166666666666671E-2</v>
      </c>
      <c r="F186" s="31">
        <f t="shared" si="22"/>
        <v>-5415.0329273223115</v>
      </c>
      <c r="G186" s="31">
        <f t="shared" si="23"/>
        <v>-452236.2324332656</v>
      </c>
      <c r="H186" s="29" t="str">
        <f t="shared" si="24"/>
        <v/>
      </c>
      <c r="I186" s="29" t="str">
        <f t="shared" si="25"/>
        <v/>
      </c>
      <c r="M186" s="29" t="str">
        <f t="shared" si="19"/>
        <v/>
      </c>
      <c r="N186" s="31" t="str">
        <f t="shared" si="20"/>
        <v/>
      </c>
    </row>
    <row r="187" spans="2:14" x14ac:dyDescent="0.25">
      <c r="B187" s="30">
        <f t="shared" si="26"/>
        <v>183</v>
      </c>
      <c r="C187" s="31">
        <f t="shared" si="18"/>
        <v>1750</v>
      </c>
      <c r="D187" s="31">
        <f>IFERROR(IF(LEN($B187)=0,"",IF(LEN(Dashboard!$D196)=0,0,Dashboard!$D196)),"")</f>
        <v>0</v>
      </c>
      <c r="E187" s="32">
        <f t="shared" si="21"/>
        <v>1.2166666666666671E-2</v>
      </c>
      <c r="F187" s="31">
        <f t="shared" si="22"/>
        <v>-5502.2074946047333</v>
      </c>
      <c r="G187" s="31">
        <f t="shared" si="23"/>
        <v>-459488.43992787035</v>
      </c>
      <c r="H187" s="29" t="str">
        <f t="shared" si="24"/>
        <v/>
      </c>
      <c r="I187" s="29" t="str">
        <f t="shared" si="25"/>
        <v/>
      </c>
      <c r="M187" s="29" t="str">
        <f t="shared" si="19"/>
        <v/>
      </c>
      <c r="N187" s="31" t="str">
        <f t="shared" si="20"/>
        <v/>
      </c>
    </row>
    <row r="188" spans="2:14" x14ac:dyDescent="0.25">
      <c r="B188" s="30">
        <f t="shared" si="26"/>
        <v>184</v>
      </c>
      <c r="C188" s="31">
        <f t="shared" si="18"/>
        <v>1750</v>
      </c>
      <c r="D188" s="31">
        <f>IFERROR(IF(LEN($B188)=0,"",IF(LEN(Dashboard!$D197)=0,0,Dashboard!$D197)),"")</f>
        <v>0</v>
      </c>
      <c r="E188" s="32">
        <f t="shared" si="21"/>
        <v>1.2166666666666671E-2</v>
      </c>
      <c r="F188" s="31">
        <f t="shared" si="22"/>
        <v>-5590.4426857890912</v>
      </c>
      <c r="G188" s="31">
        <f t="shared" si="23"/>
        <v>-466828.88261365943</v>
      </c>
      <c r="H188" s="29" t="str">
        <f t="shared" si="24"/>
        <v/>
      </c>
      <c r="I188" s="29" t="str">
        <f t="shared" si="25"/>
        <v/>
      </c>
      <c r="M188" s="29" t="str">
        <f t="shared" si="19"/>
        <v/>
      </c>
      <c r="N188" s="31" t="str">
        <f t="shared" si="20"/>
        <v/>
      </c>
    </row>
    <row r="189" spans="2:14" x14ac:dyDescent="0.25">
      <c r="B189" s="30">
        <f t="shared" si="26"/>
        <v>185</v>
      </c>
      <c r="C189" s="31">
        <f t="shared" si="18"/>
        <v>1750</v>
      </c>
      <c r="D189" s="31">
        <f>IFERROR(IF(LEN($B189)=0,"",IF(LEN(Dashboard!$D198)=0,0,Dashboard!$D198)),"")</f>
        <v>0</v>
      </c>
      <c r="E189" s="32">
        <f t="shared" si="21"/>
        <v>1.2166666666666671E-2</v>
      </c>
      <c r="F189" s="31">
        <f t="shared" si="22"/>
        <v>-5679.7514051328581</v>
      </c>
      <c r="G189" s="31">
        <f t="shared" si="23"/>
        <v>-474258.63401879231</v>
      </c>
      <c r="H189" s="29" t="str">
        <f t="shared" si="24"/>
        <v/>
      </c>
      <c r="I189" s="29" t="str">
        <f t="shared" si="25"/>
        <v/>
      </c>
      <c r="M189" s="29" t="str">
        <f t="shared" si="19"/>
        <v/>
      </c>
      <c r="N189" s="31" t="str">
        <f t="shared" si="20"/>
        <v/>
      </c>
    </row>
    <row r="190" spans="2:14" x14ac:dyDescent="0.25">
      <c r="B190" s="30">
        <f t="shared" si="26"/>
        <v>186</v>
      </c>
      <c r="C190" s="31">
        <f t="shared" si="18"/>
        <v>1750</v>
      </c>
      <c r="D190" s="31">
        <f>IFERROR(IF(LEN($B190)=0,"",IF(LEN(Dashboard!$D199)=0,0,Dashboard!$D199)),"")</f>
        <v>0</v>
      </c>
      <c r="E190" s="32">
        <f t="shared" si="21"/>
        <v>1.2166666666666671E-2</v>
      </c>
      <c r="F190" s="31">
        <f t="shared" si="22"/>
        <v>-5770.1467138953085</v>
      </c>
      <c r="G190" s="31">
        <f t="shared" si="23"/>
        <v>-481778.78073268762</v>
      </c>
      <c r="H190" s="29" t="str">
        <f t="shared" si="24"/>
        <v/>
      </c>
      <c r="I190" s="29" t="str">
        <f t="shared" si="25"/>
        <v/>
      </c>
      <c r="M190" s="29" t="str">
        <f t="shared" si="19"/>
        <v/>
      </c>
      <c r="N190" s="31" t="str">
        <f t="shared" si="20"/>
        <v/>
      </c>
    </row>
    <row r="191" spans="2:14" x14ac:dyDescent="0.25">
      <c r="B191" s="30">
        <f t="shared" si="26"/>
        <v>187</v>
      </c>
      <c r="C191" s="31">
        <f t="shared" si="18"/>
        <v>1750</v>
      </c>
      <c r="D191" s="31">
        <f>IFERROR(IF(LEN($B191)=0,"",IF(LEN(Dashboard!$D200)=0,0,Dashboard!$D200)),"")</f>
        <v>0</v>
      </c>
      <c r="E191" s="32">
        <f t="shared" si="21"/>
        <v>1.2166666666666671E-2</v>
      </c>
      <c r="F191" s="31">
        <f t="shared" si="22"/>
        <v>-5861.6418322477011</v>
      </c>
      <c r="G191" s="31">
        <f t="shared" si="23"/>
        <v>-489390.42256493535</v>
      </c>
      <c r="H191" s="29" t="str">
        <f t="shared" si="24"/>
        <v/>
      </c>
      <c r="I191" s="29" t="str">
        <f t="shared" si="25"/>
        <v/>
      </c>
      <c r="M191" s="29" t="str">
        <f t="shared" si="19"/>
        <v/>
      </c>
      <c r="N191" s="31" t="str">
        <f t="shared" si="20"/>
        <v/>
      </c>
    </row>
    <row r="192" spans="2:14" x14ac:dyDescent="0.25">
      <c r="B192" s="30">
        <f t="shared" si="26"/>
        <v>188</v>
      </c>
      <c r="C192" s="31">
        <f t="shared" si="18"/>
        <v>1750</v>
      </c>
      <c r="D192" s="31">
        <f>IFERROR(IF(LEN($B192)=0,"",IF(LEN(Dashboard!$D201)=0,0,Dashboard!$D201)),"")</f>
        <v>0</v>
      </c>
      <c r="E192" s="32">
        <f t="shared" si="21"/>
        <v>1.2166666666666671E-2</v>
      </c>
      <c r="F192" s="31">
        <f t="shared" si="22"/>
        <v>-5954.2501412067159</v>
      </c>
      <c r="G192" s="31">
        <f t="shared" si="23"/>
        <v>-497094.67270614207</v>
      </c>
      <c r="H192" s="29" t="str">
        <f t="shared" si="24"/>
        <v/>
      </c>
      <c r="I192" s="29" t="str">
        <f t="shared" si="25"/>
        <v/>
      </c>
      <c r="M192" s="29" t="str">
        <f t="shared" si="19"/>
        <v/>
      </c>
      <c r="N192" s="31" t="str">
        <f t="shared" si="20"/>
        <v/>
      </c>
    </row>
    <row r="193" spans="2:14" x14ac:dyDescent="0.25">
      <c r="B193" s="30">
        <f t="shared" si="26"/>
        <v>189</v>
      </c>
      <c r="C193" s="31">
        <f t="shared" si="18"/>
        <v>1750</v>
      </c>
      <c r="D193" s="31">
        <f>IFERROR(IF(LEN($B193)=0,"",IF(LEN(Dashboard!$D202)=0,0,Dashboard!$D202)),"")</f>
        <v>0</v>
      </c>
      <c r="E193" s="32">
        <f t="shared" si="21"/>
        <v>1.2166666666666671E-2</v>
      </c>
      <c r="F193" s="31">
        <f t="shared" si="22"/>
        <v>-6047.9851845913972</v>
      </c>
      <c r="G193" s="31">
        <f t="shared" si="23"/>
        <v>-504892.65789073345</v>
      </c>
      <c r="H193" s="29" t="str">
        <f t="shared" si="24"/>
        <v/>
      </c>
      <c r="I193" s="29" t="str">
        <f t="shared" si="25"/>
        <v/>
      </c>
      <c r="M193" s="29" t="str">
        <f t="shared" si="19"/>
        <v/>
      </c>
      <c r="N193" s="31" t="str">
        <f t="shared" si="20"/>
        <v/>
      </c>
    </row>
    <row r="194" spans="2:14" x14ac:dyDescent="0.25">
      <c r="B194" s="30">
        <f t="shared" si="26"/>
        <v>190</v>
      </c>
      <c r="C194" s="31">
        <f t="shared" si="18"/>
        <v>1750</v>
      </c>
      <c r="D194" s="31">
        <f>IFERROR(IF(LEN($B194)=0,"",IF(LEN(Dashboard!$D203)=0,0,Dashboard!$D203)),"")</f>
        <v>0</v>
      </c>
      <c r="E194" s="32">
        <f t="shared" si="21"/>
        <v>1.2166666666666671E-2</v>
      </c>
      <c r="F194" s="31">
        <f t="shared" si="22"/>
        <v>-6142.8606710039257</v>
      </c>
      <c r="G194" s="31">
        <f t="shared" si="23"/>
        <v>-512785.51856173738</v>
      </c>
      <c r="H194" s="29" t="str">
        <f t="shared" si="24"/>
        <v/>
      </c>
      <c r="I194" s="29" t="str">
        <f t="shared" si="25"/>
        <v/>
      </c>
      <c r="M194" s="29" t="str">
        <f t="shared" si="19"/>
        <v/>
      </c>
      <c r="N194" s="31" t="str">
        <f t="shared" si="20"/>
        <v/>
      </c>
    </row>
    <row r="195" spans="2:14" x14ac:dyDescent="0.25">
      <c r="B195" s="30">
        <f t="shared" si="26"/>
        <v>191</v>
      </c>
      <c r="C195" s="31">
        <f t="shared" si="18"/>
        <v>1750</v>
      </c>
      <c r="D195" s="31">
        <f>IFERROR(IF(LEN($B195)=0,"",IF(LEN(Dashboard!$D204)=0,0,Dashboard!$D204)),"")</f>
        <v>0</v>
      </c>
      <c r="E195" s="32">
        <f t="shared" si="21"/>
        <v>1.2166666666666671E-2</v>
      </c>
      <c r="F195" s="31">
        <f t="shared" si="22"/>
        <v>-6238.8904758344734</v>
      </c>
      <c r="G195" s="31">
        <f t="shared" si="23"/>
        <v>-520774.40903757187</v>
      </c>
      <c r="H195" s="29" t="str">
        <f t="shared" si="24"/>
        <v/>
      </c>
      <c r="I195" s="29" t="str">
        <f t="shared" si="25"/>
        <v/>
      </c>
      <c r="M195" s="29" t="str">
        <f t="shared" si="19"/>
        <v/>
      </c>
      <c r="N195" s="31" t="str">
        <f t="shared" si="20"/>
        <v/>
      </c>
    </row>
    <row r="196" spans="2:14" x14ac:dyDescent="0.25">
      <c r="B196" s="30">
        <f t="shared" si="26"/>
        <v>192</v>
      </c>
      <c r="C196" s="31">
        <f t="shared" si="18"/>
        <v>1750</v>
      </c>
      <c r="D196" s="31">
        <f>IFERROR(IF(LEN($B196)=0,"",IF(LEN(Dashboard!$D205)=0,0,Dashboard!$D205)),"")</f>
        <v>0</v>
      </c>
      <c r="E196" s="32">
        <f t="shared" si="21"/>
        <v>1.2166666666666671E-2</v>
      </c>
      <c r="F196" s="31">
        <f t="shared" si="22"/>
        <v>-6336.0886432904599</v>
      </c>
      <c r="G196" s="31">
        <f t="shared" si="23"/>
        <v>-528860.49768086232</v>
      </c>
      <c r="H196" s="29" t="str">
        <f t="shared" si="24"/>
        <v/>
      </c>
      <c r="I196" s="29" t="str">
        <f t="shared" si="25"/>
        <v/>
      </c>
      <c r="M196" s="29" t="str">
        <f t="shared" si="19"/>
        <v/>
      </c>
      <c r="N196" s="31" t="str">
        <f t="shared" si="20"/>
        <v/>
      </c>
    </row>
    <row r="197" spans="2:14" x14ac:dyDescent="0.25">
      <c r="B197" s="30">
        <f t="shared" si="26"/>
        <v>193</v>
      </c>
      <c r="C197" s="31">
        <f t="shared" ref="C197:C260" si="27">IFERROR(currentmonthlypayment,"")</f>
        <v>1750</v>
      </c>
      <c r="D197" s="31">
        <f>IFERROR(IF(LEN($B197)=0,"",IF(LEN(Dashboard!$D206)=0,0,Dashboard!$D206)),"")</f>
        <v>0</v>
      </c>
      <c r="E197" s="32">
        <f t="shared" si="21"/>
        <v>1.2541666666666671E-2</v>
      </c>
      <c r="F197" s="31">
        <f t="shared" si="22"/>
        <v>-6632.7920750808171</v>
      </c>
      <c r="G197" s="31">
        <f t="shared" si="23"/>
        <v>-537243.28975594311</v>
      </c>
      <c r="H197" s="29" t="str">
        <f t="shared" si="24"/>
        <v/>
      </c>
      <c r="I197" s="29" t="str">
        <f t="shared" si="25"/>
        <v/>
      </c>
      <c r="M197" s="29" t="str">
        <f t="shared" ref="M197:M260" si="28">IF($B197&lt;=$K$4,$B197,"")</f>
        <v/>
      </c>
      <c r="N197" s="31" t="str">
        <f t="shared" ref="N197:N260" si="29">IF($B197&lt;=$K$4,IF($G197&lt;0,0,$G197),"")</f>
        <v/>
      </c>
    </row>
    <row r="198" spans="2:14" x14ac:dyDescent="0.25">
      <c r="B198" s="30">
        <f t="shared" si="26"/>
        <v>194</v>
      </c>
      <c r="C198" s="31">
        <f t="shared" si="27"/>
        <v>1750</v>
      </c>
      <c r="D198" s="31">
        <f>IFERROR(IF(LEN($B198)=0,"",IF(LEN(Dashboard!$D207)=0,0,Dashboard!$D207)),"")</f>
        <v>0</v>
      </c>
      <c r="E198" s="32">
        <f t="shared" ref="E198:E261" si="30">IFERROR(IF(LEN($B198)=0,"",IF(MOD($B198,12)=1,$E197+(ratechange)/12,$E197)),"")</f>
        <v>1.2541666666666671E-2</v>
      </c>
      <c r="F198" s="31">
        <f t="shared" ref="F198:F261" si="31">IFERROR(IF(LEN($B198)=0,"",($G197+$D198)*$E198),"")</f>
        <v>-6737.9262590224562</v>
      </c>
      <c r="G198" s="31">
        <f t="shared" ref="G198:G261" si="32">IFERROR(IF(LEN($B198)=0,"",$G197+$F198+$D198-$C198),"")</f>
        <v>-545731.21601496555</v>
      </c>
      <c r="H198" s="29" t="str">
        <f t="shared" ref="H198:H261" si="33">IFERROR(IF(OR($E198&lt;0,$F198&lt;0),"",$B198),"")</f>
        <v/>
      </c>
      <c r="I198" s="29" t="str">
        <f t="shared" ref="I198:I261" si="34">IFERROR(IF(OR($E198&lt;0,$G198&lt;0),"",$B198),"")</f>
        <v/>
      </c>
      <c r="M198" s="29" t="str">
        <f t="shared" si="28"/>
        <v/>
      </c>
      <c r="N198" s="31" t="str">
        <f t="shared" si="29"/>
        <v/>
      </c>
    </row>
    <row r="199" spans="2:14" x14ac:dyDescent="0.25">
      <c r="B199" s="30">
        <f t="shared" ref="B199:B262" si="35">IFERROR($B198+1,"")</f>
        <v>195</v>
      </c>
      <c r="C199" s="31">
        <f t="shared" si="27"/>
        <v>1750</v>
      </c>
      <c r="D199" s="31">
        <f>IFERROR(IF(LEN($B199)=0,"",IF(LEN(Dashboard!$D208)=0,0,Dashboard!$D208)),"")</f>
        <v>0</v>
      </c>
      <c r="E199" s="32">
        <f t="shared" si="30"/>
        <v>1.2541666666666671E-2</v>
      </c>
      <c r="F199" s="31">
        <f t="shared" si="31"/>
        <v>-6844.3790008543619</v>
      </c>
      <c r="G199" s="31">
        <f t="shared" si="32"/>
        <v>-554325.59501581988</v>
      </c>
      <c r="H199" s="29" t="str">
        <f t="shared" si="33"/>
        <v/>
      </c>
      <c r="I199" s="29" t="str">
        <f t="shared" si="34"/>
        <v/>
      </c>
      <c r="M199" s="29" t="str">
        <f t="shared" si="28"/>
        <v/>
      </c>
      <c r="N199" s="31" t="str">
        <f t="shared" si="29"/>
        <v/>
      </c>
    </row>
    <row r="200" spans="2:14" x14ac:dyDescent="0.25">
      <c r="B200" s="30">
        <f t="shared" si="35"/>
        <v>196</v>
      </c>
      <c r="C200" s="31">
        <f t="shared" si="27"/>
        <v>1750</v>
      </c>
      <c r="D200" s="31">
        <f>IFERROR(IF(LEN($B200)=0,"",IF(LEN(Dashboard!$D209)=0,0,Dashboard!$D209)),"")</f>
        <v>0</v>
      </c>
      <c r="E200" s="32">
        <f t="shared" si="30"/>
        <v>1.2541666666666671E-2</v>
      </c>
      <c r="F200" s="31">
        <f t="shared" si="31"/>
        <v>-6952.1668374900773</v>
      </c>
      <c r="G200" s="31">
        <f t="shared" si="32"/>
        <v>-563027.76185330993</v>
      </c>
      <c r="H200" s="29" t="str">
        <f t="shared" si="33"/>
        <v/>
      </c>
      <c r="I200" s="29" t="str">
        <f t="shared" si="34"/>
        <v/>
      </c>
      <c r="M200" s="29" t="str">
        <f t="shared" si="28"/>
        <v/>
      </c>
      <c r="N200" s="31" t="str">
        <f t="shared" si="29"/>
        <v/>
      </c>
    </row>
    <row r="201" spans="2:14" x14ac:dyDescent="0.25">
      <c r="B201" s="30">
        <f t="shared" si="35"/>
        <v>197</v>
      </c>
      <c r="C201" s="31">
        <f t="shared" si="27"/>
        <v>1750</v>
      </c>
      <c r="D201" s="31">
        <f>IFERROR(IF(LEN($B201)=0,"",IF(LEN(Dashboard!$D210)=0,0,Dashboard!$D210)),"")</f>
        <v>0</v>
      </c>
      <c r="E201" s="32">
        <f t="shared" si="30"/>
        <v>1.2541666666666671E-2</v>
      </c>
      <c r="F201" s="31">
        <f t="shared" si="31"/>
        <v>-7061.3065132435977</v>
      </c>
      <c r="G201" s="31">
        <f t="shared" si="32"/>
        <v>-571839.06836655352</v>
      </c>
      <c r="H201" s="29" t="str">
        <f t="shared" si="33"/>
        <v/>
      </c>
      <c r="I201" s="29" t="str">
        <f t="shared" si="34"/>
        <v/>
      </c>
      <c r="M201" s="29" t="str">
        <f t="shared" si="28"/>
        <v/>
      </c>
      <c r="N201" s="31" t="str">
        <f t="shared" si="29"/>
        <v/>
      </c>
    </row>
    <row r="202" spans="2:14" x14ac:dyDescent="0.25">
      <c r="B202" s="30">
        <f t="shared" si="35"/>
        <v>198</v>
      </c>
      <c r="C202" s="31">
        <f t="shared" si="27"/>
        <v>1750</v>
      </c>
      <c r="D202" s="31">
        <f>IFERROR(IF(LEN($B202)=0,"",IF(LEN(Dashboard!$D211)=0,0,Dashboard!$D211)),"")</f>
        <v>0</v>
      </c>
      <c r="E202" s="32">
        <f t="shared" si="30"/>
        <v>1.2541666666666671E-2</v>
      </c>
      <c r="F202" s="31">
        <f t="shared" si="31"/>
        <v>-7171.8149824305283</v>
      </c>
      <c r="G202" s="31">
        <f t="shared" si="32"/>
        <v>-580760.88334898406</v>
      </c>
      <c r="H202" s="29" t="str">
        <f t="shared" si="33"/>
        <v/>
      </c>
      <c r="I202" s="29" t="str">
        <f t="shared" si="34"/>
        <v/>
      </c>
      <c r="M202" s="29" t="str">
        <f t="shared" si="28"/>
        <v/>
      </c>
      <c r="N202" s="31" t="str">
        <f t="shared" si="29"/>
        <v/>
      </c>
    </row>
    <row r="203" spans="2:14" x14ac:dyDescent="0.25">
      <c r="B203" s="30">
        <f t="shared" si="35"/>
        <v>199</v>
      </c>
      <c r="C203" s="31">
        <f t="shared" si="27"/>
        <v>1750</v>
      </c>
      <c r="D203" s="31">
        <f>IFERROR(IF(LEN($B203)=0,"",IF(LEN(Dashboard!$D212)=0,0,Dashboard!$D212)),"")</f>
        <v>0</v>
      </c>
      <c r="E203" s="32">
        <f t="shared" si="30"/>
        <v>1.2541666666666671E-2</v>
      </c>
      <c r="F203" s="31">
        <f t="shared" si="31"/>
        <v>-7283.7094120018446</v>
      </c>
      <c r="G203" s="31">
        <f t="shared" si="32"/>
        <v>-589794.59276098595</v>
      </c>
      <c r="H203" s="29" t="str">
        <f t="shared" si="33"/>
        <v/>
      </c>
      <c r="I203" s="29" t="str">
        <f t="shared" si="34"/>
        <v/>
      </c>
      <c r="M203" s="29" t="str">
        <f t="shared" si="28"/>
        <v/>
      </c>
      <c r="N203" s="31" t="str">
        <f t="shared" si="29"/>
        <v/>
      </c>
    </row>
    <row r="204" spans="2:14" x14ac:dyDescent="0.25">
      <c r="B204" s="30">
        <f t="shared" si="35"/>
        <v>200</v>
      </c>
      <c r="C204" s="31">
        <f t="shared" si="27"/>
        <v>1750</v>
      </c>
      <c r="D204" s="31">
        <f>IFERROR(IF(LEN($B204)=0,"",IF(LEN(Dashboard!$D213)=0,0,Dashboard!$D213)),"")</f>
        <v>0</v>
      </c>
      <c r="E204" s="32">
        <f t="shared" si="30"/>
        <v>1.2541666666666671E-2</v>
      </c>
      <c r="F204" s="31">
        <f t="shared" si="31"/>
        <v>-7397.0071842107018</v>
      </c>
      <c r="G204" s="31">
        <f t="shared" si="32"/>
        <v>-598941.59994519665</v>
      </c>
      <c r="H204" s="29" t="str">
        <f t="shared" si="33"/>
        <v/>
      </c>
      <c r="I204" s="29" t="str">
        <f t="shared" si="34"/>
        <v/>
      </c>
      <c r="M204" s="29" t="str">
        <f t="shared" si="28"/>
        <v/>
      </c>
      <c r="N204" s="31" t="str">
        <f t="shared" si="29"/>
        <v/>
      </c>
    </row>
    <row r="205" spans="2:14" x14ac:dyDescent="0.25">
      <c r="B205" s="30">
        <f t="shared" si="35"/>
        <v>201</v>
      </c>
      <c r="C205" s="31">
        <f t="shared" si="27"/>
        <v>1750</v>
      </c>
      <c r="D205" s="31">
        <f>IFERROR(IF(LEN($B205)=0,"",IF(LEN(Dashboard!$D214)=0,0,Dashboard!$D214)),"")</f>
        <v>0</v>
      </c>
      <c r="E205" s="32">
        <f t="shared" si="30"/>
        <v>1.2541666666666671E-2</v>
      </c>
      <c r="F205" s="31">
        <f t="shared" si="31"/>
        <v>-7511.7258993126779</v>
      </c>
      <c r="G205" s="31">
        <f t="shared" si="32"/>
        <v>-608203.32584450929</v>
      </c>
      <c r="H205" s="29" t="str">
        <f t="shared" si="33"/>
        <v/>
      </c>
      <c r="I205" s="29" t="str">
        <f t="shared" si="34"/>
        <v/>
      </c>
      <c r="M205" s="29" t="str">
        <f t="shared" si="28"/>
        <v/>
      </c>
      <c r="N205" s="31" t="str">
        <f t="shared" si="29"/>
        <v/>
      </c>
    </row>
    <row r="206" spans="2:14" x14ac:dyDescent="0.25">
      <c r="B206" s="30">
        <f t="shared" si="35"/>
        <v>202</v>
      </c>
      <c r="C206" s="31">
        <f t="shared" si="27"/>
        <v>1750</v>
      </c>
      <c r="D206" s="31">
        <f>IFERROR(IF(LEN($B206)=0,"",IF(LEN(Dashboard!$D215)=0,0,Dashboard!$D215)),"")</f>
        <v>0</v>
      </c>
      <c r="E206" s="32">
        <f t="shared" si="30"/>
        <v>1.2541666666666671E-2</v>
      </c>
      <c r="F206" s="31">
        <f t="shared" si="31"/>
        <v>-7627.88337829989</v>
      </c>
      <c r="G206" s="31">
        <f t="shared" si="32"/>
        <v>-617581.20922280918</v>
      </c>
      <c r="H206" s="29" t="str">
        <f t="shared" si="33"/>
        <v/>
      </c>
      <c r="I206" s="29" t="str">
        <f t="shared" si="34"/>
        <v/>
      </c>
      <c r="M206" s="29" t="str">
        <f t="shared" si="28"/>
        <v/>
      </c>
      <c r="N206" s="31" t="str">
        <f t="shared" si="29"/>
        <v/>
      </c>
    </row>
    <row r="207" spans="2:14" x14ac:dyDescent="0.25">
      <c r="B207" s="30">
        <f t="shared" si="35"/>
        <v>203</v>
      </c>
      <c r="C207" s="31">
        <f t="shared" si="27"/>
        <v>1750</v>
      </c>
      <c r="D207" s="31">
        <f>IFERROR(IF(LEN($B207)=0,"",IF(LEN(Dashboard!$D216)=0,0,Dashboard!$D216)),"")</f>
        <v>0</v>
      </c>
      <c r="E207" s="32">
        <f t="shared" si="30"/>
        <v>1.2541666666666671E-2</v>
      </c>
      <c r="F207" s="31">
        <f t="shared" si="31"/>
        <v>-7745.4976656694016</v>
      </c>
      <c r="G207" s="31">
        <f t="shared" si="32"/>
        <v>-627076.7068884786</v>
      </c>
      <c r="H207" s="29" t="str">
        <f t="shared" si="33"/>
        <v/>
      </c>
      <c r="I207" s="29" t="str">
        <f t="shared" si="34"/>
        <v/>
      </c>
      <c r="M207" s="29" t="str">
        <f t="shared" si="28"/>
        <v/>
      </c>
      <c r="N207" s="31" t="str">
        <f t="shared" si="29"/>
        <v/>
      </c>
    </row>
    <row r="208" spans="2:14" x14ac:dyDescent="0.25">
      <c r="B208" s="30">
        <f t="shared" si="35"/>
        <v>204</v>
      </c>
      <c r="C208" s="31">
        <f t="shared" si="27"/>
        <v>1750</v>
      </c>
      <c r="D208" s="31">
        <f>IFERROR(IF(LEN($B208)=0,"",IF(LEN(Dashboard!$D217)=0,0,Dashboard!$D217)),"")</f>
        <v>0</v>
      </c>
      <c r="E208" s="32">
        <f t="shared" si="30"/>
        <v>1.2541666666666671E-2</v>
      </c>
      <c r="F208" s="31">
        <f t="shared" si="31"/>
        <v>-7864.587032226339</v>
      </c>
      <c r="G208" s="31">
        <f t="shared" si="32"/>
        <v>-636691.29392070498</v>
      </c>
      <c r="H208" s="29" t="str">
        <f t="shared" si="33"/>
        <v/>
      </c>
      <c r="I208" s="29" t="str">
        <f t="shared" si="34"/>
        <v/>
      </c>
      <c r="M208" s="29" t="str">
        <f t="shared" si="28"/>
        <v/>
      </c>
      <c r="N208" s="31" t="str">
        <f t="shared" si="29"/>
        <v/>
      </c>
    </row>
    <row r="209" spans="2:14" x14ac:dyDescent="0.25">
      <c r="B209" s="30">
        <f t="shared" si="35"/>
        <v>205</v>
      </c>
      <c r="C209" s="31">
        <f t="shared" si="27"/>
        <v>1750</v>
      </c>
      <c r="D209" s="31">
        <f>IFERROR(IF(LEN($B209)=0,"",IF(LEN(Dashboard!$D218)=0,0,Dashboard!$D218)),"")</f>
        <v>0</v>
      </c>
      <c r="E209" s="32">
        <f t="shared" si="30"/>
        <v>1.2916666666666672E-2</v>
      </c>
      <c r="F209" s="31">
        <f t="shared" si="31"/>
        <v>-8223.9292131424427</v>
      </c>
      <c r="G209" s="31">
        <f t="shared" si="32"/>
        <v>-646665.22313384747</v>
      </c>
      <c r="H209" s="29" t="str">
        <f t="shared" si="33"/>
        <v/>
      </c>
      <c r="I209" s="29" t="str">
        <f t="shared" si="34"/>
        <v/>
      </c>
      <c r="M209" s="29" t="str">
        <f t="shared" si="28"/>
        <v/>
      </c>
      <c r="N209" s="31" t="str">
        <f t="shared" si="29"/>
        <v/>
      </c>
    </row>
    <row r="210" spans="2:14" x14ac:dyDescent="0.25">
      <c r="B210" s="30">
        <f t="shared" si="35"/>
        <v>206</v>
      </c>
      <c r="C210" s="31">
        <f t="shared" si="27"/>
        <v>1750</v>
      </c>
      <c r="D210" s="31">
        <f>IFERROR(IF(LEN($B210)=0,"",IF(LEN(Dashboard!$D219)=0,0,Dashboard!$D219)),"")</f>
        <v>0</v>
      </c>
      <c r="E210" s="32">
        <f t="shared" si="30"/>
        <v>1.2916666666666672E-2</v>
      </c>
      <c r="F210" s="31">
        <f t="shared" si="31"/>
        <v>-8352.7591321455329</v>
      </c>
      <c r="G210" s="31">
        <f t="shared" si="32"/>
        <v>-656767.98226599302</v>
      </c>
      <c r="H210" s="29" t="str">
        <f t="shared" si="33"/>
        <v/>
      </c>
      <c r="I210" s="29" t="str">
        <f t="shared" si="34"/>
        <v/>
      </c>
      <c r="M210" s="29" t="str">
        <f t="shared" si="28"/>
        <v/>
      </c>
      <c r="N210" s="31" t="str">
        <f t="shared" si="29"/>
        <v/>
      </c>
    </row>
    <row r="211" spans="2:14" x14ac:dyDescent="0.25">
      <c r="B211" s="30">
        <f t="shared" si="35"/>
        <v>207</v>
      </c>
      <c r="C211" s="31">
        <f t="shared" si="27"/>
        <v>1750</v>
      </c>
      <c r="D211" s="31">
        <f>IFERROR(IF(LEN($B211)=0,"",IF(LEN(Dashboard!$D220)=0,0,Dashboard!$D220)),"")</f>
        <v>0</v>
      </c>
      <c r="E211" s="32">
        <f t="shared" si="30"/>
        <v>1.2916666666666672E-2</v>
      </c>
      <c r="F211" s="31">
        <f t="shared" si="31"/>
        <v>-8483.2531042690807</v>
      </c>
      <c r="G211" s="31">
        <f t="shared" si="32"/>
        <v>-667001.23537026206</v>
      </c>
      <c r="H211" s="29" t="str">
        <f t="shared" si="33"/>
        <v/>
      </c>
      <c r="I211" s="29" t="str">
        <f t="shared" si="34"/>
        <v/>
      </c>
      <c r="M211" s="29" t="str">
        <f t="shared" si="28"/>
        <v/>
      </c>
      <c r="N211" s="31" t="str">
        <f t="shared" si="29"/>
        <v/>
      </c>
    </row>
    <row r="212" spans="2:14" x14ac:dyDescent="0.25">
      <c r="B212" s="30">
        <f t="shared" si="35"/>
        <v>208</v>
      </c>
      <c r="C212" s="31">
        <f t="shared" si="27"/>
        <v>1750</v>
      </c>
      <c r="D212" s="31">
        <f>IFERROR(IF(LEN($B212)=0,"",IF(LEN(Dashboard!$D221)=0,0,Dashboard!$D221)),"")</f>
        <v>0</v>
      </c>
      <c r="E212" s="32">
        <f t="shared" si="30"/>
        <v>1.2916666666666672E-2</v>
      </c>
      <c r="F212" s="31">
        <f t="shared" si="31"/>
        <v>-8615.4326235325552</v>
      </c>
      <c r="G212" s="31">
        <f t="shared" si="32"/>
        <v>-677366.66799379466</v>
      </c>
      <c r="H212" s="29" t="str">
        <f t="shared" si="33"/>
        <v/>
      </c>
      <c r="I212" s="29" t="str">
        <f t="shared" si="34"/>
        <v/>
      </c>
      <c r="M212" s="29" t="str">
        <f t="shared" si="28"/>
        <v/>
      </c>
      <c r="N212" s="31" t="str">
        <f t="shared" si="29"/>
        <v/>
      </c>
    </row>
    <row r="213" spans="2:14" x14ac:dyDescent="0.25">
      <c r="B213" s="30">
        <f t="shared" si="35"/>
        <v>209</v>
      </c>
      <c r="C213" s="31">
        <f t="shared" si="27"/>
        <v>1750</v>
      </c>
      <c r="D213" s="31">
        <f>IFERROR(IF(LEN($B213)=0,"",IF(LEN(Dashboard!$D222)=0,0,Dashboard!$D222)),"")</f>
        <v>0</v>
      </c>
      <c r="E213" s="32">
        <f t="shared" si="30"/>
        <v>1.2916666666666672E-2</v>
      </c>
      <c r="F213" s="31">
        <f t="shared" si="31"/>
        <v>-8749.3194615865177</v>
      </c>
      <c r="G213" s="31">
        <f t="shared" si="32"/>
        <v>-687865.9874553812</v>
      </c>
      <c r="H213" s="29" t="str">
        <f t="shared" si="33"/>
        <v/>
      </c>
      <c r="I213" s="29" t="str">
        <f t="shared" si="34"/>
        <v/>
      </c>
      <c r="M213" s="29" t="str">
        <f t="shared" si="28"/>
        <v/>
      </c>
      <c r="N213" s="31" t="str">
        <f t="shared" si="29"/>
        <v/>
      </c>
    </row>
    <row r="214" spans="2:14" x14ac:dyDescent="0.25">
      <c r="B214" s="30">
        <f t="shared" si="35"/>
        <v>210</v>
      </c>
      <c r="C214" s="31">
        <f t="shared" si="27"/>
        <v>1750</v>
      </c>
      <c r="D214" s="31">
        <f>IFERROR(IF(LEN($B214)=0,"",IF(LEN(Dashboard!$D223)=0,0,Dashboard!$D223)),"")</f>
        <v>0</v>
      </c>
      <c r="E214" s="32">
        <f t="shared" si="30"/>
        <v>1.2916666666666672E-2</v>
      </c>
      <c r="F214" s="31">
        <f t="shared" si="31"/>
        <v>-8884.9356712986773</v>
      </c>
      <c r="G214" s="31">
        <f t="shared" si="32"/>
        <v>-698500.92312667985</v>
      </c>
      <c r="H214" s="29" t="str">
        <f t="shared" si="33"/>
        <v/>
      </c>
      <c r="I214" s="29" t="str">
        <f t="shared" si="34"/>
        <v/>
      </c>
      <c r="M214" s="29" t="str">
        <f t="shared" si="28"/>
        <v/>
      </c>
      <c r="N214" s="31" t="str">
        <f t="shared" si="29"/>
        <v/>
      </c>
    </row>
    <row r="215" spans="2:14" x14ac:dyDescent="0.25">
      <c r="B215" s="30">
        <f t="shared" si="35"/>
        <v>211</v>
      </c>
      <c r="C215" s="31">
        <f t="shared" si="27"/>
        <v>1750</v>
      </c>
      <c r="D215" s="31">
        <f>IFERROR(IF(LEN($B215)=0,"",IF(LEN(Dashboard!$D224)=0,0,Dashboard!$D224)),"")</f>
        <v>0</v>
      </c>
      <c r="E215" s="32">
        <f t="shared" si="30"/>
        <v>1.2916666666666672E-2</v>
      </c>
      <c r="F215" s="31">
        <f t="shared" si="31"/>
        <v>-9022.3035903862856</v>
      </c>
      <c r="G215" s="31">
        <f t="shared" si="32"/>
        <v>-709273.22671706614</v>
      </c>
      <c r="H215" s="29" t="str">
        <f t="shared" si="33"/>
        <v/>
      </c>
      <c r="I215" s="29" t="str">
        <f t="shared" si="34"/>
        <v/>
      </c>
      <c r="M215" s="29" t="str">
        <f t="shared" si="28"/>
        <v/>
      </c>
      <c r="N215" s="31" t="str">
        <f t="shared" si="29"/>
        <v/>
      </c>
    </row>
    <row r="216" spans="2:14" x14ac:dyDescent="0.25">
      <c r="B216" s="30">
        <f t="shared" si="35"/>
        <v>212</v>
      </c>
      <c r="C216" s="31">
        <f t="shared" si="27"/>
        <v>1750</v>
      </c>
      <c r="D216" s="31">
        <f>IFERROR(IF(LEN($B216)=0,"",IF(LEN(Dashboard!$D225)=0,0,Dashboard!$D225)),"")</f>
        <v>0</v>
      </c>
      <c r="E216" s="32">
        <f t="shared" si="30"/>
        <v>1.2916666666666672E-2</v>
      </c>
      <c r="F216" s="31">
        <f t="shared" si="31"/>
        <v>-9161.4458450954407</v>
      </c>
      <c r="G216" s="31">
        <f t="shared" si="32"/>
        <v>-720184.67256216158</v>
      </c>
      <c r="H216" s="29" t="str">
        <f t="shared" si="33"/>
        <v/>
      </c>
      <c r="I216" s="29" t="str">
        <f t="shared" si="34"/>
        <v/>
      </c>
      <c r="M216" s="29" t="str">
        <f t="shared" si="28"/>
        <v/>
      </c>
      <c r="N216" s="31" t="str">
        <f t="shared" si="29"/>
        <v/>
      </c>
    </row>
    <row r="217" spans="2:14" x14ac:dyDescent="0.25">
      <c r="B217" s="30">
        <f t="shared" si="35"/>
        <v>213</v>
      </c>
      <c r="C217" s="31">
        <f t="shared" si="27"/>
        <v>1750</v>
      </c>
      <c r="D217" s="31">
        <f>IFERROR(IF(LEN($B217)=0,"",IF(LEN(Dashboard!$D226)=0,0,Dashboard!$D226)),"")</f>
        <v>0</v>
      </c>
      <c r="E217" s="32">
        <f t="shared" si="30"/>
        <v>1.2916666666666672E-2</v>
      </c>
      <c r="F217" s="31">
        <f t="shared" si="31"/>
        <v>-9302.3853539279244</v>
      </c>
      <c r="G217" s="31">
        <f t="shared" si="32"/>
        <v>-731237.05791608954</v>
      </c>
      <c r="H217" s="29" t="str">
        <f t="shared" si="33"/>
        <v/>
      </c>
      <c r="I217" s="29" t="str">
        <f t="shared" si="34"/>
        <v/>
      </c>
      <c r="M217" s="29" t="str">
        <f t="shared" si="28"/>
        <v/>
      </c>
      <c r="N217" s="31" t="str">
        <f t="shared" si="29"/>
        <v/>
      </c>
    </row>
    <row r="218" spans="2:14" x14ac:dyDescent="0.25">
      <c r="B218" s="30">
        <f t="shared" si="35"/>
        <v>214</v>
      </c>
      <c r="C218" s="31">
        <f t="shared" si="27"/>
        <v>1750</v>
      </c>
      <c r="D218" s="31">
        <f>IFERROR(IF(LEN($B218)=0,"",IF(LEN(Dashboard!$D227)=0,0,Dashboard!$D227)),"")</f>
        <v>0</v>
      </c>
      <c r="E218" s="32">
        <f t="shared" si="30"/>
        <v>1.2916666666666672E-2</v>
      </c>
      <c r="F218" s="31">
        <f t="shared" si="31"/>
        <v>-9445.1453314161608</v>
      </c>
      <c r="G218" s="31">
        <f t="shared" si="32"/>
        <v>-742432.20324750571</v>
      </c>
      <c r="H218" s="29" t="str">
        <f t="shared" si="33"/>
        <v/>
      </c>
      <c r="I218" s="29" t="str">
        <f t="shared" si="34"/>
        <v/>
      </c>
      <c r="M218" s="29" t="str">
        <f t="shared" si="28"/>
        <v/>
      </c>
      <c r="N218" s="31" t="str">
        <f t="shared" si="29"/>
        <v/>
      </c>
    </row>
    <row r="219" spans="2:14" x14ac:dyDescent="0.25">
      <c r="B219" s="30">
        <f t="shared" si="35"/>
        <v>215</v>
      </c>
      <c r="C219" s="31">
        <f t="shared" si="27"/>
        <v>1750</v>
      </c>
      <c r="D219" s="31">
        <f>IFERROR(IF(LEN($B219)=0,"",IF(LEN(Dashboard!$D228)=0,0,Dashboard!$D228)),"")</f>
        <v>0</v>
      </c>
      <c r="E219" s="32">
        <f t="shared" si="30"/>
        <v>1.2916666666666672E-2</v>
      </c>
      <c r="F219" s="31">
        <f t="shared" si="31"/>
        <v>-9589.7492919469532</v>
      </c>
      <c r="G219" s="31">
        <f t="shared" si="32"/>
        <v>-753771.9525394527</v>
      </c>
      <c r="H219" s="29" t="str">
        <f t="shared" si="33"/>
        <v/>
      </c>
      <c r="I219" s="29" t="str">
        <f t="shared" si="34"/>
        <v/>
      </c>
      <c r="M219" s="29" t="str">
        <f t="shared" si="28"/>
        <v/>
      </c>
      <c r="N219" s="31" t="str">
        <f t="shared" si="29"/>
        <v/>
      </c>
    </row>
    <row r="220" spans="2:14" x14ac:dyDescent="0.25">
      <c r="B220" s="30">
        <f t="shared" si="35"/>
        <v>216</v>
      </c>
      <c r="C220" s="31">
        <f t="shared" si="27"/>
        <v>1750</v>
      </c>
      <c r="D220" s="31">
        <f>IFERROR(IF(LEN($B220)=0,"",IF(LEN(Dashboard!$D229)=0,0,Dashboard!$D229)),"")</f>
        <v>0</v>
      </c>
      <c r="E220" s="32">
        <f t="shared" si="30"/>
        <v>1.2916666666666672E-2</v>
      </c>
      <c r="F220" s="31">
        <f t="shared" si="31"/>
        <v>-9736.221053634601</v>
      </c>
      <c r="G220" s="31">
        <f t="shared" si="32"/>
        <v>-765258.17359308735</v>
      </c>
      <c r="H220" s="29" t="str">
        <f t="shared" si="33"/>
        <v/>
      </c>
      <c r="I220" s="29" t="str">
        <f t="shared" si="34"/>
        <v/>
      </c>
      <c r="M220" s="29" t="str">
        <f t="shared" si="28"/>
        <v/>
      </c>
      <c r="N220" s="31" t="str">
        <f t="shared" si="29"/>
        <v/>
      </c>
    </row>
    <row r="221" spans="2:14" x14ac:dyDescent="0.25">
      <c r="B221" s="30">
        <f t="shared" si="35"/>
        <v>217</v>
      </c>
      <c r="C221" s="31">
        <f t="shared" si="27"/>
        <v>1750</v>
      </c>
      <c r="D221" s="31">
        <f>IFERROR(IF(LEN($B221)=0,"",IF(LEN(Dashboard!$D230)=0,0,Dashboard!$D230)),"")</f>
        <v>0</v>
      </c>
      <c r="E221" s="32">
        <f t="shared" si="30"/>
        <v>1.3291666666666672E-2</v>
      </c>
      <c r="F221" s="31">
        <f t="shared" si="31"/>
        <v>-10171.556557341457</v>
      </c>
      <c r="G221" s="31">
        <f t="shared" si="32"/>
        <v>-777179.73015042883</v>
      </c>
      <c r="H221" s="29" t="str">
        <f t="shared" si="33"/>
        <v/>
      </c>
      <c r="I221" s="29" t="str">
        <f t="shared" si="34"/>
        <v/>
      </c>
      <c r="M221" s="29" t="str">
        <f t="shared" si="28"/>
        <v/>
      </c>
      <c r="N221" s="31" t="str">
        <f t="shared" si="29"/>
        <v/>
      </c>
    </row>
    <row r="222" spans="2:14" x14ac:dyDescent="0.25">
      <c r="B222" s="30">
        <f t="shared" si="35"/>
        <v>218</v>
      </c>
      <c r="C222" s="31">
        <f t="shared" si="27"/>
        <v>1750</v>
      </c>
      <c r="D222" s="31">
        <f>IFERROR(IF(LEN($B222)=0,"",IF(LEN(Dashboard!$D231)=0,0,Dashboard!$D231)),"")</f>
        <v>0</v>
      </c>
      <c r="E222" s="32">
        <f t="shared" si="30"/>
        <v>1.3291666666666672E-2</v>
      </c>
      <c r="F222" s="31">
        <f t="shared" si="31"/>
        <v>-10330.013913249453</v>
      </c>
      <c r="G222" s="31">
        <f t="shared" si="32"/>
        <v>-789259.74406367831</v>
      </c>
      <c r="H222" s="29" t="str">
        <f t="shared" si="33"/>
        <v/>
      </c>
      <c r="I222" s="29" t="str">
        <f t="shared" si="34"/>
        <v/>
      </c>
      <c r="M222" s="29" t="str">
        <f t="shared" si="28"/>
        <v/>
      </c>
      <c r="N222" s="31" t="str">
        <f t="shared" si="29"/>
        <v/>
      </c>
    </row>
    <row r="223" spans="2:14" x14ac:dyDescent="0.25">
      <c r="B223" s="30">
        <f t="shared" si="35"/>
        <v>219</v>
      </c>
      <c r="C223" s="31">
        <f t="shared" si="27"/>
        <v>1750</v>
      </c>
      <c r="D223" s="31">
        <f>IFERROR(IF(LEN($B223)=0,"",IF(LEN(Dashboard!$D232)=0,0,Dashboard!$D232)),"")</f>
        <v>0</v>
      </c>
      <c r="E223" s="32">
        <f t="shared" si="30"/>
        <v>1.3291666666666672E-2</v>
      </c>
      <c r="F223" s="31">
        <f t="shared" si="31"/>
        <v>-10490.577431513062</v>
      </c>
      <c r="G223" s="31">
        <f t="shared" si="32"/>
        <v>-801500.32149519143</v>
      </c>
      <c r="H223" s="29" t="str">
        <f t="shared" si="33"/>
        <v/>
      </c>
      <c r="I223" s="29" t="str">
        <f t="shared" si="34"/>
        <v/>
      </c>
      <c r="M223" s="29" t="str">
        <f t="shared" si="28"/>
        <v/>
      </c>
      <c r="N223" s="31" t="str">
        <f t="shared" si="29"/>
        <v/>
      </c>
    </row>
    <row r="224" spans="2:14" x14ac:dyDescent="0.25">
      <c r="B224" s="30">
        <f t="shared" si="35"/>
        <v>220</v>
      </c>
      <c r="C224" s="31">
        <f t="shared" si="27"/>
        <v>1750</v>
      </c>
      <c r="D224" s="31">
        <f>IFERROR(IF(LEN($B224)=0,"",IF(LEN(Dashboard!$D233)=0,0,Dashboard!$D233)),"")</f>
        <v>0</v>
      </c>
      <c r="E224" s="32">
        <f t="shared" si="30"/>
        <v>1.3291666666666672E-2</v>
      </c>
      <c r="F224" s="31">
        <f t="shared" si="31"/>
        <v>-10653.275106540257</v>
      </c>
      <c r="G224" s="31">
        <f t="shared" si="32"/>
        <v>-813903.59660173173</v>
      </c>
      <c r="H224" s="29" t="str">
        <f t="shared" si="33"/>
        <v/>
      </c>
      <c r="I224" s="29" t="str">
        <f t="shared" si="34"/>
        <v/>
      </c>
      <c r="M224" s="29" t="str">
        <f t="shared" si="28"/>
        <v/>
      </c>
      <c r="N224" s="31" t="str">
        <f t="shared" si="29"/>
        <v/>
      </c>
    </row>
    <row r="225" spans="2:14" x14ac:dyDescent="0.25">
      <c r="B225" s="30">
        <f t="shared" si="35"/>
        <v>221</v>
      </c>
      <c r="C225" s="31">
        <f t="shared" si="27"/>
        <v>1750</v>
      </c>
      <c r="D225" s="31">
        <f>IFERROR(IF(LEN($B225)=0,"",IF(LEN(Dashboard!$D234)=0,0,Dashboard!$D234)),"")</f>
        <v>0</v>
      </c>
      <c r="E225" s="32">
        <f t="shared" si="30"/>
        <v>1.3291666666666672E-2</v>
      </c>
      <c r="F225" s="31">
        <f t="shared" si="31"/>
        <v>-10818.135304831356</v>
      </c>
      <c r="G225" s="31">
        <f t="shared" si="32"/>
        <v>-826471.73190656304</v>
      </c>
      <c r="H225" s="29" t="str">
        <f t="shared" si="33"/>
        <v/>
      </c>
      <c r="I225" s="29" t="str">
        <f t="shared" si="34"/>
        <v/>
      </c>
      <c r="M225" s="29" t="str">
        <f t="shared" si="28"/>
        <v/>
      </c>
      <c r="N225" s="31" t="str">
        <f t="shared" si="29"/>
        <v/>
      </c>
    </row>
    <row r="226" spans="2:14" x14ac:dyDescent="0.25">
      <c r="B226" s="30">
        <f t="shared" si="35"/>
        <v>222</v>
      </c>
      <c r="C226" s="31">
        <f t="shared" si="27"/>
        <v>1750</v>
      </c>
      <c r="D226" s="31">
        <f>IFERROR(IF(LEN($B226)=0,"",IF(LEN(Dashboard!$D235)=0,0,Dashboard!$D235)),"")</f>
        <v>0</v>
      </c>
      <c r="E226" s="32">
        <f t="shared" si="30"/>
        <v>1.3291666666666672E-2</v>
      </c>
      <c r="F226" s="31">
        <f t="shared" si="31"/>
        <v>-10985.186769924738</v>
      </c>
      <c r="G226" s="31">
        <f t="shared" si="32"/>
        <v>-839206.91867648775</v>
      </c>
      <c r="H226" s="29" t="str">
        <f t="shared" si="33"/>
        <v/>
      </c>
      <c r="I226" s="29" t="str">
        <f t="shared" si="34"/>
        <v/>
      </c>
      <c r="M226" s="29" t="str">
        <f t="shared" si="28"/>
        <v/>
      </c>
      <c r="N226" s="31" t="str">
        <f t="shared" si="29"/>
        <v/>
      </c>
    </row>
    <row r="227" spans="2:14" x14ac:dyDescent="0.25">
      <c r="B227" s="30">
        <f t="shared" si="35"/>
        <v>223</v>
      </c>
      <c r="C227" s="31">
        <f t="shared" si="27"/>
        <v>1750</v>
      </c>
      <c r="D227" s="31">
        <f>IFERROR(IF(LEN($B227)=0,"",IF(LEN(Dashboard!$D236)=0,0,Dashboard!$D236)),"")</f>
        <v>0</v>
      </c>
      <c r="E227" s="32">
        <f t="shared" si="30"/>
        <v>1.3291666666666672E-2</v>
      </c>
      <c r="F227" s="31">
        <f t="shared" si="31"/>
        <v>-11154.458627408321</v>
      </c>
      <c r="G227" s="31">
        <f t="shared" si="32"/>
        <v>-852111.37730389612</v>
      </c>
      <c r="H227" s="29" t="str">
        <f t="shared" si="33"/>
        <v/>
      </c>
      <c r="I227" s="29" t="str">
        <f t="shared" si="34"/>
        <v/>
      </c>
      <c r="M227" s="29" t="str">
        <f t="shared" si="28"/>
        <v/>
      </c>
      <c r="N227" s="31" t="str">
        <f t="shared" si="29"/>
        <v/>
      </c>
    </row>
    <row r="228" spans="2:14" x14ac:dyDescent="0.25">
      <c r="B228" s="30">
        <f t="shared" si="35"/>
        <v>224</v>
      </c>
      <c r="C228" s="31">
        <f t="shared" si="27"/>
        <v>1750</v>
      </c>
      <c r="D228" s="31">
        <f>IFERROR(IF(LEN($B228)=0,"",IF(LEN(Dashboard!$D237)=0,0,Dashboard!$D237)),"")</f>
        <v>0</v>
      </c>
      <c r="E228" s="32">
        <f t="shared" si="30"/>
        <v>1.3291666666666672E-2</v>
      </c>
      <c r="F228" s="31">
        <f t="shared" si="31"/>
        <v>-11325.980389997623</v>
      </c>
      <c r="G228" s="31">
        <f t="shared" si="32"/>
        <v>-865187.35769389372</v>
      </c>
      <c r="H228" s="29" t="str">
        <f t="shared" si="33"/>
        <v/>
      </c>
      <c r="I228" s="29" t="str">
        <f t="shared" si="34"/>
        <v/>
      </c>
      <c r="M228" s="29" t="str">
        <f t="shared" si="28"/>
        <v/>
      </c>
      <c r="N228" s="31" t="str">
        <f t="shared" si="29"/>
        <v/>
      </c>
    </row>
    <row r="229" spans="2:14" x14ac:dyDescent="0.25">
      <c r="B229" s="30">
        <f t="shared" si="35"/>
        <v>225</v>
      </c>
      <c r="C229" s="31">
        <f t="shared" si="27"/>
        <v>1750</v>
      </c>
      <c r="D229" s="31">
        <f>IFERROR(IF(LEN($B229)=0,"",IF(LEN(Dashboard!$D238)=0,0,Dashboard!$D238)),"")</f>
        <v>0</v>
      </c>
      <c r="E229" s="32">
        <f t="shared" si="30"/>
        <v>1.3291666666666672E-2</v>
      </c>
      <c r="F229" s="31">
        <f t="shared" si="31"/>
        <v>-11499.781962681342</v>
      </c>
      <c r="G229" s="31">
        <f t="shared" si="32"/>
        <v>-878437.13965657505</v>
      </c>
      <c r="H229" s="29" t="str">
        <f t="shared" si="33"/>
        <v/>
      </c>
      <c r="I229" s="29" t="str">
        <f t="shared" si="34"/>
        <v/>
      </c>
      <c r="M229" s="29" t="str">
        <f t="shared" si="28"/>
        <v/>
      </c>
      <c r="N229" s="31" t="str">
        <f t="shared" si="29"/>
        <v/>
      </c>
    </row>
    <row r="230" spans="2:14" x14ac:dyDescent="0.25">
      <c r="B230" s="30">
        <f t="shared" si="35"/>
        <v>226</v>
      </c>
      <c r="C230" s="31">
        <f t="shared" si="27"/>
        <v>1750</v>
      </c>
      <c r="D230" s="31">
        <f>IFERROR(IF(LEN($B230)=0,"",IF(LEN(Dashboard!$D239)=0,0,Dashboard!$D239)),"")</f>
        <v>0</v>
      </c>
      <c r="E230" s="32">
        <f t="shared" si="30"/>
        <v>1.3291666666666672E-2</v>
      </c>
      <c r="F230" s="31">
        <f t="shared" si="31"/>
        <v>-11675.893647935314</v>
      </c>
      <c r="G230" s="31">
        <f t="shared" si="32"/>
        <v>-891863.03330451041</v>
      </c>
      <c r="H230" s="29" t="str">
        <f t="shared" si="33"/>
        <v/>
      </c>
      <c r="I230" s="29" t="str">
        <f t="shared" si="34"/>
        <v/>
      </c>
      <c r="M230" s="29" t="str">
        <f t="shared" si="28"/>
        <v/>
      </c>
      <c r="N230" s="31" t="str">
        <f t="shared" si="29"/>
        <v/>
      </c>
    </row>
    <row r="231" spans="2:14" x14ac:dyDescent="0.25">
      <c r="B231" s="30">
        <f t="shared" si="35"/>
        <v>227</v>
      </c>
      <c r="C231" s="31">
        <f t="shared" si="27"/>
        <v>1750</v>
      </c>
      <c r="D231" s="31">
        <f>IFERROR(IF(LEN($B231)=0,"",IF(LEN(Dashboard!$D240)=0,0,Dashboard!$D240)),"")</f>
        <v>0</v>
      </c>
      <c r="E231" s="32">
        <f t="shared" si="30"/>
        <v>1.3291666666666672E-2</v>
      </c>
      <c r="F231" s="31">
        <f t="shared" si="31"/>
        <v>-11854.34615100579</v>
      </c>
      <c r="G231" s="31">
        <f t="shared" si="32"/>
        <v>-905467.37945551623</v>
      </c>
      <c r="H231" s="29" t="str">
        <f t="shared" si="33"/>
        <v/>
      </c>
      <c r="I231" s="29" t="str">
        <f t="shared" si="34"/>
        <v/>
      </c>
      <c r="M231" s="29" t="str">
        <f t="shared" si="28"/>
        <v/>
      </c>
      <c r="N231" s="31" t="str">
        <f t="shared" si="29"/>
        <v/>
      </c>
    </row>
    <row r="232" spans="2:14" x14ac:dyDescent="0.25">
      <c r="B232" s="30">
        <f t="shared" si="35"/>
        <v>228</v>
      </c>
      <c r="C232" s="31">
        <f t="shared" si="27"/>
        <v>1750</v>
      </c>
      <c r="D232" s="31">
        <f>IFERROR(IF(LEN($B232)=0,"",IF(LEN(Dashboard!$D241)=0,0,Dashboard!$D241)),"")</f>
        <v>0</v>
      </c>
      <c r="E232" s="32">
        <f t="shared" si="30"/>
        <v>1.3291666666666672E-2</v>
      </c>
      <c r="F232" s="31">
        <f t="shared" si="31"/>
        <v>-12035.170585262907</v>
      </c>
      <c r="G232" s="31">
        <f t="shared" si="32"/>
        <v>-919252.55004077917</v>
      </c>
      <c r="H232" s="29" t="str">
        <f t="shared" si="33"/>
        <v/>
      </c>
      <c r="I232" s="29" t="str">
        <f t="shared" si="34"/>
        <v/>
      </c>
      <c r="M232" s="29" t="str">
        <f t="shared" si="28"/>
        <v/>
      </c>
      <c r="N232" s="31" t="str">
        <f t="shared" si="29"/>
        <v/>
      </c>
    </row>
    <row r="233" spans="2:14" x14ac:dyDescent="0.25">
      <c r="B233" s="30">
        <f t="shared" si="35"/>
        <v>229</v>
      </c>
      <c r="C233" s="31">
        <f t="shared" si="27"/>
        <v>1750</v>
      </c>
      <c r="D233" s="31">
        <f>IFERROR(IF(LEN($B233)=0,"",IF(LEN(Dashboard!$D242)=0,0,Dashboard!$D242)),"")</f>
        <v>0</v>
      </c>
      <c r="E233" s="32">
        <f t="shared" si="30"/>
        <v>1.3666666666666672E-2</v>
      </c>
      <c r="F233" s="31">
        <f t="shared" si="31"/>
        <v>-12563.118183890654</v>
      </c>
      <c r="G233" s="31">
        <f t="shared" si="32"/>
        <v>-933565.66822466988</v>
      </c>
      <c r="H233" s="29" t="str">
        <f t="shared" si="33"/>
        <v/>
      </c>
      <c r="I233" s="29" t="str">
        <f t="shared" si="34"/>
        <v/>
      </c>
      <c r="M233" s="29" t="str">
        <f t="shared" si="28"/>
        <v/>
      </c>
      <c r="N233" s="31" t="str">
        <f t="shared" si="29"/>
        <v/>
      </c>
    </row>
    <row r="234" spans="2:14" x14ac:dyDescent="0.25">
      <c r="B234" s="30">
        <f t="shared" si="35"/>
        <v>230</v>
      </c>
      <c r="C234" s="31">
        <f t="shared" si="27"/>
        <v>1750</v>
      </c>
      <c r="D234" s="31">
        <f>IFERROR(IF(LEN($B234)=0,"",IF(LEN(Dashboard!$D243)=0,0,Dashboard!$D243)),"")</f>
        <v>0</v>
      </c>
      <c r="E234" s="32">
        <f t="shared" si="30"/>
        <v>1.3666666666666672E-2</v>
      </c>
      <c r="F234" s="31">
        <f t="shared" si="31"/>
        <v>-12758.730799070494</v>
      </c>
      <c r="G234" s="31">
        <f t="shared" si="32"/>
        <v>-948074.39902374032</v>
      </c>
      <c r="H234" s="29" t="str">
        <f t="shared" si="33"/>
        <v/>
      </c>
      <c r="I234" s="29" t="str">
        <f t="shared" si="34"/>
        <v/>
      </c>
      <c r="M234" s="29" t="str">
        <f t="shared" si="28"/>
        <v/>
      </c>
      <c r="N234" s="31" t="str">
        <f t="shared" si="29"/>
        <v/>
      </c>
    </row>
    <row r="235" spans="2:14" x14ac:dyDescent="0.25">
      <c r="B235" s="30">
        <f t="shared" si="35"/>
        <v>231</v>
      </c>
      <c r="C235" s="31">
        <f t="shared" si="27"/>
        <v>1750</v>
      </c>
      <c r="D235" s="31">
        <f>IFERROR(IF(LEN($B235)=0,"",IF(LEN(Dashboard!$D244)=0,0,Dashboard!$D244)),"")</f>
        <v>0</v>
      </c>
      <c r="E235" s="32">
        <f t="shared" si="30"/>
        <v>1.3666666666666672E-2</v>
      </c>
      <c r="F235" s="31">
        <f t="shared" si="31"/>
        <v>-12957.01678665779</v>
      </c>
      <c r="G235" s="31">
        <f t="shared" si="32"/>
        <v>-962781.41581039806</v>
      </c>
      <c r="H235" s="29" t="str">
        <f t="shared" si="33"/>
        <v/>
      </c>
      <c r="I235" s="29" t="str">
        <f t="shared" si="34"/>
        <v/>
      </c>
      <c r="M235" s="29" t="str">
        <f t="shared" si="28"/>
        <v/>
      </c>
      <c r="N235" s="31" t="str">
        <f t="shared" si="29"/>
        <v/>
      </c>
    </row>
    <row r="236" spans="2:14" x14ac:dyDescent="0.25">
      <c r="B236" s="30">
        <f t="shared" si="35"/>
        <v>232</v>
      </c>
      <c r="C236" s="31">
        <f t="shared" si="27"/>
        <v>1750</v>
      </c>
      <c r="D236" s="31">
        <f>IFERROR(IF(LEN($B236)=0,"",IF(LEN(Dashboard!$D245)=0,0,Dashboard!$D245)),"")</f>
        <v>0</v>
      </c>
      <c r="E236" s="32">
        <f t="shared" si="30"/>
        <v>1.3666666666666672E-2</v>
      </c>
      <c r="F236" s="31">
        <f t="shared" si="31"/>
        <v>-13158.012682742112</v>
      </c>
      <c r="G236" s="31">
        <f t="shared" si="32"/>
        <v>-977689.42849314015</v>
      </c>
      <c r="H236" s="29" t="str">
        <f t="shared" si="33"/>
        <v/>
      </c>
      <c r="I236" s="29" t="str">
        <f t="shared" si="34"/>
        <v/>
      </c>
      <c r="M236" s="29" t="str">
        <f t="shared" si="28"/>
        <v/>
      </c>
      <c r="N236" s="31" t="str">
        <f t="shared" si="29"/>
        <v/>
      </c>
    </row>
    <row r="237" spans="2:14" x14ac:dyDescent="0.25">
      <c r="B237" s="30">
        <f t="shared" si="35"/>
        <v>233</v>
      </c>
      <c r="C237" s="31">
        <f t="shared" si="27"/>
        <v>1750</v>
      </c>
      <c r="D237" s="31">
        <f>IFERROR(IF(LEN($B237)=0,"",IF(LEN(Dashboard!$D246)=0,0,Dashboard!$D246)),"")</f>
        <v>0</v>
      </c>
      <c r="E237" s="32">
        <f t="shared" si="30"/>
        <v>1.3666666666666672E-2</v>
      </c>
      <c r="F237" s="31">
        <f t="shared" si="31"/>
        <v>-13361.755522739588</v>
      </c>
      <c r="G237" s="31">
        <f t="shared" si="32"/>
        <v>-992801.18401587976</v>
      </c>
      <c r="H237" s="29" t="str">
        <f t="shared" si="33"/>
        <v/>
      </c>
      <c r="I237" s="29" t="str">
        <f t="shared" si="34"/>
        <v/>
      </c>
      <c r="M237" s="29" t="str">
        <f t="shared" si="28"/>
        <v/>
      </c>
      <c r="N237" s="31" t="str">
        <f t="shared" si="29"/>
        <v/>
      </c>
    </row>
    <row r="238" spans="2:14" x14ac:dyDescent="0.25">
      <c r="B238" s="30">
        <f t="shared" si="35"/>
        <v>234</v>
      </c>
      <c r="C238" s="31">
        <f t="shared" si="27"/>
        <v>1750</v>
      </c>
      <c r="D238" s="31">
        <f>IFERROR(IF(LEN($B238)=0,"",IF(LEN(Dashboard!$D247)=0,0,Dashboard!$D247)),"")</f>
        <v>0</v>
      </c>
      <c r="E238" s="32">
        <f t="shared" si="30"/>
        <v>1.3666666666666672E-2</v>
      </c>
      <c r="F238" s="31">
        <f t="shared" si="31"/>
        <v>-13568.28284821703</v>
      </c>
      <c r="G238" s="31">
        <f t="shared" si="32"/>
        <v>-1008119.4668640968</v>
      </c>
      <c r="H238" s="29" t="str">
        <f t="shared" si="33"/>
        <v/>
      </c>
      <c r="I238" s="29" t="str">
        <f t="shared" si="34"/>
        <v/>
      </c>
      <c r="M238" s="29" t="str">
        <f t="shared" si="28"/>
        <v/>
      </c>
      <c r="N238" s="31" t="str">
        <f t="shared" si="29"/>
        <v/>
      </c>
    </row>
    <row r="239" spans="2:14" x14ac:dyDescent="0.25">
      <c r="B239" s="30">
        <f t="shared" si="35"/>
        <v>235</v>
      </c>
      <c r="C239" s="31">
        <f t="shared" si="27"/>
        <v>1750</v>
      </c>
      <c r="D239" s="31">
        <f>IFERROR(IF(LEN($B239)=0,"",IF(LEN(Dashboard!$D248)=0,0,Dashboard!$D248)),"")</f>
        <v>0</v>
      </c>
      <c r="E239" s="32">
        <f t="shared" si="30"/>
        <v>1.3666666666666672E-2</v>
      </c>
      <c r="F239" s="31">
        <f t="shared" si="31"/>
        <v>-13777.632713809329</v>
      </c>
      <c r="G239" s="31">
        <f t="shared" si="32"/>
        <v>-1023647.0995779062</v>
      </c>
      <c r="H239" s="29" t="str">
        <f t="shared" si="33"/>
        <v/>
      </c>
      <c r="I239" s="29" t="str">
        <f t="shared" si="34"/>
        <v/>
      </c>
      <c r="M239" s="29" t="str">
        <f t="shared" si="28"/>
        <v/>
      </c>
      <c r="N239" s="31" t="str">
        <f t="shared" si="29"/>
        <v/>
      </c>
    </row>
    <row r="240" spans="2:14" x14ac:dyDescent="0.25">
      <c r="B240" s="30">
        <f t="shared" si="35"/>
        <v>236</v>
      </c>
      <c r="C240" s="31">
        <f t="shared" si="27"/>
        <v>1750</v>
      </c>
      <c r="D240" s="31">
        <f>IFERROR(IF(LEN($B240)=0,"",IF(LEN(Dashboard!$D249)=0,0,Dashboard!$D249)),"")</f>
        <v>0</v>
      </c>
      <c r="E240" s="32">
        <f t="shared" si="30"/>
        <v>1.3666666666666672E-2</v>
      </c>
      <c r="F240" s="31">
        <f t="shared" si="31"/>
        <v>-13989.843694231391</v>
      </c>
      <c r="G240" s="31">
        <f t="shared" si="32"/>
        <v>-1039386.9432721375</v>
      </c>
      <c r="H240" s="29" t="str">
        <f t="shared" si="33"/>
        <v/>
      </c>
      <c r="I240" s="29" t="str">
        <f t="shared" si="34"/>
        <v/>
      </c>
      <c r="M240" s="29" t="str">
        <f t="shared" si="28"/>
        <v/>
      </c>
      <c r="N240" s="31" t="str">
        <f t="shared" si="29"/>
        <v/>
      </c>
    </row>
    <row r="241" spans="2:14" x14ac:dyDescent="0.25">
      <c r="B241" s="30">
        <f t="shared" si="35"/>
        <v>237</v>
      </c>
      <c r="C241" s="31">
        <f t="shared" si="27"/>
        <v>1750</v>
      </c>
      <c r="D241" s="31">
        <f>IFERROR(IF(LEN($B241)=0,"",IF(LEN(Dashboard!$D250)=0,0,Dashboard!$D250)),"")</f>
        <v>0</v>
      </c>
      <c r="E241" s="32">
        <f t="shared" si="30"/>
        <v>1.3666666666666672E-2</v>
      </c>
      <c r="F241" s="31">
        <f t="shared" si="31"/>
        <v>-14204.954891385885</v>
      </c>
      <c r="G241" s="31">
        <f t="shared" si="32"/>
        <v>-1055341.8981635235</v>
      </c>
      <c r="H241" s="29" t="str">
        <f t="shared" si="33"/>
        <v/>
      </c>
      <c r="I241" s="29" t="str">
        <f t="shared" si="34"/>
        <v/>
      </c>
      <c r="M241" s="29" t="str">
        <f t="shared" si="28"/>
        <v/>
      </c>
      <c r="N241" s="31" t="str">
        <f t="shared" si="29"/>
        <v/>
      </c>
    </row>
    <row r="242" spans="2:14" x14ac:dyDescent="0.25">
      <c r="B242" s="30">
        <f t="shared" si="35"/>
        <v>238</v>
      </c>
      <c r="C242" s="31">
        <f t="shared" si="27"/>
        <v>1750</v>
      </c>
      <c r="D242" s="31">
        <f>IFERROR(IF(LEN($B242)=0,"",IF(LEN(Dashboard!$D251)=0,0,Dashboard!$D251)),"")</f>
        <v>0</v>
      </c>
      <c r="E242" s="32">
        <f t="shared" si="30"/>
        <v>1.3666666666666672E-2</v>
      </c>
      <c r="F242" s="31">
        <f t="shared" si="31"/>
        <v>-14423.005941568161</v>
      </c>
      <c r="G242" s="31">
        <f t="shared" si="32"/>
        <v>-1071514.9041050917</v>
      </c>
      <c r="H242" s="29" t="str">
        <f t="shared" si="33"/>
        <v/>
      </c>
      <c r="I242" s="29" t="str">
        <f t="shared" si="34"/>
        <v/>
      </c>
      <c r="M242" s="29" t="str">
        <f t="shared" si="28"/>
        <v/>
      </c>
      <c r="N242" s="31" t="str">
        <f t="shared" si="29"/>
        <v/>
      </c>
    </row>
    <row r="243" spans="2:14" x14ac:dyDescent="0.25">
      <c r="B243" s="30">
        <f t="shared" si="35"/>
        <v>239</v>
      </c>
      <c r="C243" s="31">
        <f t="shared" si="27"/>
        <v>1750</v>
      </c>
      <c r="D243" s="31">
        <f>IFERROR(IF(LEN($B243)=0,"",IF(LEN(Dashboard!$D252)=0,0,Dashboard!$D252)),"")</f>
        <v>0</v>
      </c>
      <c r="E243" s="32">
        <f t="shared" si="30"/>
        <v>1.3666666666666672E-2</v>
      </c>
      <c r="F243" s="31">
        <f t="shared" si="31"/>
        <v>-14644.037022769593</v>
      </c>
      <c r="G243" s="31">
        <f t="shared" si="32"/>
        <v>-1087908.9411278614</v>
      </c>
      <c r="H243" s="29" t="str">
        <f t="shared" si="33"/>
        <v/>
      </c>
      <c r="I243" s="29" t="str">
        <f t="shared" si="34"/>
        <v/>
      </c>
      <c r="M243" s="29" t="str">
        <f t="shared" si="28"/>
        <v/>
      </c>
      <c r="N243" s="31" t="str">
        <f t="shared" si="29"/>
        <v/>
      </c>
    </row>
    <row r="244" spans="2:14" x14ac:dyDescent="0.25">
      <c r="B244" s="30">
        <f t="shared" si="35"/>
        <v>240</v>
      </c>
      <c r="C244" s="31">
        <f t="shared" si="27"/>
        <v>1750</v>
      </c>
      <c r="D244" s="31">
        <f>IFERROR(IF(LEN($B244)=0,"",IF(LEN(Dashboard!$D253)=0,0,Dashboard!$D253)),"")</f>
        <v>0</v>
      </c>
      <c r="E244" s="32">
        <f t="shared" si="30"/>
        <v>1.3666666666666672E-2</v>
      </c>
      <c r="F244" s="31">
        <f t="shared" si="31"/>
        <v>-14868.088862080778</v>
      </c>
      <c r="G244" s="31">
        <f t="shared" si="32"/>
        <v>-1104527.0299899422</v>
      </c>
      <c r="H244" s="29" t="str">
        <f t="shared" si="33"/>
        <v/>
      </c>
      <c r="I244" s="29" t="str">
        <f t="shared" si="34"/>
        <v/>
      </c>
      <c r="M244" s="29" t="str">
        <f t="shared" si="28"/>
        <v/>
      </c>
      <c r="N244" s="31" t="str">
        <f t="shared" si="29"/>
        <v/>
      </c>
    </row>
    <row r="245" spans="2:14" x14ac:dyDescent="0.25">
      <c r="B245" s="30">
        <f t="shared" si="35"/>
        <v>241</v>
      </c>
      <c r="C245" s="31">
        <f t="shared" si="27"/>
        <v>1750</v>
      </c>
      <c r="D245" s="31">
        <f>IFERROR(IF(LEN($B245)=0,"",IF(LEN(Dashboard!$D254)=0,0,Dashboard!$D254)),"")</f>
        <v>0</v>
      </c>
      <c r="E245" s="32">
        <f t="shared" si="30"/>
        <v>1.4041666666666673E-2</v>
      </c>
      <c r="F245" s="31">
        <f t="shared" si="31"/>
        <v>-15509.400379442111</v>
      </c>
      <c r="G245" s="31">
        <f t="shared" si="32"/>
        <v>-1121786.4303693844</v>
      </c>
      <c r="H245" s="29" t="str">
        <f t="shared" si="33"/>
        <v/>
      </c>
      <c r="I245" s="29" t="str">
        <f t="shared" si="34"/>
        <v/>
      </c>
      <c r="M245" s="29" t="str">
        <f t="shared" si="28"/>
        <v/>
      </c>
      <c r="N245" s="31" t="str">
        <f t="shared" si="29"/>
        <v/>
      </c>
    </row>
    <row r="246" spans="2:14" x14ac:dyDescent="0.25">
      <c r="B246" s="30">
        <f t="shared" si="35"/>
        <v>242</v>
      </c>
      <c r="C246" s="31">
        <f t="shared" si="27"/>
        <v>1750</v>
      </c>
      <c r="D246" s="31">
        <f>IFERROR(IF(LEN($B246)=0,"",IF(LEN(Dashboard!$D255)=0,0,Dashboard!$D255)),"")</f>
        <v>0</v>
      </c>
      <c r="E246" s="32">
        <f t="shared" si="30"/>
        <v>1.4041666666666673E-2</v>
      </c>
      <c r="F246" s="31">
        <f t="shared" si="31"/>
        <v>-15751.751126436779</v>
      </c>
      <c r="G246" s="31">
        <f t="shared" si="32"/>
        <v>-1139288.1814958211</v>
      </c>
      <c r="H246" s="29" t="str">
        <f t="shared" si="33"/>
        <v/>
      </c>
      <c r="I246" s="29" t="str">
        <f t="shared" si="34"/>
        <v/>
      </c>
      <c r="M246" s="29" t="str">
        <f t="shared" si="28"/>
        <v/>
      </c>
      <c r="N246" s="31" t="str">
        <f t="shared" si="29"/>
        <v/>
      </c>
    </row>
    <row r="247" spans="2:14" x14ac:dyDescent="0.25">
      <c r="B247" s="30">
        <f t="shared" si="35"/>
        <v>243</v>
      </c>
      <c r="C247" s="31">
        <f t="shared" si="27"/>
        <v>1750</v>
      </c>
      <c r="D247" s="31">
        <f>IFERROR(IF(LEN($B247)=0,"",IF(LEN(Dashboard!$D256)=0,0,Dashboard!$D256)),"")</f>
        <v>0</v>
      </c>
      <c r="E247" s="32">
        <f t="shared" si="30"/>
        <v>1.4041666666666673E-2</v>
      </c>
      <c r="F247" s="31">
        <f t="shared" si="31"/>
        <v>-15997.504881837162</v>
      </c>
      <c r="G247" s="31">
        <f t="shared" si="32"/>
        <v>-1157035.6863776583</v>
      </c>
      <c r="H247" s="29" t="str">
        <f t="shared" si="33"/>
        <v/>
      </c>
      <c r="I247" s="29" t="str">
        <f t="shared" si="34"/>
        <v/>
      </c>
      <c r="M247" s="29" t="str">
        <f t="shared" si="28"/>
        <v/>
      </c>
      <c r="N247" s="31" t="str">
        <f t="shared" si="29"/>
        <v/>
      </c>
    </row>
    <row r="248" spans="2:14" x14ac:dyDescent="0.25">
      <c r="B248" s="30">
        <f t="shared" si="35"/>
        <v>244</v>
      </c>
      <c r="C248" s="31">
        <f t="shared" si="27"/>
        <v>1750</v>
      </c>
      <c r="D248" s="31">
        <f>IFERROR(IF(LEN($B248)=0,"",IF(LEN(Dashboard!$D257)=0,0,Dashboard!$D257)),"")</f>
        <v>0</v>
      </c>
      <c r="E248" s="32">
        <f t="shared" si="30"/>
        <v>1.4041666666666673E-2</v>
      </c>
      <c r="F248" s="31">
        <f t="shared" si="31"/>
        <v>-16246.709429552959</v>
      </c>
      <c r="G248" s="31">
        <f t="shared" si="32"/>
        <v>-1175032.3958072113</v>
      </c>
      <c r="H248" s="29" t="str">
        <f t="shared" si="33"/>
        <v/>
      </c>
      <c r="I248" s="29" t="str">
        <f t="shared" si="34"/>
        <v/>
      </c>
      <c r="M248" s="29" t="str">
        <f t="shared" si="28"/>
        <v/>
      </c>
      <c r="N248" s="31" t="str">
        <f t="shared" si="29"/>
        <v/>
      </c>
    </row>
    <row r="249" spans="2:14" x14ac:dyDescent="0.25">
      <c r="B249" s="30">
        <f t="shared" si="35"/>
        <v>245</v>
      </c>
      <c r="C249" s="31">
        <f t="shared" si="27"/>
        <v>1750</v>
      </c>
      <c r="D249" s="31">
        <f>IFERROR(IF(LEN($B249)=0,"",IF(LEN(Dashboard!$D258)=0,0,Dashboard!$D258)),"")</f>
        <v>0</v>
      </c>
      <c r="E249" s="32">
        <f t="shared" si="30"/>
        <v>1.4041666666666673E-2</v>
      </c>
      <c r="F249" s="31">
        <f t="shared" si="31"/>
        <v>-16499.4132244596</v>
      </c>
      <c r="G249" s="31">
        <f t="shared" si="32"/>
        <v>-1193281.8090316709</v>
      </c>
      <c r="H249" s="29" t="str">
        <f t="shared" si="33"/>
        <v/>
      </c>
      <c r="I249" s="29" t="str">
        <f t="shared" si="34"/>
        <v/>
      </c>
      <c r="M249" s="29" t="str">
        <f t="shared" si="28"/>
        <v/>
      </c>
      <c r="N249" s="31" t="str">
        <f t="shared" si="29"/>
        <v/>
      </c>
    </row>
    <row r="250" spans="2:14" x14ac:dyDescent="0.25">
      <c r="B250" s="30">
        <f t="shared" si="35"/>
        <v>246</v>
      </c>
      <c r="C250" s="31">
        <f t="shared" si="27"/>
        <v>1750</v>
      </c>
      <c r="D250" s="31">
        <f>IFERROR(IF(LEN($B250)=0,"",IF(LEN(Dashboard!$D259)=0,0,Dashboard!$D259)),"")</f>
        <v>0</v>
      </c>
      <c r="E250" s="32">
        <f t="shared" si="30"/>
        <v>1.4041666666666673E-2</v>
      </c>
      <c r="F250" s="31">
        <f t="shared" si="31"/>
        <v>-16755.665401819719</v>
      </c>
      <c r="G250" s="31">
        <f t="shared" si="32"/>
        <v>-1211787.4744334905</v>
      </c>
      <c r="H250" s="29" t="str">
        <f t="shared" si="33"/>
        <v/>
      </c>
      <c r="I250" s="29" t="str">
        <f t="shared" si="34"/>
        <v/>
      </c>
      <c r="M250" s="29" t="str">
        <f t="shared" si="28"/>
        <v/>
      </c>
      <c r="N250" s="31" t="str">
        <f t="shared" si="29"/>
        <v/>
      </c>
    </row>
    <row r="251" spans="2:14" x14ac:dyDescent="0.25">
      <c r="B251" s="30">
        <f t="shared" si="35"/>
        <v>247</v>
      </c>
      <c r="C251" s="31">
        <f t="shared" si="27"/>
        <v>1750</v>
      </c>
      <c r="D251" s="31">
        <f>IFERROR(IF(LEN($B251)=0,"",IF(LEN(Dashboard!$D260)=0,0,Dashboard!$D260)),"")</f>
        <v>0</v>
      </c>
      <c r="E251" s="32">
        <f t="shared" si="30"/>
        <v>1.4041666666666673E-2</v>
      </c>
      <c r="F251" s="31">
        <f t="shared" si="31"/>
        <v>-17015.515786836939</v>
      </c>
      <c r="G251" s="31">
        <f t="shared" si="32"/>
        <v>-1230552.9902203274</v>
      </c>
      <c r="H251" s="29" t="str">
        <f t="shared" si="33"/>
        <v/>
      </c>
      <c r="I251" s="29" t="str">
        <f t="shared" si="34"/>
        <v/>
      </c>
      <c r="M251" s="29" t="str">
        <f t="shared" si="28"/>
        <v/>
      </c>
      <c r="N251" s="31" t="str">
        <f t="shared" si="29"/>
        <v/>
      </c>
    </row>
    <row r="252" spans="2:14" x14ac:dyDescent="0.25">
      <c r="B252" s="30">
        <f t="shared" si="35"/>
        <v>248</v>
      </c>
      <c r="C252" s="31">
        <f t="shared" si="27"/>
        <v>1750</v>
      </c>
      <c r="D252" s="31">
        <f>IFERROR(IF(LEN($B252)=0,"",IF(LEN(Dashboard!$D261)=0,0,Dashboard!$D261)),"")</f>
        <v>0</v>
      </c>
      <c r="E252" s="32">
        <f t="shared" si="30"/>
        <v>1.4041666666666673E-2</v>
      </c>
      <c r="F252" s="31">
        <f t="shared" si="31"/>
        <v>-17279.01490434377</v>
      </c>
      <c r="G252" s="31">
        <f t="shared" si="32"/>
        <v>-1249582.0051246712</v>
      </c>
      <c r="H252" s="29" t="str">
        <f t="shared" si="33"/>
        <v/>
      </c>
      <c r="I252" s="29" t="str">
        <f t="shared" si="34"/>
        <v/>
      </c>
      <c r="M252" s="29" t="str">
        <f t="shared" si="28"/>
        <v/>
      </c>
      <c r="N252" s="31" t="str">
        <f t="shared" si="29"/>
        <v/>
      </c>
    </row>
    <row r="253" spans="2:14" x14ac:dyDescent="0.25">
      <c r="B253" s="30">
        <f t="shared" si="35"/>
        <v>249</v>
      </c>
      <c r="C253" s="31">
        <f t="shared" si="27"/>
        <v>1750</v>
      </c>
      <c r="D253" s="31">
        <f>IFERROR(IF(LEN($B253)=0,"",IF(LEN(Dashboard!$D262)=0,0,Dashboard!$D262)),"")</f>
        <v>0</v>
      </c>
      <c r="E253" s="32">
        <f t="shared" si="30"/>
        <v>1.4041666666666673E-2</v>
      </c>
      <c r="F253" s="31">
        <f t="shared" si="31"/>
        <v>-17546.213988625597</v>
      </c>
      <c r="G253" s="31">
        <f t="shared" si="32"/>
        <v>-1268878.2191132968</v>
      </c>
      <c r="H253" s="29" t="str">
        <f t="shared" si="33"/>
        <v/>
      </c>
      <c r="I253" s="29" t="str">
        <f t="shared" si="34"/>
        <v/>
      </c>
      <c r="M253" s="29" t="str">
        <f t="shared" si="28"/>
        <v/>
      </c>
      <c r="N253" s="31" t="str">
        <f t="shared" si="29"/>
        <v/>
      </c>
    </row>
    <row r="254" spans="2:14" x14ac:dyDescent="0.25">
      <c r="B254" s="30">
        <f t="shared" si="35"/>
        <v>250</v>
      </c>
      <c r="C254" s="31">
        <f t="shared" si="27"/>
        <v>1750</v>
      </c>
      <c r="D254" s="31">
        <f>IFERROR(IF(LEN($B254)=0,"",IF(LEN(Dashboard!$D263)=0,0,Dashboard!$D263)),"")</f>
        <v>0</v>
      </c>
      <c r="E254" s="32">
        <f t="shared" si="30"/>
        <v>1.4041666666666673E-2</v>
      </c>
      <c r="F254" s="31">
        <f t="shared" si="31"/>
        <v>-17817.16499338255</v>
      </c>
      <c r="G254" s="31">
        <f t="shared" si="32"/>
        <v>-1288445.3841066794</v>
      </c>
      <c r="H254" s="29" t="str">
        <f t="shared" si="33"/>
        <v/>
      </c>
      <c r="I254" s="29" t="str">
        <f t="shared" si="34"/>
        <v/>
      </c>
      <c r="M254" s="29" t="str">
        <f t="shared" si="28"/>
        <v/>
      </c>
      <c r="N254" s="31" t="str">
        <f t="shared" si="29"/>
        <v/>
      </c>
    </row>
    <row r="255" spans="2:14" x14ac:dyDescent="0.25">
      <c r="B255" s="30">
        <f t="shared" si="35"/>
        <v>251</v>
      </c>
      <c r="C255" s="31">
        <f t="shared" si="27"/>
        <v>1750</v>
      </c>
      <c r="D255" s="31">
        <f>IFERROR(IF(LEN($B255)=0,"",IF(LEN(Dashboard!$D264)=0,0,Dashboard!$D264)),"")</f>
        <v>0</v>
      </c>
      <c r="E255" s="32">
        <f t="shared" si="30"/>
        <v>1.4041666666666673E-2</v>
      </c>
      <c r="F255" s="31">
        <f t="shared" si="31"/>
        <v>-18091.920601831298</v>
      </c>
      <c r="G255" s="31">
        <f t="shared" si="32"/>
        <v>-1308287.3047085106</v>
      </c>
      <c r="H255" s="29" t="str">
        <f t="shared" si="33"/>
        <v/>
      </c>
      <c r="I255" s="29" t="str">
        <f t="shared" si="34"/>
        <v/>
      </c>
      <c r="M255" s="29" t="str">
        <f t="shared" si="28"/>
        <v/>
      </c>
      <c r="N255" s="31" t="str">
        <f t="shared" si="29"/>
        <v/>
      </c>
    </row>
    <row r="256" spans="2:14" x14ac:dyDescent="0.25">
      <c r="B256" s="30">
        <f t="shared" si="35"/>
        <v>252</v>
      </c>
      <c r="C256" s="31">
        <f t="shared" si="27"/>
        <v>1750</v>
      </c>
      <c r="D256" s="31">
        <f>IFERROR(IF(LEN($B256)=0,"",IF(LEN(Dashboard!$D265)=0,0,Dashboard!$D265)),"")</f>
        <v>0</v>
      </c>
      <c r="E256" s="32">
        <f t="shared" si="30"/>
        <v>1.4041666666666673E-2</v>
      </c>
      <c r="F256" s="31">
        <f t="shared" si="31"/>
        <v>-18370.534236948679</v>
      </c>
      <c r="G256" s="31">
        <f t="shared" si="32"/>
        <v>-1328407.8389454593</v>
      </c>
      <c r="H256" s="29" t="str">
        <f t="shared" si="33"/>
        <v/>
      </c>
      <c r="I256" s="29" t="str">
        <f t="shared" si="34"/>
        <v/>
      </c>
      <c r="M256" s="29" t="str">
        <f t="shared" si="28"/>
        <v/>
      </c>
      <c r="N256" s="31" t="str">
        <f t="shared" si="29"/>
        <v/>
      </c>
    </row>
    <row r="257" spans="2:14" x14ac:dyDescent="0.25">
      <c r="B257" s="30">
        <f t="shared" si="35"/>
        <v>253</v>
      </c>
      <c r="C257" s="31">
        <f t="shared" si="27"/>
        <v>1750</v>
      </c>
      <c r="D257" s="31">
        <f>IFERROR(IF(LEN($B257)=0,"",IF(LEN(Dashboard!$D266)=0,0,Dashboard!$D266)),"")</f>
        <v>0</v>
      </c>
      <c r="E257" s="32">
        <f t="shared" si="30"/>
        <v>1.4416666666666673E-2</v>
      </c>
      <c r="F257" s="31">
        <f t="shared" si="31"/>
        <v>-19151.213011463715</v>
      </c>
      <c r="G257" s="31">
        <f t="shared" si="32"/>
        <v>-1349309.051956923</v>
      </c>
      <c r="H257" s="29" t="str">
        <f t="shared" si="33"/>
        <v/>
      </c>
      <c r="I257" s="29" t="str">
        <f t="shared" si="34"/>
        <v/>
      </c>
      <c r="M257" s="29" t="str">
        <f t="shared" si="28"/>
        <v/>
      </c>
      <c r="N257" s="31" t="str">
        <f t="shared" si="29"/>
        <v/>
      </c>
    </row>
    <row r="258" spans="2:14" x14ac:dyDescent="0.25">
      <c r="B258" s="30">
        <f t="shared" si="35"/>
        <v>254</v>
      </c>
      <c r="C258" s="31">
        <f t="shared" si="27"/>
        <v>1750</v>
      </c>
      <c r="D258" s="31">
        <f>IFERROR(IF(LEN($B258)=0,"",IF(LEN(Dashboard!$D267)=0,0,Dashboard!$D267)),"")</f>
        <v>0</v>
      </c>
      <c r="E258" s="32">
        <f t="shared" si="30"/>
        <v>1.4416666666666673E-2</v>
      </c>
      <c r="F258" s="31">
        <f t="shared" si="31"/>
        <v>-19452.538832378981</v>
      </c>
      <c r="G258" s="31">
        <f t="shared" si="32"/>
        <v>-1370511.590789302</v>
      </c>
      <c r="H258" s="29" t="str">
        <f t="shared" si="33"/>
        <v/>
      </c>
      <c r="I258" s="29" t="str">
        <f t="shared" si="34"/>
        <v/>
      </c>
      <c r="M258" s="29" t="str">
        <f t="shared" si="28"/>
        <v/>
      </c>
      <c r="N258" s="31" t="str">
        <f t="shared" si="29"/>
        <v/>
      </c>
    </row>
    <row r="259" spans="2:14" x14ac:dyDescent="0.25">
      <c r="B259" s="30">
        <f t="shared" si="35"/>
        <v>255</v>
      </c>
      <c r="C259" s="31">
        <f t="shared" si="27"/>
        <v>1750</v>
      </c>
      <c r="D259" s="31">
        <f>IFERROR(IF(LEN($B259)=0,"",IF(LEN(Dashboard!$D268)=0,0,Dashboard!$D268)),"")</f>
        <v>0</v>
      </c>
      <c r="E259" s="32">
        <f t="shared" si="30"/>
        <v>1.4416666666666673E-2</v>
      </c>
      <c r="F259" s="31">
        <f t="shared" si="31"/>
        <v>-19758.208767212447</v>
      </c>
      <c r="G259" s="31">
        <f t="shared" si="32"/>
        <v>-1392019.7995565145</v>
      </c>
      <c r="H259" s="29" t="str">
        <f t="shared" si="33"/>
        <v/>
      </c>
      <c r="I259" s="29" t="str">
        <f t="shared" si="34"/>
        <v/>
      </c>
      <c r="M259" s="29" t="str">
        <f t="shared" si="28"/>
        <v/>
      </c>
      <c r="N259" s="31" t="str">
        <f t="shared" si="29"/>
        <v/>
      </c>
    </row>
    <row r="260" spans="2:14" x14ac:dyDescent="0.25">
      <c r="B260" s="30">
        <f t="shared" si="35"/>
        <v>256</v>
      </c>
      <c r="C260" s="31">
        <f t="shared" si="27"/>
        <v>1750</v>
      </c>
      <c r="D260" s="31">
        <f>IFERROR(IF(LEN($B260)=0,"",IF(LEN(Dashboard!$D269)=0,0,Dashboard!$D269)),"")</f>
        <v>0</v>
      </c>
      <c r="E260" s="32">
        <f t="shared" si="30"/>
        <v>1.4416666666666673E-2</v>
      </c>
      <c r="F260" s="31">
        <f t="shared" si="31"/>
        <v>-20068.285443606426</v>
      </c>
      <c r="G260" s="31">
        <f t="shared" si="32"/>
        <v>-1413838.0850001208</v>
      </c>
      <c r="H260" s="29" t="str">
        <f t="shared" si="33"/>
        <v/>
      </c>
      <c r="I260" s="29" t="str">
        <f t="shared" si="34"/>
        <v/>
      </c>
      <c r="M260" s="29" t="str">
        <f t="shared" si="28"/>
        <v/>
      </c>
      <c r="N260" s="31" t="str">
        <f t="shared" si="29"/>
        <v/>
      </c>
    </row>
    <row r="261" spans="2:14" x14ac:dyDescent="0.25">
      <c r="B261" s="30">
        <f t="shared" si="35"/>
        <v>257</v>
      </c>
      <c r="C261" s="31">
        <f t="shared" ref="C261:C324" si="36">IFERROR(currentmonthlypayment,"")</f>
        <v>1750</v>
      </c>
      <c r="D261" s="31">
        <f>IFERROR(IF(LEN($B261)=0,"",IF(LEN(Dashboard!$D270)=0,0,Dashboard!$D270)),"")</f>
        <v>0</v>
      </c>
      <c r="E261" s="32">
        <f t="shared" si="30"/>
        <v>1.4416666666666673E-2</v>
      </c>
      <c r="F261" s="31">
        <f t="shared" si="31"/>
        <v>-20382.832392085085</v>
      </c>
      <c r="G261" s="31">
        <f t="shared" si="32"/>
        <v>-1435970.9173922059</v>
      </c>
      <c r="H261" s="29" t="str">
        <f t="shared" si="33"/>
        <v/>
      </c>
      <c r="I261" s="29" t="str">
        <f t="shared" si="34"/>
        <v/>
      </c>
      <c r="M261" s="29" t="str">
        <f t="shared" ref="M261:M324" si="37">IF($B261&lt;=$K$4,$B261,"")</f>
        <v/>
      </c>
      <c r="N261" s="31" t="str">
        <f t="shared" ref="N261:N324" si="38">IF($B261&lt;=$K$4,IF($G261&lt;0,0,$G261),"")</f>
        <v/>
      </c>
    </row>
    <row r="262" spans="2:14" x14ac:dyDescent="0.25">
      <c r="B262" s="30">
        <f t="shared" si="35"/>
        <v>258</v>
      </c>
      <c r="C262" s="31">
        <f t="shared" si="36"/>
        <v>1750</v>
      </c>
      <c r="D262" s="31">
        <f>IFERROR(IF(LEN($B262)=0,"",IF(LEN(Dashboard!$D271)=0,0,Dashboard!$D271)),"")</f>
        <v>0</v>
      </c>
      <c r="E262" s="32">
        <f t="shared" ref="E262:E325" si="39">IFERROR(IF(LEN($B262)=0,"",IF(MOD($B262,12)=1,$E261+(ratechange)/12,$E261)),"")</f>
        <v>1.4416666666666673E-2</v>
      </c>
      <c r="F262" s="31">
        <f t="shared" ref="F262:F325" si="40">IFERROR(IF(LEN($B262)=0,"",($G261+$D262)*$E262),"")</f>
        <v>-20701.914059070979</v>
      </c>
      <c r="G262" s="31">
        <f t="shared" ref="G262:G325" si="41">IFERROR(IF(LEN($B262)=0,"",$G261+$F262+$D262-$C262),"")</f>
        <v>-1458422.8314512768</v>
      </c>
      <c r="H262" s="29" t="str">
        <f t="shared" ref="H262:H325" si="42">IFERROR(IF(OR($E262&lt;0,$F262&lt;0),"",$B262),"")</f>
        <v/>
      </c>
      <c r="I262" s="29" t="str">
        <f t="shared" ref="I262:I325" si="43">IFERROR(IF(OR($E262&lt;0,$G262&lt;0),"",$B262),"")</f>
        <v/>
      </c>
      <c r="M262" s="29" t="str">
        <f t="shared" si="37"/>
        <v/>
      </c>
      <c r="N262" s="31" t="str">
        <f t="shared" si="38"/>
        <v/>
      </c>
    </row>
    <row r="263" spans="2:14" x14ac:dyDescent="0.25">
      <c r="B263" s="30">
        <f t="shared" ref="B263:B326" si="44">IFERROR($B262+1,"")</f>
        <v>259</v>
      </c>
      <c r="C263" s="31">
        <f t="shared" si="36"/>
        <v>1750</v>
      </c>
      <c r="D263" s="31">
        <f>IFERROR(IF(LEN($B263)=0,"",IF(LEN(Dashboard!$D272)=0,0,Dashboard!$D272)),"")</f>
        <v>0</v>
      </c>
      <c r="E263" s="32">
        <f t="shared" si="39"/>
        <v>1.4416666666666673E-2</v>
      </c>
      <c r="F263" s="31">
        <f t="shared" si="40"/>
        <v>-21025.595820089249</v>
      </c>
      <c r="G263" s="31">
        <f t="shared" si="41"/>
        <v>-1481198.4272713661</v>
      </c>
      <c r="H263" s="29" t="str">
        <f t="shared" si="42"/>
        <v/>
      </c>
      <c r="I263" s="29" t="str">
        <f t="shared" si="43"/>
        <v/>
      </c>
      <c r="M263" s="29" t="str">
        <f t="shared" si="37"/>
        <v/>
      </c>
      <c r="N263" s="31" t="str">
        <f t="shared" si="38"/>
        <v/>
      </c>
    </row>
    <row r="264" spans="2:14" x14ac:dyDescent="0.25">
      <c r="B264" s="30">
        <f t="shared" si="44"/>
        <v>260</v>
      </c>
      <c r="C264" s="31">
        <f t="shared" si="36"/>
        <v>1750</v>
      </c>
      <c r="D264" s="31">
        <f>IFERROR(IF(LEN($B264)=0,"",IF(LEN(Dashboard!$D273)=0,0,Dashboard!$D273)),"")</f>
        <v>0</v>
      </c>
      <c r="E264" s="32">
        <f t="shared" si="39"/>
        <v>1.4416666666666673E-2</v>
      </c>
      <c r="F264" s="31">
        <f t="shared" si="40"/>
        <v>-21353.943993162204</v>
      </c>
      <c r="G264" s="31">
        <f t="shared" si="41"/>
        <v>-1504302.3712645283</v>
      </c>
      <c r="H264" s="29" t="str">
        <f t="shared" si="42"/>
        <v/>
      </c>
      <c r="I264" s="29" t="str">
        <f t="shared" si="43"/>
        <v/>
      </c>
      <c r="M264" s="29" t="str">
        <f t="shared" si="37"/>
        <v/>
      </c>
      <c r="N264" s="31" t="str">
        <f t="shared" si="38"/>
        <v/>
      </c>
    </row>
    <row r="265" spans="2:14" x14ac:dyDescent="0.25">
      <c r="B265" s="30">
        <f t="shared" si="44"/>
        <v>261</v>
      </c>
      <c r="C265" s="31">
        <f t="shared" si="36"/>
        <v>1750</v>
      </c>
      <c r="D265" s="31">
        <f>IFERROR(IF(LEN($B265)=0,"",IF(LEN(Dashboard!$D274)=0,0,Dashboard!$D274)),"")</f>
        <v>0</v>
      </c>
      <c r="E265" s="32">
        <f t="shared" si="39"/>
        <v>1.4416666666666673E-2</v>
      </c>
      <c r="F265" s="31">
        <f t="shared" si="40"/>
        <v>-21687.025852396957</v>
      </c>
      <c r="G265" s="31">
        <f t="shared" si="41"/>
        <v>-1527739.3971169251</v>
      </c>
      <c r="H265" s="29" t="str">
        <f t="shared" si="42"/>
        <v/>
      </c>
      <c r="I265" s="29" t="str">
        <f t="shared" si="43"/>
        <v/>
      </c>
      <c r="M265" s="29" t="str">
        <f t="shared" si="37"/>
        <v/>
      </c>
      <c r="N265" s="31" t="str">
        <f t="shared" si="38"/>
        <v/>
      </c>
    </row>
    <row r="266" spans="2:14" x14ac:dyDescent="0.25">
      <c r="B266" s="30">
        <f t="shared" si="44"/>
        <v>262</v>
      </c>
      <c r="C266" s="31">
        <f t="shared" si="36"/>
        <v>1750</v>
      </c>
      <c r="D266" s="31">
        <f>IFERROR(IF(LEN($B266)=0,"",IF(LEN(Dashboard!$D275)=0,0,Dashboard!$D275)),"")</f>
        <v>0</v>
      </c>
      <c r="E266" s="32">
        <f t="shared" si="39"/>
        <v>1.4416666666666673E-2</v>
      </c>
      <c r="F266" s="31">
        <f t="shared" si="40"/>
        <v>-22024.909641769013</v>
      </c>
      <c r="G266" s="31">
        <f t="shared" si="41"/>
        <v>-1551514.3067586941</v>
      </c>
      <c r="H266" s="29" t="str">
        <f t="shared" si="42"/>
        <v/>
      </c>
      <c r="I266" s="29" t="str">
        <f t="shared" si="43"/>
        <v/>
      </c>
      <c r="M266" s="29" t="str">
        <f t="shared" si="37"/>
        <v/>
      </c>
      <c r="N266" s="31" t="str">
        <f t="shared" si="38"/>
        <v/>
      </c>
    </row>
    <row r="267" spans="2:14" x14ac:dyDescent="0.25">
      <c r="B267" s="30">
        <f t="shared" si="44"/>
        <v>263</v>
      </c>
      <c r="C267" s="31">
        <f t="shared" si="36"/>
        <v>1750</v>
      </c>
      <c r="D267" s="31">
        <f>IFERROR(IF(LEN($B267)=0,"",IF(LEN(Dashboard!$D276)=0,0,Dashboard!$D276)),"")</f>
        <v>0</v>
      </c>
      <c r="E267" s="32">
        <f t="shared" si="39"/>
        <v>1.4416666666666673E-2</v>
      </c>
      <c r="F267" s="31">
        <f t="shared" si="40"/>
        <v>-22367.664589104515</v>
      </c>
      <c r="G267" s="31">
        <f t="shared" si="41"/>
        <v>-1575631.9713477986</v>
      </c>
      <c r="H267" s="29" t="str">
        <f t="shared" si="42"/>
        <v/>
      </c>
      <c r="I267" s="29" t="str">
        <f t="shared" si="43"/>
        <v/>
      </c>
      <c r="M267" s="29" t="str">
        <f t="shared" si="37"/>
        <v/>
      </c>
      <c r="N267" s="31" t="str">
        <f t="shared" si="38"/>
        <v/>
      </c>
    </row>
    <row r="268" spans="2:14" x14ac:dyDescent="0.25">
      <c r="B268" s="30">
        <f t="shared" si="44"/>
        <v>264</v>
      </c>
      <c r="C268" s="31">
        <f t="shared" si="36"/>
        <v>1750</v>
      </c>
      <c r="D268" s="31">
        <f>IFERROR(IF(LEN($B268)=0,"",IF(LEN(Dashboard!$D277)=0,0,Dashboard!$D277)),"")</f>
        <v>0</v>
      </c>
      <c r="E268" s="32">
        <f t="shared" si="39"/>
        <v>1.4416666666666673E-2</v>
      </c>
      <c r="F268" s="31">
        <f t="shared" si="40"/>
        <v>-22715.360920264106</v>
      </c>
      <c r="G268" s="31">
        <f t="shared" si="41"/>
        <v>-1600097.3322680627</v>
      </c>
      <c r="H268" s="29" t="str">
        <f t="shared" si="42"/>
        <v/>
      </c>
      <c r="I268" s="29" t="str">
        <f t="shared" si="43"/>
        <v/>
      </c>
      <c r="M268" s="29" t="str">
        <f t="shared" si="37"/>
        <v/>
      </c>
      <c r="N268" s="31" t="str">
        <f t="shared" si="38"/>
        <v/>
      </c>
    </row>
    <row r="269" spans="2:14" x14ac:dyDescent="0.25">
      <c r="B269" s="30">
        <f t="shared" si="44"/>
        <v>265</v>
      </c>
      <c r="C269" s="31">
        <f t="shared" si="36"/>
        <v>1750</v>
      </c>
      <c r="D269" s="31">
        <f>IFERROR(IF(LEN($B269)=0,"",IF(LEN(Dashboard!$D278)=0,0,Dashboard!$D278)),"")</f>
        <v>0</v>
      </c>
      <c r="E269" s="32">
        <f t="shared" si="39"/>
        <v>1.4791666666666673E-2</v>
      </c>
      <c r="F269" s="31">
        <f t="shared" si="40"/>
        <v>-23668.106373131774</v>
      </c>
      <c r="G269" s="31">
        <f t="shared" si="41"/>
        <v>-1625515.4386411945</v>
      </c>
      <c r="H269" s="29" t="str">
        <f t="shared" si="42"/>
        <v/>
      </c>
      <c r="I269" s="29" t="str">
        <f t="shared" si="43"/>
        <v/>
      </c>
      <c r="M269" s="29" t="str">
        <f t="shared" si="37"/>
        <v/>
      </c>
      <c r="N269" s="31" t="str">
        <f t="shared" si="38"/>
        <v/>
      </c>
    </row>
    <row r="270" spans="2:14" x14ac:dyDescent="0.25">
      <c r="B270" s="30">
        <f t="shared" si="44"/>
        <v>266</v>
      </c>
      <c r="C270" s="31">
        <f t="shared" si="36"/>
        <v>1750</v>
      </c>
      <c r="D270" s="31">
        <f>IFERROR(IF(LEN($B270)=0,"",IF(LEN(Dashboard!$D279)=0,0,Dashboard!$D279)),"")</f>
        <v>0</v>
      </c>
      <c r="E270" s="32">
        <f t="shared" si="39"/>
        <v>1.4791666666666673E-2</v>
      </c>
      <c r="F270" s="31">
        <f t="shared" si="40"/>
        <v>-24044.082529901014</v>
      </c>
      <c r="G270" s="31">
        <f t="shared" si="41"/>
        <v>-1651309.5211710955</v>
      </c>
      <c r="H270" s="29" t="str">
        <f t="shared" si="42"/>
        <v/>
      </c>
      <c r="I270" s="29" t="str">
        <f t="shared" si="43"/>
        <v/>
      </c>
      <c r="M270" s="29" t="str">
        <f t="shared" si="37"/>
        <v/>
      </c>
      <c r="N270" s="31" t="str">
        <f t="shared" si="38"/>
        <v/>
      </c>
    </row>
    <row r="271" spans="2:14" x14ac:dyDescent="0.25">
      <c r="B271" s="30">
        <f t="shared" si="44"/>
        <v>267</v>
      </c>
      <c r="C271" s="31">
        <f t="shared" si="36"/>
        <v>1750</v>
      </c>
      <c r="D271" s="31">
        <f>IFERROR(IF(LEN($B271)=0,"",IF(LEN(Dashboard!$D280)=0,0,Dashboard!$D280)),"")</f>
        <v>0</v>
      </c>
      <c r="E271" s="32">
        <f t="shared" si="39"/>
        <v>1.4791666666666673E-2</v>
      </c>
      <c r="F271" s="31">
        <f t="shared" si="40"/>
        <v>-24425.620000655799</v>
      </c>
      <c r="G271" s="31">
        <f t="shared" si="41"/>
        <v>-1677485.1411717513</v>
      </c>
      <c r="H271" s="29" t="str">
        <f t="shared" si="42"/>
        <v/>
      </c>
      <c r="I271" s="29" t="str">
        <f t="shared" si="43"/>
        <v/>
      </c>
      <c r="M271" s="29" t="str">
        <f t="shared" si="37"/>
        <v/>
      </c>
      <c r="N271" s="31" t="str">
        <f t="shared" si="38"/>
        <v/>
      </c>
    </row>
    <row r="272" spans="2:14" x14ac:dyDescent="0.25">
      <c r="B272" s="30">
        <f t="shared" si="44"/>
        <v>268</v>
      </c>
      <c r="C272" s="31">
        <f t="shared" si="36"/>
        <v>1750</v>
      </c>
      <c r="D272" s="31">
        <f>IFERROR(IF(LEN($B272)=0,"",IF(LEN(Dashboard!$D281)=0,0,Dashboard!$D281)),"")</f>
        <v>0</v>
      </c>
      <c r="E272" s="32">
        <f t="shared" si="39"/>
        <v>1.4791666666666673E-2</v>
      </c>
      <c r="F272" s="31">
        <f t="shared" si="40"/>
        <v>-24812.801046498833</v>
      </c>
      <c r="G272" s="31">
        <f t="shared" si="41"/>
        <v>-1704047.9422182501</v>
      </c>
      <c r="H272" s="29" t="str">
        <f t="shared" si="42"/>
        <v/>
      </c>
      <c r="I272" s="29" t="str">
        <f t="shared" si="43"/>
        <v/>
      </c>
      <c r="M272" s="29" t="str">
        <f t="shared" si="37"/>
        <v/>
      </c>
      <c r="N272" s="31" t="str">
        <f t="shared" si="38"/>
        <v/>
      </c>
    </row>
    <row r="273" spans="2:14" x14ac:dyDescent="0.25">
      <c r="B273" s="30">
        <f t="shared" si="44"/>
        <v>269</v>
      </c>
      <c r="C273" s="31">
        <f t="shared" si="36"/>
        <v>1750</v>
      </c>
      <c r="D273" s="31">
        <f>IFERROR(IF(LEN($B273)=0,"",IF(LEN(Dashboard!$D282)=0,0,Dashboard!$D282)),"")</f>
        <v>0</v>
      </c>
      <c r="E273" s="32">
        <f t="shared" si="39"/>
        <v>1.4791666666666673E-2</v>
      </c>
      <c r="F273" s="31">
        <f t="shared" si="40"/>
        <v>-25205.709145311626</v>
      </c>
      <c r="G273" s="31">
        <f t="shared" si="41"/>
        <v>-1731003.6513635619</v>
      </c>
      <c r="H273" s="29" t="str">
        <f t="shared" si="42"/>
        <v/>
      </c>
      <c r="I273" s="29" t="str">
        <f t="shared" si="43"/>
        <v/>
      </c>
      <c r="M273" s="29" t="str">
        <f t="shared" si="37"/>
        <v/>
      </c>
      <c r="N273" s="31" t="str">
        <f t="shared" si="38"/>
        <v/>
      </c>
    </row>
    <row r="274" spans="2:14" x14ac:dyDescent="0.25">
      <c r="B274" s="30">
        <f t="shared" si="44"/>
        <v>270</v>
      </c>
      <c r="C274" s="31">
        <f t="shared" si="36"/>
        <v>1750</v>
      </c>
      <c r="D274" s="31">
        <f>IFERROR(IF(LEN($B274)=0,"",IF(LEN(Dashboard!$D283)=0,0,Dashboard!$D283)),"")</f>
        <v>0</v>
      </c>
      <c r="E274" s="32">
        <f t="shared" si="39"/>
        <v>1.4791666666666673E-2</v>
      </c>
      <c r="F274" s="31">
        <f t="shared" si="40"/>
        <v>-25604.429009752697</v>
      </c>
      <c r="G274" s="31">
        <f t="shared" si="41"/>
        <v>-1758358.0803733147</v>
      </c>
      <c r="H274" s="29" t="str">
        <f t="shared" si="42"/>
        <v/>
      </c>
      <c r="I274" s="29" t="str">
        <f t="shared" si="43"/>
        <v/>
      </c>
      <c r="M274" s="29" t="str">
        <f t="shared" si="37"/>
        <v/>
      </c>
      <c r="N274" s="31" t="str">
        <f t="shared" si="38"/>
        <v/>
      </c>
    </row>
    <row r="275" spans="2:14" x14ac:dyDescent="0.25">
      <c r="B275" s="30">
        <f t="shared" si="44"/>
        <v>271</v>
      </c>
      <c r="C275" s="31">
        <f t="shared" si="36"/>
        <v>1750</v>
      </c>
      <c r="D275" s="31">
        <f>IFERROR(IF(LEN($B275)=0,"",IF(LEN(Dashboard!$D284)=0,0,Dashboard!$D284)),"")</f>
        <v>0</v>
      </c>
      <c r="E275" s="32">
        <f t="shared" si="39"/>
        <v>1.4791666666666673E-2</v>
      </c>
      <c r="F275" s="31">
        <f t="shared" si="40"/>
        <v>-26009.046605521959</v>
      </c>
      <c r="G275" s="31">
        <f t="shared" si="41"/>
        <v>-1786117.1269788367</v>
      </c>
      <c r="H275" s="29" t="str">
        <f t="shared" si="42"/>
        <v/>
      </c>
      <c r="I275" s="29" t="str">
        <f t="shared" si="43"/>
        <v/>
      </c>
      <c r="M275" s="29" t="str">
        <f t="shared" si="37"/>
        <v/>
      </c>
      <c r="N275" s="31" t="str">
        <f t="shared" si="38"/>
        <v/>
      </c>
    </row>
    <row r="276" spans="2:14" x14ac:dyDescent="0.25">
      <c r="B276" s="30">
        <f t="shared" si="44"/>
        <v>272</v>
      </c>
      <c r="C276" s="31">
        <f t="shared" si="36"/>
        <v>1750</v>
      </c>
      <c r="D276" s="31">
        <f>IFERROR(IF(LEN($B276)=0,"",IF(LEN(Dashboard!$D285)=0,0,Dashboard!$D285)),"")</f>
        <v>0</v>
      </c>
      <c r="E276" s="32">
        <f t="shared" si="39"/>
        <v>1.4791666666666673E-2</v>
      </c>
      <c r="F276" s="31">
        <f t="shared" si="40"/>
        <v>-26419.649169895307</v>
      </c>
      <c r="G276" s="31">
        <f t="shared" si="41"/>
        <v>-1814286.7761487321</v>
      </c>
      <c r="H276" s="29" t="str">
        <f t="shared" si="42"/>
        <v/>
      </c>
      <c r="I276" s="29" t="str">
        <f t="shared" si="43"/>
        <v/>
      </c>
      <c r="M276" s="29" t="str">
        <f t="shared" si="37"/>
        <v/>
      </c>
      <c r="N276" s="31" t="str">
        <f t="shared" si="38"/>
        <v/>
      </c>
    </row>
    <row r="277" spans="2:14" x14ac:dyDescent="0.25">
      <c r="B277" s="30">
        <f t="shared" si="44"/>
        <v>273</v>
      </c>
      <c r="C277" s="31">
        <f t="shared" si="36"/>
        <v>1750</v>
      </c>
      <c r="D277" s="31">
        <f>IFERROR(IF(LEN($B277)=0,"",IF(LEN(Dashboard!$D286)=0,0,Dashboard!$D286)),"")</f>
        <v>0</v>
      </c>
      <c r="E277" s="32">
        <f t="shared" si="39"/>
        <v>1.4791666666666673E-2</v>
      </c>
      <c r="F277" s="31">
        <f t="shared" si="40"/>
        <v>-26836.325230533341</v>
      </c>
      <c r="G277" s="31">
        <f t="shared" si="41"/>
        <v>-1842873.1013792653</v>
      </c>
      <c r="H277" s="29" t="str">
        <f t="shared" si="42"/>
        <v/>
      </c>
      <c r="I277" s="29" t="str">
        <f t="shared" si="43"/>
        <v/>
      </c>
      <c r="M277" s="29" t="str">
        <f t="shared" si="37"/>
        <v/>
      </c>
      <c r="N277" s="31" t="str">
        <f t="shared" si="38"/>
        <v/>
      </c>
    </row>
    <row r="278" spans="2:14" x14ac:dyDescent="0.25">
      <c r="B278" s="30">
        <f t="shared" si="44"/>
        <v>274</v>
      </c>
      <c r="C278" s="31">
        <f t="shared" si="36"/>
        <v>1750</v>
      </c>
      <c r="D278" s="31">
        <f>IFERROR(IF(LEN($B278)=0,"",IF(LEN(Dashboard!$D287)=0,0,Dashboard!$D287)),"")</f>
        <v>0</v>
      </c>
      <c r="E278" s="32">
        <f t="shared" si="39"/>
        <v>1.4791666666666673E-2</v>
      </c>
      <c r="F278" s="31">
        <f t="shared" si="40"/>
        <v>-27259.164624568311</v>
      </c>
      <c r="G278" s="31">
        <f t="shared" si="41"/>
        <v>-1871882.2660038336</v>
      </c>
      <c r="H278" s="29" t="str">
        <f t="shared" si="42"/>
        <v/>
      </c>
      <c r="I278" s="29" t="str">
        <f t="shared" si="43"/>
        <v/>
      </c>
      <c r="M278" s="29" t="str">
        <f t="shared" si="37"/>
        <v/>
      </c>
      <c r="N278" s="31" t="str">
        <f t="shared" si="38"/>
        <v/>
      </c>
    </row>
    <row r="279" spans="2:14" x14ac:dyDescent="0.25">
      <c r="B279" s="30">
        <f t="shared" si="44"/>
        <v>275</v>
      </c>
      <c r="C279" s="31">
        <f t="shared" si="36"/>
        <v>1750</v>
      </c>
      <c r="D279" s="31">
        <f>IFERROR(IF(LEN($B279)=0,"",IF(LEN(Dashboard!$D288)=0,0,Dashboard!$D288)),"")</f>
        <v>0</v>
      </c>
      <c r="E279" s="32">
        <f t="shared" si="39"/>
        <v>1.4791666666666673E-2</v>
      </c>
      <c r="F279" s="31">
        <f t="shared" si="40"/>
        <v>-27688.258517973383</v>
      </c>
      <c r="G279" s="31">
        <f t="shared" si="41"/>
        <v>-1901320.524521807</v>
      </c>
      <c r="H279" s="29" t="str">
        <f t="shared" si="42"/>
        <v/>
      </c>
      <c r="I279" s="29" t="str">
        <f t="shared" si="43"/>
        <v/>
      </c>
      <c r="M279" s="29" t="str">
        <f t="shared" si="37"/>
        <v/>
      </c>
      <c r="N279" s="31" t="str">
        <f t="shared" si="38"/>
        <v/>
      </c>
    </row>
    <row r="280" spans="2:14" x14ac:dyDescent="0.25">
      <c r="B280" s="30">
        <f t="shared" si="44"/>
        <v>276</v>
      </c>
      <c r="C280" s="31">
        <f t="shared" si="36"/>
        <v>1750</v>
      </c>
      <c r="D280" s="31">
        <f>IFERROR(IF(LEN($B280)=0,"",IF(LEN(Dashboard!$D289)=0,0,Dashboard!$D289)),"")</f>
        <v>0</v>
      </c>
      <c r="E280" s="32">
        <f t="shared" si="39"/>
        <v>1.4791666666666673E-2</v>
      </c>
      <c r="F280" s="31">
        <f t="shared" si="40"/>
        <v>-28123.699425218409</v>
      </c>
      <c r="G280" s="31">
        <f t="shared" si="41"/>
        <v>-1931194.2239470254</v>
      </c>
      <c r="H280" s="29" t="str">
        <f t="shared" si="42"/>
        <v/>
      </c>
      <c r="I280" s="29" t="str">
        <f t="shared" si="43"/>
        <v/>
      </c>
      <c r="M280" s="29" t="str">
        <f t="shared" si="37"/>
        <v/>
      </c>
      <c r="N280" s="31" t="str">
        <f t="shared" si="38"/>
        <v/>
      </c>
    </row>
    <row r="281" spans="2:14" x14ac:dyDescent="0.25">
      <c r="B281" s="30">
        <f t="shared" si="44"/>
        <v>277</v>
      </c>
      <c r="C281" s="31">
        <f t="shared" si="36"/>
        <v>1750</v>
      </c>
      <c r="D281" s="31">
        <f>IFERROR(IF(LEN($B281)=0,"",IF(LEN(Dashboard!$D290)=0,0,Dashboard!$D290)),"")</f>
        <v>0</v>
      </c>
      <c r="E281" s="32">
        <f t="shared" si="39"/>
        <v>1.5166666666666674E-2</v>
      </c>
      <c r="F281" s="31">
        <f t="shared" si="40"/>
        <v>-29289.779063196565</v>
      </c>
      <c r="G281" s="31">
        <f t="shared" si="41"/>
        <v>-1962234.003010222</v>
      </c>
      <c r="H281" s="29" t="str">
        <f t="shared" si="42"/>
        <v/>
      </c>
      <c r="I281" s="29" t="str">
        <f t="shared" si="43"/>
        <v/>
      </c>
      <c r="M281" s="29" t="str">
        <f t="shared" si="37"/>
        <v/>
      </c>
      <c r="N281" s="31" t="str">
        <f t="shared" si="38"/>
        <v/>
      </c>
    </row>
    <row r="282" spans="2:14" x14ac:dyDescent="0.25">
      <c r="B282" s="30">
        <f t="shared" si="44"/>
        <v>278</v>
      </c>
      <c r="C282" s="31">
        <f t="shared" si="36"/>
        <v>1750</v>
      </c>
      <c r="D282" s="31">
        <f>IFERROR(IF(LEN($B282)=0,"",IF(LEN(Dashboard!$D291)=0,0,Dashboard!$D291)),"")</f>
        <v>0</v>
      </c>
      <c r="E282" s="32">
        <f t="shared" si="39"/>
        <v>1.5166666666666674E-2</v>
      </c>
      <c r="F282" s="31">
        <f t="shared" si="40"/>
        <v>-29760.549045655047</v>
      </c>
      <c r="G282" s="31">
        <f t="shared" si="41"/>
        <v>-1993744.5520558769</v>
      </c>
      <c r="H282" s="29" t="str">
        <f t="shared" si="42"/>
        <v/>
      </c>
      <c r="I282" s="29" t="str">
        <f t="shared" si="43"/>
        <v/>
      </c>
      <c r="M282" s="29" t="str">
        <f t="shared" si="37"/>
        <v/>
      </c>
      <c r="N282" s="31" t="str">
        <f t="shared" si="38"/>
        <v/>
      </c>
    </row>
    <row r="283" spans="2:14" x14ac:dyDescent="0.25">
      <c r="B283" s="30">
        <f t="shared" si="44"/>
        <v>279</v>
      </c>
      <c r="C283" s="31">
        <f t="shared" si="36"/>
        <v>1750</v>
      </c>
      <c r="D283" s="31">
        <f>IFERROR(IF(LEN($B283)=0,"",IF(LEN(Dashboard!$D292)=0,0,Dashboard!$D292)),"")</f>
        <v>0</v>
      </c>
      <c r="E283" s="32">
        <f t="shared" si="39"/>
        <v>1.5166666666666674E-2</v>
      </c>
      <c r="F283" s="31">
        <f t="shared" si="40"/>
        <v>-30238.459039514149</v>
      </c>
      <c r="G283" s="31">
        <f t="shared" si="41"/>
        <v>-2025733.0110953911</v>
      </c>
      <c r="H283" s="29" t="str">
        <f t="shared" si="42"/>
        <v/>
      </c>
      <c r="I283" s="29" t="str">
        <f t="shared" si="43"/>
        <v/>
      </c>
      <c r="M283" s="29" t="str">
        <f t="shared" si="37"/>
        <v/>
      </c>
      <c r="N283" s="31" t="str">
        <f t="shared" si="38"/>
        <v/>
      </c>
    </row>
    <row r="284" spans="2:14" x14ac:dyDescent="0.25">
      <c r="B284" s="30">
        <f t="shared" si="44"/>
        <v>280</v>
      </c>
      <c r="C284" s="31">
        <f t="shared" si="36"/>
        <v>1750</v>
      </c>
      <c r="D284" s="31">
        <f>IFERROR(IF(LEN($B284)=0,"",IF(LEN(Dashboard!$D293)=0,0,Dashboard!$D293)),"")</f>
        <v>0</v>
      </c>
      <c r="E284" s="32">
        <f t="shared" si="39"/>
        <v>1.5166666666666674E-2</v>
      </c>
      <c r="F284" s="31">
        <f t="shared" si="40"/>
        <v>-30723.617334946779</v>
      </c>
      <c r="G284" s="31">
        <f t="shared" si="41"/>
        <v>-2058206.6284303379</v>
      </c>
      <c r="H284" s="29" t="str">
        <f t="shared" si="42"/>
        <v/>
      </c>
      <c r="I284" s="29" t="str">
        <f t="shared" si="43"/>
        <v/>
      </c>
      <c r="M284" s="29" t="str">
        <f t="shared" si="37"/>
        <v/>
      </c>
      <c r="N284" s="31" t="str">
        <f t="shared" si="38"/>
        <v/>
      </c>
    </row>
    <row r="285" spans="2:14" x14ac:dyDescent="0.25">
      <c r="B285" s="30">
        <f t="shared" si="44"/>
        <v>281</v>
      </c>
      <c r="C285" s="31">
        <f t="shared" si="36"/>
        <v>1750</v>
      </c>
      <c r="D285" s="31">
        <f>IFERROR(IF(LEN($B285)=0,"",IF(LEN(Dashboard!$D294)=0,0,Dashboard!$D294)),"")</f>
        <v>0</v>
      </c>
      <c r="E285" s="32">
        <f t="shared" si="39"/>
        <v>1.5166666666666674E-2</v>
      </c>
      <c r="F285" s="31">
        <f t="shared" si="40"/>
        <v>-31216.133864526804</v>
      </c>
      <c r="G285" s="31">
        <f t="shared" si="41"/>
        <v>-2091172.7622948647</v>
      </c>
      <c r="H285" s="29" t="str">
        <f t="shared" si="42"/>
        <v/>
      </c>
      <c r="I285" s="29" t="str">
        <f t="shared" si="43"/>
        <v/>
      </c>
      <c r="M285" s="29" t="str">
        <f t="shared" si="37"/>
        <v/>
      </c>
      <c r="N285" s="31" t="str">
        <f t="shared" si="38"/>
        <v/>
      </c>
    </row>
    <row r="286" spans="2:14" x14ac:dyDescent="0.25">
      <c r="B286" s="30">
        <f t="shared" si="44"/>
        <v>282</v>
      </c>
      <c r="C286" s="31">
        <f t="shared" si="36"/>
        <v>1750</v>
      </c>
      <c r="D286" s="31">
        <f>IFERROR(IF(LEN($B286)=0,"",IF(LEN(Dashboard!$D295)=0,0,Dashboard!$D295)),"")</f>
        <v>0</v>
      </c>
      <c r="E286" s="32">
        <f t="shared" si="39"/>
        <v>1.5166666666666674E-2</v>
      </c>
      <c r="F286" s="31">
        <f t="shared" si="40"/>
        <v>-31716.120228138796</v>
      </c>
      <c r="G286" s="31">
        <f t="shared" si="41"/>
        <v>-2124638.8825230035</v>
      </c>
      <c r="H286" s="29" t="str">
        <f t="shared" si="42"/>
        <v/>
      </c>
      <c r="I286" s="29" t="str">
        <f t="shared" si="43"/>
        <v/>
      </c>
      <c r="M286" s="29" t="str">
        <f t="shared" si="37"/>
        <v/>
      </c>
      <c r="N286" s="31" t="str">
        <f t="shared" si="38"/>
        <v/>
      </c>
    </row>
    <row r="287" spans="2:14" x14ac:dyDescent="0.25">
      <c r="B287" s="30">
        <f t="shared" si="44"/>
        <v>283</v>
      </c>
      <c r="C287" s="31">
        <f t="shared" si="36"/>
        <v>1750</v>
      </c>
      <c r="D287" s="31">
        <f>IFERROR(IF(LEN($B287)=0,"",IF(LEN(Dashboard!$D296)=0,0,Dashboard!$D296)),"")</f>
        <v>0</v>
      </c>
      <c r="E287" s="32">
        <f t="shared" si="39"/>
        <v>1.5166666666666674E-2</v>
      </c>
      <c r="F287" s="31">
        <f t="shared" si="40"/>
        <v>-32223.689718265567</v>
      </c>
      <c r="G287" s="31">
        <f t="shared" si="41"/>
        <v>-2158612.5722412691</v>
      </c>
      <c r="H287" s="29" t="str">
        <f t="shared" si="42"/>
        <v/>
      </c>
      <c r="I287" s="29" t="str">
        <f t="shared" si="43"/>
        <v/>
      </c>
      <c r="M287" s="29" t="str">
        <f t="shared" si="37"/>
        <v/>
      </c>
      <c r="N287" s="31" t="str">
        <f t="shared" si="38"/>
        <v/>
      </c>
    </row>
    <row r="288" spans="2:14" x14ac:dyDescent="0.25">
      <c r="B288" s="30">
        <f t="shared" si="44"/>
        <v>284</v>
      </c>
      <c r="C288" s="31">
        <f t="shared" si="36"/>
        <v>1750</v>
      </c>
      <c r="D288" s="31">
        <f>IFERROR(IF(LEN($B288)=0,"",IF(LEN(Dashboard!$D297)=0,0,Dashboard!$D297)),"")</f>
        <v>0</v>
      </c>
      <c r="E288" s="32">
        <f t="shared" si="39"/>
        <v>1.5166666666666674E-2</v>
      </c>
      <c r="F288" s="31">
        <f t="shared" si="40"/>
        <v>-32738.957345659263</v>
      </c>
      <c r="G288" s="31">
        <f t="shared" si="41"/>
        <v>-2193101.5295869284</v>
      </c>
      <c r="H288" s="29" t="str">
        <f t="shared" si="42"/>
        <v/>
      </c>
      <c r="I288" s="29" t="str">
        <f t="shared" si="43"/>
        <v/>
      </c>
      <c r="M288" s="29" t="str">
        <f t="shared" si="37"/>
        <v/>
      </c>
      <c r="N288" s="31" t="str">
        <f t="shared" si="38"/>
        <v/>
      </c>
    </row>
    <row r="289" spans="2:14" x14ac:dyDescent="0.25">
      <c r="B289" s="30">
        <f t="shared" si="44"/>
        <v>285</v>
      </c>
      <c r="C289" s="31">
        <f t="shared" si="36"/>
        <v>1750</v>
      </c>
      <c r="D289" s="31">
        <f>IFERROR(IF(LEN($B289)=0,"",IF(LEN(Dashboard!$D298)=0,0,Dashboard!$D298)),"")</f>
        <v>0</v>
      </c>
      <c r="E289" s="32">
        <f t="shared" si="39"/>
        <v>1.5166666666666674E-2</v>
      </c>
      <c r="F289" s="31">
        <f t="shared" si="40"/>
        <v>-33262.039865401763</v>
      </c>
      <c r="G289" s="31">
        <f t="shared" si="41"/>
        <v>-2228113.56945233</v>
      </c>
      <c r="H289" s="29" t="str">
        <f t="shared" si="42"/>
        <v/>
      </c>
      <c r="I289" s="29" t="str">
        <f t="shared" si="43"/>
        <v/>
      </c>
      <c r="M289" s="29" t="str">
        <f t="shared" si="37"/>
        <v/>
      </c>
      <c r="N289" s="31" t="str">
        <f t="shared" si="38"/>
        <v/>
      </c>
    </row>
    <row r="290" spans="2:14" x14ac:dyDescent="0.25">
      <c r="B290" s="30">
        <f t="shared" si="44"/>
        <v>286</v>
      </c>
      <c r="C290" s="31">
        <f t="shared" si="36"/>
        <v>1750</v>
      </c>
      <c r="D290" s="31">
        <f>IFERROR(IF(LEN($B290)=0,"",IF(LEN(Dashboard!$D299)=0,0,Dashboard!$D299)),"")</f>
        <v>0</v>
      </c>
      <c r="E290" s="32">
        <f t="shared" si="39"/>
        <v>1.5166666666666674E-2</v>
      </c>
      <c r="F290" s="31">
        <f t="shared" si="40"/>
        <v>-33793.055803360352</v>
      </c>
      <c r="G290" s="31">
        <f t="shared" si="41"/>
        <v>-2263656.6252556904</v>
      </c>
      <c r="H290" s="29" t="str">
        <f t="shared" si="42"/>
        <v/>
      </c>
      <c r="I290" s="29" t="str">
        <f t="shared" si="43"/>
        <v/>
      </c>
      <c r="M290" s="29" t="str">
        <f t="shared" si="37"/>
        <v/>
      </c>
      <c r="N290" s="31" t="str">
        <f t="shared" si="38"/>
        <v/>
      </c>
    </row>
    <row r="291" spans="2:14" x14ac:dyDescent="0.25">
      <c r="B291" s="30">
        <f t="shared" si="44"/>
        <v>287</v>
      </c>
      <c r="C291" s="31">
        <f t="shared" si="36"/>
        <v>1750</v>
      </c>
      <c r="D291" s="31">
        <f>IFERROR(IF(LEN($B291)=0,"",IF(LEN(Dashboard!$D300)=0,0,Dashboard!$D300)),"")</f>
        <v>0</v>
      </c>
      <c r="E291" s="32">
        <f t="shared" si="39"/>
        <v>1.5166666666666674E-2</v>
      </c>
      <c r="F291" s="31">
        <f t="shared" si="40"/>
        <v>-34332.125483044656</v>
      </c>
      <c r="G291" s="31">
        <f t="shared" si="41"/>
        <v>-2299738.7507387353</v>
      </c>
      <c r="H291" s="29" t="str">
        <f t="shared" si="42"/>
        <v/>
      </c>
      <c r="I291" s="29" t="str">
        <f t="shared" si="43"/>
        <v/>
      </c>
      <c r="M291" s="29" t="str">
        <f t="shared" si="37"/>
        <v/>
      </c>
      <c r="N291" s="31" t="str">
        <f t="shared" si="38"/>
        <v/>
      </c>
    </row>
    <row r="292" spans="2:14" x14ac:dyDescent="0.25">
      <c r="B292" s="30">
        <f t="shared" si="44"/>
        <v>288</v>
      </c>
      <c r="C292" s="31">
        <f t="shared" si="36"/>
        <v>1750</v>
      </c>
      <c r="D292" s="31">
        <f>IFERROR(IF(LEN($B292)=0,"",IF(LEN(Dashboard!$D301)=0,0,Dashboard!$D301)),"")</f>
        <v>0</v>
      </c>
      <c r="E292" s="32">
        <f t="shared" si="39"/>
        <v>1.5166666666666674E-2</v>
      </c>
      <c r="F292" s="31">
        <f t="shared" si="40"/>
        <v>-34879.371052870833</v>
      </c>
      <c r="G292" s="31">
        <f t="shared" si="41"/>
        <v>-2336368.1217916063</v>
      </c>
      <c r="H292" s="29" t="str">
        <f t="shared" si="42"/>
        <v/>
      </c>
      <c r="I292" s="29" t="str">
        <f t="shared" si="43"/>
        <v/>
      </c>
      <c r="M292" s="29" t="str">
        <f t="shared" si="37"/>
        <v/>
      </c>
      <c r="N292" s="31" t="str">
        <f t="shared" si="38"/>
        <v/>
      </c>
    </row>
    <row r="293" spans="2:14" x14ac:dyDescent="0.25">
      <c r="B293" s="30">
        <f t="shared" si="44"/>
        <v>289</v>
      </c>
      <c r="C293" s="31">
        <f t="shared" si="36"/>
        <v>1750</v>
      </c>
      <c r="D293" s="31">
        <f>IFERROR(IF(LEN($B293)=0,"",IF(LEN(Dashboard!$D302)=0,0,Dashboard!$D302)),"")</f>
        <v>0</v>
      </c>
      <c r="E293" s="32">
        <f t="shared" si="39"/>
        <v>1.5541666666666674E-2</v>
      </c>
      <c r="F293" s="31">
        <f t="shared" si="40"/>
        <v>-36311.054559511234</v>
      </c>
      <c r="G293" s="31">
        <f t="shared" si="41"/>
        <v>-2374429.1763511174</v>
      </c>
      <c r="H293" s="29" t="str">
        <f t="shared" si="42"/>
        <v/>
      </c>
      <c r="I293" s="29" t="str">
        <f t="shared" si="43"/>
        <v/>
      </c>
      <c r="M293" s="29" t="str">
        <f t="shared" si="37"/>
        <v/>
      </c>
      <c r="N293" s="31" t="str">
        <f t="shared" si="38"/>
        <v/>
      </c>
    </row>
    <row r="294" spans="2:14" x14ac:dyDescent="0.25">
      <c r="B294" s="30">
        <f t="shared" si="44"/>
        <v>290</v>
      </c>
      <c r="C294" s="31">
        <f t="shared" si="36"/>
        <v>1750</v>
      </c>
      <c r="D294" s="31">
        <f>IFERROR(IF(LEN($B294)=0,"",IF(LEN(Dashboard!$D303)=0,0,Dashboard!$D303)),"")</f>
        <v>0</v>
      </c>
      <c r="E294" s="32">
        <f t="shared" si="39"/>
        <v>1.5541666666666674E-2</v>
      </c>
      <c r="F294" s="31">
        <f t="shared" si="40"/>
        <v>-36902.586782456965</v>
      </c>
      <c r="G294" s="31">
        <f t="shared" si="41"/>
        <v>-2413081.7631335743</v>
      </c>
      <c r="H294" s="29" t="str">
        <f t="shared" si="42"/>
        <v/>
      </c>
      <c r="I294" s="29" t="str">
        <f t="shared" si="43"/>
        <v/>
      </c>
      <c r="M294" s="29" t="str">
        <f t="shared" si="37"/>
        <v/>
      </c>
      <c r="N294" s="31" t="str">
        <f t="shared" si="38"/>
        <v/>
      </c>
    </row>
    <row r="295" spans="2:14" x14ac:dyDescent="0.25">
      <c r="B295" s="30">
        <f t="shared" si="44"/>
        <v>291</v>
      </c>
      <c r="C295" s="31">
        <f t="shared" si="36"/>
        <v>1750</v>
      </c>
      <c r="D295" s="31">
        <f>IFERROR(IF(LEN($B295)=0,"",IF(LEN(Dashboard!$D304)=0,0,Dashboard!$D304)),"")</f>
        <v>0</v>
      </c>
      <c r="E295" s="32">
        <f t="shared" si="39"/>
        <v>1.5541666666666674E-2</v>
      </c>
      <c r="F295" s="31">
        <f t="shared" si="40"/>
        <v>-37503.312402034317</v>
      </c>
      <c r="G295" s="31">
        <f t="shared" si="41"/>
        <v>-2452335.0755356085</v>
      </c>
      <c r="H295" s="29" t="str">
        <f t="shared" si="42"/>
        <v/>
      </c>
      <c r="I295" s="29" t="str">
        <f t="shared" si="43"/>
        <v/>
      </c>
      <c r="M295" s="29" t="str">
        <f t="shared" si="37"/>
        <v/>
      </c>
      <c r="N295" s="31" t="str">
        <f t="shared" si="38"/>
        <v/>
      </c>
    </row>
    <row r="296" spans="2:14" x14ac:dyDescent="0.25">
      <c r="B296" s="30">
        <f t="shared" si="44"/>
        <v>292</v>
      </c>
      <c r="C296" s="31">
        <f t="shared" si="36"/>
        <v>1750</v>
      </c>
      <c r="D296" s="31">
        <f>IFERROR(IF(LEN($B296)=0,"",IF(LEN(Dashboard!$D305)=0,0,Dashboard!$D305)),"")</f>
        <v>0</v>
      </c>
      <c r="E296" s="32">
        <f t="shared" si="39"/>
        <v>1.5541666666666674E-2</v>
      </c>
      <c r="F296" s="31">
        <f t="shared" si="40"/>
        <v>-38113.374298949268</v>
      </c>
      <c r="G296" s="31">
        <f t="shared" si="41"/>
        <v>-2492198.4498345577</v>
      </c>
      <c r="H296" s="29" t="str">
        <f t="shared" si="42"/>
        <v/>
      </c>
      <c r="I296" s="29" t="str">
        <f t="shared" si="43"/>
        <v/>
      </c>
      <c r="M296" s="29" t="str">
        <f t="shared" si="37"/>
        <v/>
      </c>
      <c r="N296" s="31" t="str">
        <f t="shared" si="38"/>
        <v/>
      </c>
    </row>
    <row r="297" spans="2:14" x14ac:dyDescent="0.25">
      <c r="B297" s="30">
        <f t="shared" si="44"/>
        <v>293</v>
      </c>
      <c r="C297" s="31">
        <f t="shared" si="36"/>
        <v>1750</v>
      </c>
      <c r="D297" s="31">
        <f>IFERROR(IF(LEN($B297)=0,"",IF(LEN(Dashboard!$D306)=0,0,Dashboard!$D306)),"")</f>
        <v>0</v>
      </c>
      <c r="E297" s="32">
        <f t="shared" si="39"/>
        <v>1.5541666666666674E-2</v>
      </c>
      <c r="F297" s="31">
        <f t="shared" si="40"/>
        <v>-38732.917574512103</v>
      </c>
      <c r="G297" s="31">
        <f t="shared" si="41"/>
        <v>-2532681.36740907</v>
      </c>
      <c r="H297" s="29" t="str">
        <f t="shared" si="42"/>
        <v/>
      </c>
      <c r="I297" s="29" t="str">
        <f t="shared" si="43"/>
        <v/>
      </c>
      <c r="M297" s="29" t="str">
        <f t="shared" si="37"/>
        <v/>
      </c>
      <c r="N297" s="31" t="str">
        <f t="shared" si="38"/>
        <v/>
      </c>
    </row>
    <row r="298" spans="2:14" x14ac:dyDescent="0.25">
      <c r="B298" s="30">
        <f t="shared" si="44"/>
        <v>294</v>
      </c>
      <c r="C298" s="31">
        <f t="shared" si="36"/>
        <v>1750</v>
      </c>
      <c r="D298" s="31">
        <f>IFERROR(IF(LEN($B298)=0,"",IF(LEN(Dashboard!$D307)=0,0,Dashboard!$D307)),"")</f>
        <v>0</v>
      </c>
      <c r="E298" s="32">
        <f t="shared" si="39"/>
        <v>1.5541666666666674E-2</v>
      </c>
      <c r="F298" s="31">
        <f t="shared" si="40"/>
        <v>-39362.089585149319</v>
      </c>
      <c r="G298" s="31">
        <f t="shared" si="41"/>
        <v>-2573793.4569942192</v>
      </c>
      <c r="H298" s="29" t="str">
        <f t="shared" si="42"/>
        <v/>
      </c>
      <c r="I298" s="29" t="str">
        <f t="shared" si="43"/>
        <v/>
      </c>
      <c r="M298" s="29" t="str">
        <f t="shared" si="37"/>
        <v/>
      </c>
      <c r="N298" s="31" t="str">
        <f t="shared" si="38"/>
        <v/>
      </c>
    </row>
    <row r="299" spans="2:14" x14ac:dyDescent="0.25">
      <c r="B299" s="30">
        <f t="shared" si="44"/>
        <v>295</v>
      </c>
      <c r="C299" s="31">
        <f t="shared" si="36"/>
        <v>1750</v>
      </c>
      <c r="D299" s="31">
        <f>IFERROR(IF(LEN($B299)=0,"",IF(LEN(Dashboard!$D308)=0,0,Dashboard!$D308)),"")</f>
        <v>0</v>
      </c>
      <c r="E299" s="32">
        <f t="shared" si="39"/>
        <v>1.5541666666666674E-2</v>
      </c>
      <c r="F299" s="31">
        <f t="shared" si="40"/>
        <v>-40001.039977451845</v>
      </c>
      <c r="G299" s="31">
        <f t="shared" si="41"/>
        <v>-2615544.496971671</v>
      </c>
      <c r="H299" s="29" t="str">
        <f t="shared" si="42"/>
        <v/>
      </c>
      <c r="I299" s="29" t="str">
        <f t="shared" si="43"/>
        <v/>
      </c>
      <c r="M299" s="29" t="str">
        <f t="shared" si="37"/>
        <v/>
      </c>
      <c r="N299" s="31" t="str">
        <f t="shared" si="38"/>
        <v/>
      </c>
    </row>
    <row r="300" spans="2:14" x14ac:dyDescent="0.25">
      <c r="B300" s="30">
        <f t="shared" si="44"/>
        <v>296</v>
      </c>
      <c r="C300" s="31">
        <f t="shared" si="36"/>
        <v>1750</v>
      </c>
      <c r="D300" s="31">
        <f>IFERROR(IF(LEN($B300)=0,"",IF(LEN(Dashboard!$D309)=0,0,Dashboard!$D309)),"")</f>
        <v>0</v>
      </c>
      <c r="E300" s="32">
        <f t="shared" si="39"/>
        <v>1.5541666666666674E-2</v>
      </c>
      <c r="F300" s="31">
        <f t="shared" si="40"/>
        <v>-40649.920723768075</v>
      </c>
      <c r="G300" s="31">
        <f t="shared" si="41"/>
        <v>-2657944.417695439</v>
      </c>
      <c r="H300" s="29" t="str">
        <f t="shared" si="42"/>
        <v/>
      </c>
      <c r="I300" s="29" t="str">
        <f t="shared" si="43"/>
        <v/>
      </c>
      <c r="M300" s="29" t="str">
        <f t="shared" si="37"/>
        <v/>
      </c>
      <c r="N300" s="31" t="str">
        <f t="shared" si="38"/>
        <v/>
      </c>
    </row>
    <row r="301" spans="2:14" x14ac:dyDescent="0.25">
      <c r="B301" s="30">
        <f t="shared" si="44"/>
        <v>297</v>
      </c>
      <c r="C301" s="31">
        <f t="shared" si="36"/>
        <v>1750</v>
      </c>
      <c r="D301" s="31">
        <f>IFERROR(IF(LEN($B301)=0,"",IF(LEN(Dashboard!$D310)=0,0,Dashboard!$D310)),"")</f>
        <v>0</v>
      </c>
      <c r="E301" s="32">
        <f t="shared" si="39"/>
        <v>1.5541666666666674E-2</v>
      </c>
      <c r="F301" s="31">
        <f t="shared" si="40"/>
        <v>-41308.886158349967</v>
      </c>
      <c r="G301" s="31">
        <f t="shared" si="41"/>
        <v>-2701003.3038537889</v>
      </c>
      <c r="H301" s="29" t="str">
        <f t="shared" si="42"/>
        <v/>
      </c>
      <c r="I301" s="29" t="str">
        <f t="shared" si="43"/>
        <v/>
      </c>
      <c r="M301" s="29" t="str">
        <f t="shared" si="37"/>
        <v/>
      </c>
      <c r="N301" s="31" t="str">
        <f t="shared" si="38"/>
        <v/>
      </c>
    </row>
    <row r="302" spans="2:14" x14ac:dyDescent="0.25">
      <c r="B302" s="30">
        <f t="shared" si="44"/>
        <v>298</v>
      </c>
      <c r="C302" s="31">
        <f t="shared" si="36"/>
        <v>1750</v>
      </c>
      <c r="D302" s="31">
        <f>IFERROR(IF(LEN($B302)=0,"",IF(LEN(Dashboard!$D311)=0,0,Dashboard!$D311)),"")</f>
        <v>0</v>
      </c>
      <c r="E302" s="32">
        <f t="shared" si="39"/>
        <v>1.5541666666666674E-2</v>
      </c>
      <c r="F302" s="31">
        <f t="shared" si="40"/>
        <v>-41978.093014060985</v>
      </c>
      <c r="G302" s="31">
        <f t="shared" si="41"/>
        <v>-2744731.3968678499</v>
      </c>
      <c r="H302" s="29" t="str">
        <f t="shared" si="42"/>
        <v/>
      </c>
      <c r="I302" s="29" t="str">
        <f t="shared" si="43"/>
        <v/>
      </c>
      <c r="M302" s="29" t="str">
        <f t="shared" si="37"/>
        <v/>
      </c>
      <c r="N302" s="31" t="str">
        <f t="shared" si="38"/>
        <v/>
      </c>
    </row>
    <row r="303" spans="2:14" x14ac:dyDescent="0.25">
      <c r="B303" s="30">
        <f t="shared" si="44"/>
        <v>299</v>
      </c>
      <c r="C303" s="31">
        <f t="shared" si="36"/>
        <v>1750</v>
      </c>
      <c r="D303" s="31">
        <f>IFERROR(IF(LEN($B303)=0,"",IF(LEN(Dashboard!$D312)=0,0,Dashboard!$D312)),"")</f>
        <v>0</v>
      </c>
      <c r="E303" s="32">
        <f t="shared" si="39"/>
        <v>1.5541666666666674E-2</v>
      </c>
      <c r="F303" s="31">
        <f t="shared" si="40"/>
        <v>-42657.700459654523</v>
      </c>
      <c r="G303" s="31">
        <f t="shared" si="41"/>
        <v>-2789139.0973275043</v>
      </c>
      <c r="H303" s="29" t="str">
        <f t="shared" si="42"/>
        <v/>
      </c>
      <c r="I303" s="29" t="str">
        <f t="shared" si="43"/>
        <v/>
      </c>
      <c r="M303" s="29" t="str">
        <f t="shared" si="37"/>
        <v/>
      </c>
      <c r="N303" s="31" t="str">
        <f t="shared" si="38"/>
        <v/>
      </c>
    </row>
    <row r="304" spans="2:14" x14ac:dyDescent="0.25">
      <c r="B304" s="30">
        <f t="shared" si="44"/>
        <v>300</v>
      </c>
      <c r="C304" s="31">
        <f t="shared" si="36"/>
        <v>1750</v>
      </c>
      <c r="D304" s="31">
        <f>IFERROR(IF(LEN($B304)=0,"",IF(LEN(Dashboard!$D313)=0,0,Dashboard!$D313)),"")</f>
        <v>0</v>
      </c>
      <c r="E304" s="32">
        <f t="shared" si="39"/>
        <v>1.5541666666666674E-2</v>
      </c>
      <c r="F304" s="31">
        <f t="shared" si="40"/>
        <v>-43347.870137631653</v>
      </c>
      <c r="G304" s="31">
        <f t="shared" si="41"/>
        <v>-2834236.9674651357</v>
      </c>
      <c r="H304" s="29" t="str">
        <f t="shared" si="42"/>
        <v/>
      </c>
      <c r="I304" s="29" t="str">
        <f t="shared" si="43"/>
        <v/>
      </c>
      <c r="M304" s="29" t="str">
        <f t="shared" si="37"/>
        <v/>
      </c>
      <c r="N304" s="31" t="str">
        <f t="shared" si="38"/>
        <v/>
      </c>
    </row>
    <row r="305" spans="2:14" x14ac:dyDescent="0.25">
      <c r="B305" s="30">
        <f t="shared" si="44"/>
        <v>301</v>
      </c>
      <c r="C305" s="31">
        <f t="shared" si="36"/>
        <v>1750</v>
      </c>
      <c r="D305" s="31">
        <f>IFERROR(IF(LEN($B305)=0,"",IF(LEN(Dashboard!$D314)=0,0,Dashboard!$D314)),"")</f>
        <v>0</v>
      </c>
      <c r="E305" s="32">
        <f t="shared" si="39"/>
        <v>1.5916666666666673E-2</v>
      </c>
      <c r="F305" s="31">
        <f t="shared" si="40"/>
        <v>-45111.605065486758</v>
      </c>
      <c r="G305" s="31">
        <f t="shared" si="41"/>
        <v>-2881098.5725306226</v>
      </c>
      <c r="H305" s="29" t="str">
        <f t="shared" si="42"/>
        <v/>
      </c>
      <c r="I305" s="29" t="str">
        <f t="shared" si="43"/>
        <v/>
      </c>
      <c r="M305" s="29" t="str">
        <f t="shared" si="37"/>
        <v/>
      </c>
      <c r="N305" s="31" t="str">
        <f t="shared" si="38"/>
        <v/>
      </c>
    </row>
    <row r="306" spans="2:14" x14ac:dyDescent="0.25">
      <c r="B306" s="30">
        <f t="shared" si="44"/>
        <v>302</v>
      </c>
      <c r="C306" s="31">
        <f t="shared" si="36"/>
        <v>1750</v>
      </c>
      <c r="D306" s="31">
        <f>IFERROR(IF(LEN($B306)=0,"",IF(LEN(Dashboard!$D315)=0,0,Dashboard!$D315)),"")</f>
        <v>0</v>
      </c>
      <c r="E306" s="32">
        <f t="shared" si="39"/>
        <v>1.5916666666666673E-2</v>
      </c>
      <c r="F306" s="31">
        <f t="shared" si="40"/>
        <v>-45857.485612779092</v>
      </c>
      <c r="G306" s="31">
        <f t="shared" si="41"/>
        <v>-2928706.0581434015</v>
      </c>
      <c r="H306" s="29" t="str">
        <f t="shared" si="42"/>
        <v/>
      </c>
      <c r="I306" s="29" t="str">
        <f t="shared" si="43"/>
        <v/>
      </c>
      <c r="M306" s="29" t="str">
        <f t="shared" si="37"/>
        <v/>
      </c>
      <c r="N306" s="31" t="str">
        <f t="shared" si="38"/>
        <v/>
      </c>
    </row>
    <row r="307" spans="2:14" x14ac:dyDescent="0.25">
      <c r="B307" s="30">
        <f t="shared" si="44"/>
        <v>303</v>
      </c>
      <c r="C307" s="31">
        <f t="shared" si="36"/>
        <v>1750</v>
      </c>
      <c r="D307" s="31">
        <f>IFERROR(IF(LEN($B307)=0,"",IF(LEN(Dashboard!$D316)=0,0,Dashboard!$D316)),"")</f>
        <v>0</v>
      </c>
      <c r="E307" s="32">
        <f t="shared" si="39"/>
        <v>1.5916666666666673E-2</v>
      </c>
      <c r="F307" s="31">
        <f t="shared" si="40"/>
        <v>-46615.238092115826</v>
      </c>
      <c r="G307" s="31">
        <f t="shared" si="41"/>
        <v>-2977071.2962355171</v>
      </c>
      <c r="H307" s="29" t="str">
        <f t="shared" si="42"/>
        <v/>
      </c>
      <c r="I307" s="29" t="str">
        <f t="shared" si="43"/>
        <v/>
      </c>
      <c r="M307" s="29" t="str">
        <f t="shared" si="37"/>
        <v/>
      </c>
      <c r="N307" s="31" t="str">
        <f t="shared" si="38"/>
        <v/>
      </c>
    </row>
    <row r="308" spans="2:14" x14ac:dyDescent="0.25">
      <c r="B308" s="30">
        <f t="shared" si="44"/>
        <v>304</v>
      </c>
      <c r="C308" s="31">
        <f t="shared" si="36"/>
        <v>1750</v>
      </c>
      <c r="D308" s="31">
        <f>IFERROR(IF(LEN($B308)=0,"",IF(LEN(Dashboard!$D317)=0,0,Dashboard!$D317)),"")</f>
        <v>0</v>
      </c>
      <c r="E308" s="32">
        <f t="shared" si="39"/>
        <v>1.5916666666666673E-2</v>
      </c>
      <c r="F308" s="31">
        <f t="shared" si="40"/>
        <v>-47385.051465081997</v>
      </c>
      <c r="G308" s="31">
        <f t="shared" si="41"/>
        <v>-3026206.3477005991</v>
      </c>
      <c r="H308" s="29" t="str">
        <f t="shared" si="42"/>
        <v/>
      </c>
      <c r="I308" s="29" t="str">
        <f t="shared" si="43"/>
        <v/>
      </c>
      <c r="M308" s="29" t="str">
        <f t="shared" si="37"/>
        <v/>
      </c>
      <c r="N308" s="31" t="str">
        <f t="shared" si="38"/>
        <v/>
      </c>
    </row>
    <row r="309" spans="2:14" x14ac:dyDescent="0.25">
      <c r="B309" s="30">
        <f t="shared" si="44"/>
        <v>305</v>
      </c>
      <c r="C309" s="31">
        <f t="shared" si="36"/>
        <v>1750</v>
      </c>
      <c r="D309" s="31">
        <f>IFERROR(IF(LEN($B309)=0,"",IF(LEN(Dashboard!$D318)=0,0,Dashboard!$D318)),"")</f>
        <v>0</v>
      </c>
      <c r="E309" s="32">
        <f t="shared" si="39"/>
        <v>1.5916666666666673E-2</v>
      </c>
      <c r="F309" s="31">
        <f t="shared" si="40"/>
        <v>-48167.117700901224</v>
      </c>
      <c r="G309" s="31">
        <f t="shared" si="41"/>
        <v>-3076123.4654015005</v>
      </c>
      <c r="H309" s="29" t="str">
        <f t="shared" si="42"/>
        <v/>
      </c>
      <c r="I309" s="29" t="str">
        <f t="shared" si="43"/>
        <v/>
      </c>
      <c r="M309" s="29" t="str">
        <f t="shared" si="37"/>
        <v/>
      </c>
      <c r="N309" s="31" t="str">
        <f t="shared" si="38"/>
        <v/>
      </c>
    </row>
    <row r="310" spans="2:14" x14ac:dyDescent="0.25">
      <c r="B310" s="30">
        <f t="shared" si="44"/>
        <v>306</v>
      </c>
      <c r="C310" s="31">
        <f t="shared" si="36"/>
        <v>1750</v>
      </c>
      <c r="D310" s="31">
        <f>IFERROR(IF(LEN($B310)=0,"",IF(LEN(Dashboard!$D319)=0,0,Dashboard!$D319)),"")</f>
        <v>0</v>
      </c>
      <c r="E310" s="32">
        <f t="shared" si="39"/>
        <v>1.5916666666666673E-2</v>
      </c>
      <c r="F310" s="31">
        <f t="shared" si="40"/>
        <v>-48961.631824307231</v>
      </c>
      <c r="G310" s="31">
        <f t="shared" si="41"/>
        <v>-3126835.0972258076</v>
      </c>
      <c r="H310" s="29" t="str">
        <f t="shared" si="42"/>
        <v/>
      </c>
      <c r="I310" s="29" t="str">
        <f t="shared" si="43"/>
        <v/>
      </c>
      <c r="M310" s="29" t="str">
        <f t="shared" si="37"/>
        <v/>
      </c>
      <c r="N310" s="31" t="str">
        <f t="shared" si="38"/>
        <v/>
      </c>
    </row>
    <row r="311" spans="2:14" x14ac:dyDescent="0.25">
      <c r="B311" s="30">
        <f t="shared" si="44"/>
        <v>307</v>
      </c>
      <c r="C311" s="31">
        <f t="shared" si="36"/>
        <v>1750</v>
      </c>
      <c r="D311" s="31">
        <f>IFERROR(IF(LEN($B311)=0,"",IF(LEN(Dashboard!$D320)=0,0,Dashboard!$D320)),"")</f>
        <v>0</v>
      </c>
      <c r="E311" s="32">
        <f t="shared" si="39"/>
        <v>1.5916666666666673E-2</v>
      </c>
      <c r="F311" s="31">
        <f t="shared" si="40"/>
        <v>-49768.791964177457</v>
      </c>
      <c r="G311" s="31">
        <f t="shared" si="41"/>
        <v>-3178353.8891899851</v>
      </c>
      <c r="H311" s="29" t="str">
        <f t="shared" si="42"/>
        <v/>
      </c>
      <c r="I311" s="29" t="str">
        <f t="shared" si="43"/>
        <v/>
      </c>
      <c r="M311" s="29" t="str">
        <f t="shared" si="37"/>
        <v/>
      </c>
      <c r="N311" s="31" t="str">
        <f t="shared" si="38"/>
        <v/>
      </c>
    </row>
    <row r="312" spans="2:14" x14ac:dyDescent="0.25">
      <c r="B312" s="30">
        <f t="shared" si="44"/>
        <v>308</v>
      </c>
      <c r="C312" s="31">
        <f t="shared" si="36"/>
        <v>1750</v>
      </c>
      <c r="D312" s="31">
        <f>IFERROR(IF(LEN($B312)=0,"",IF(LEN(Dashboard!$D321)=0,0,Dashboard!$D321)),"")</f>
        <v>0</v>
      </c>
      <c r="E312" s="32">
        <f t="shared" si="39"/>
        <v>1.5916666666666673E-2</v>
      </c>
      <c r="F312" s="31">
        <f t="shared" si="40"/>
        <v>-50588.799402940618</v>
      </c>
      <c r="G312" s="31">
        <f t="shared" si="41"/>
        <v>-3230692.6885929257</v>
      </c>
      <c r="H312" s="29" t="str">
        <f t="shared" si="42"/>
        <v/>
      </c>
      <c r="I312" s="29" t="str">
        <f t="shared" si="43"/>
        <v/>
      </c>
      <c r="M312" s="29" t="str">
        <f t="shared" si="37"/>
        <v/>
      </c>
      <c r="N312" s="31" t="str">
        <f t="shared" si="38"/>
        <v/>
      </c>
    </row>
    <row r="313" spans="2:14" x14ac:dyDescent="0.25">
      <c r="B313" s="30">
        <f t="shared" si="44"/>
        <v>309</v>
      </c>
      <c r="C313" s="31">
        <f t="shared" si="36"/>
        <v>1750</v>
      </c>
      <c r="D313" s="31">
        <f>IFERROR(IF(LEN($B313)=0,"",IF(LEN(Dashboard!$D322)=0,0,Dashboard!$D322)),"")</f>
        <v>0</v>
      </c>
      <c r="E313" s="32">
        <f t="shared" si="39"/>
        <v>1.5916666666666673E-2</v>
      </c>
      <c r="F313" s="31">
        <f t="shared" si="40"/>
        <v>-51421.858626770751</v>
      </c>
      <c r="G313" s="31">
        <f t="shared" si="41"/>
        <v>-3283864.5472196965</v>
      </c>
      <c r="H313" s="29" t="str">
        <f t="shared" si="42"/>
        <v/>
      </c>
      <c r="I313" s="29" t="str">
        <f t="shared" si="43"/>
        <v/>
      </c>
      <c r="M313" s="29" t="str">
        <f t="shared" si="37"/>
        <v/>
      </c>
      <c r="N313" s="31" t="str">
        <f t="shared" si="38"/>
        <v/>
      </c>
    </row>
    <row r="314" spans="2:14" x14ac:dyDescent="0.25">
      <c r="B314" s="30">
        <f t="shared" si="44"/>
        <v>310</v>
      </c>
      <c r="C314" s="31">
        <f t="shared" si="36"/>
        <v>1750</v>
      </c>
      <c r="D314" s="31">
        <f>IFERROR(IF(LEN($B314)=0,"",IF(LEN(Dashboard!$D323)=0,0,Dashboard!$D323)),"")</f>
        <v>0</v>
      </c>
      <c r="E314" s="32">
        <f t="shared" si="39"/>
        <v>1.5916666666666673E-2</v>
      </c>
      <c r="F314" s="31">
        <f t="shared" si="40"/>
        <v>-52268.177376580192</v>
      </c>
      <c r="G314" s="31">
        <f t="shared" si="41"/>
        <v>-3337882.7245962769</v>
      </c>
      <c r="H314" s="29" t="str">
        <f t="shared" si="42"/>
        <v/>
      </c>
      <c r="I314" s="29" t="str">
        <f t="shared" si="43"/>
        <v/>
      </c>
      <c r="M314" s="29" t="str">
        <f t="shared" si="37"/>
        <v/>
      </c>
      <c r="N314" s="31" t="str">
        <f t="shared" si="38"/>
        <v/>
      </c>
    </row>
    <row r="315" spans="2:14" x14ac:dyDescent="0.25">
      <c r="B315" s="30">
        <f t="shared" si="44"/>
        <v>311</v>
      </c>
      <c r="C315" s="31">
        <f t="shared" si="36"/>
        <v>1750</v>
      </c>
      <c r="D315" s="31">
        <f>IFERROR(IF(LEN($B315)=0,"",IF(LEN(Dashboard!$D324)=0,0,Dashboard!$D324)),"")</f>
        <v>0</v>
      </c>
      <c r="E315" s="32">
        <f t="shared" si="39"/>
        <v>1.5916666666666673E-2</v>
      </c>
      <c r="F315" s="31">
        <f t="shared" si="40"/>
        <v>-53127.966699824094</v>
      </c>
      <c r="G315" s="31">
        <f t="shared" si="41"/>
        <v>-3392760.6912961011</v>
      </c>
      <c r="H315" s="29" t="str">
        <f t="shared" si="42"/>
        <v/>
      </c>
      <c r="I315" s="29" t="str">
        <f t="shared" si="43"/>
        <v/>
      </c>
      <c r="M315" s="29" t="str">
        <f t="shared" si="37"/>
        <v/>
      </c>
      <c r="N315" s="31" t="str">
        <f t="shared" si="38"/>
        <v/>
      </c>
    </row>
    <row r="316" spans="2:14" x14ac:dyDescent="0.25">
      <c r="B316" s="30">
        <f t="shared" si="44"/>
        <v>312</v>
      </c>
      <c r="C316" s="31">
        <f t="shared" si="36"/>
        <v>1750</v>
      </c>
      <c r="D316" s="31">
        <f>IFERROR(IF(LEN($B316)=0,"",IF(LEN(Dashboard!$D325)=0,0,Dashboard!$D325)),"")</f>
        <v>0</v>
      </c>
      <c r="E316" s="32">
        <f t="shared" si="39"/>
        <v>1.5916666666666673E-2</v>
      </c>
      <c r="F316" s="31">
        <f t="shared" si="40"/>
        <v>-54001.441003129628</v>
      </c>
      <c r="G316" s="31">
        <f t="shared" si="41"/>
        <v>-3448512.1322992309</v>
      </c>
      <c r="H316" s="29" t="str">
        <f t="shared" si="42"/>
        <v/>
      </c>
      <c r="I316" s="29" t="str">
        <f t="shared" si="43"/>
        <v/>
      </c>
      <c r="M316" s="29" t="str">
        <f t="shared" si="37"/>
        <v/>
      </c>
      <c r="N316" s="31" t="str">
        <f t="shared" si="38"/>
        <v/>
      </c>
    </row>
    <row r="317" spans="2:14" x14ac:dyDescent="0.25">
      <c r="B317" s="30">
        <f t="shared" si="44"/>
        <v>313</v>
      </c>
      <c r="C317" s="31">
        <f t="shared" si="36"/>
        <v>1750</v>
      </c>
      <c r="D317" s="31">
        <f>IFERROR(IF(LEN($B317)=0,"",IF(LEN(Dashboard!$D326)=0,0,Dashboard!$D326)),"")</f>
        <v>0</v>
      </c>
      <c r="E317" s="32">
        <f t="shared" si="39"/>
        <v>1.6291666666666673E-2</v>
      </c>
      <c r="F317" s="31">
        <f t="shared" si="40"/>
        <v>-56182.010155374992</v>
      </c>
      <c r="G317" s="31">
        <f t="shared" si="41"/>
        <v>-3506444.142454606</v>
      </c>
      <c r="H317" s="29" t="str">
        <f t="shared" si="42"/>
        <v/>
      </c>
      <c r="I317" s="29" t="str">
        <f t="shared" si="43"/>
        <v/>
      </c>
      <c r="M317" s="29" t="str">
        <f t="shared" si="37"/>
        <v/>
      </c>
      <c r="N317" s="31" t="str">
        <f t="shared" si="38"/>
        <v/>
      </c>
    </row>
    <row r="318" spans="2:14" x14ac:dyDescent="0.25">
      <c r="B318" s="30">
        <f t="shared" si="44"/>
        <v>314</v>
      </c>
      <c r="C318" s="31">
        <f t="shared" si="36"/>
        <v>1750</v>
      </c>
      <c r="D318" s="31">
        <f>IFERROR(IF(LEN($B318)=0,"",IF(LEN(Dashboard!$D327)=0,0,Dashboard!$D327)),"")</f>
        <v>0</v>
      </c>
      <c r="E318" s="32">
        <f t="shared" si="39"/>
        <v>1.6291666666666673E-2</v>
      </c>
      <c r="F318" s="31">
        <f t="shared" si="40"/>
        <v>-57125.819154156314</v>
      </c>
      <c r="G318" s="31">
        <f t="shared" si="41"/>
        <v>-3565319.9616087624</v>
      </c>
      <c r="H318" s="29" t="str">
        <f t="shared" si="42"/>
        <v/>
      </c>
      <c r="I318" s="29" t="str">
        <f t="shared" si="43"/>
        <v/>
      </c>
      <c r="M318" s="29" t="str">
        <f t="shared" si="37"/>
        <v/>
      </c>
      <c r="N318" s="31" t="str">
        <f t="shared" si="38"/>
        <v/>
      </c>
    </row>
    <row r="319" spans="2:14" x14ac:dyDescent="0.25">
      <c r="B319" s="30">
        <f t="shared" si="44"/>
        <v>315</v>
      </c>
      <c r="C319" s="31">
        <f t="shared" si="36"/>
        <v>1750</v>
      </c>
      <c r="D319" s="31">
        <f>IFERROR(IF(LEN($B319)=0,"",IF(LEN(Dashboard!$D328)=0,0,Dashboard!$D328)),"")</f>
        <v>0</v>
      </c>
      <c r="E319" s="32">
        <f t="shared" si="39"/>
        <v>1.6291666666666673E-2</v>
      </c>
      <c r="F319" s="31">
        <f t="shared" si="40"/>
        <v>-58085.004374542776</v>
      </c>
      <c r="G319" s="31">
        <f t="shared" si="41"/>
        <v>-3625154.9659833051</v>
      </c>
      <c r="H319" s="29" t="str">
        <f t="shared" si="42"/>
        <v/>
      </c>
      <c r="I319" s="29" t="str">
        <f t="shared" si="43"/>
        <v/>
      </c>
      <c r="M319" s="29" t="str">
        <f t="shared" si="37"/>
        <v/>
      </c>
      <c r="N319" s="31" t="str">
        <f t="shared" si="38"/>
        <v/>
      </c>
    </row>
    <row r="320" spans="2:14" x14ac:dyDescent="0.25">
      <c r="B320" s="30">
        <f t="shared" si="44"/>
        <v>316</v>
      </c>
      <c r="C320" s="31">
        <f t="shared" si="36"/>
        <v>1750</v>
      </c>
      <c r="D320" s="31">
        <f>IFERROR(IF(LEN($B320)=0,"",IF(LEN(Dashboard!$D329)=0,0,Dashboard!$D329)),"")</f>
        <v>0</v>
      </c>
      <c r="E320" s="32">
        <f t="shared" si="39"/>
        <v>1.6291666666666673E-2</v>
      </c>
      <c r="F320" s="31">
        <f t="shared" si="40"/>
        <v>-59059.816320811369</v>
      </c>
      <c r="G320" s="31">
        <f t="shared" si="41"/>
        <v>-3685964.7823041165</v>
      </c>
      <c r="H320" s="29" t="str">
        <f t="shared" si="42"/>
        <v/>
      </c>
      <c r="I320" s="29" t="str">
        <f t="shared" si="43"/>
        <v/>
      </c>
      <c r="M320" s="29" t="str">
        <f t="shared" si="37"/>
        <v/>
      </c>
      <c r="N320" s="31" t="str">
        <f t="shared" si="38"/>
        <v/>
      </c>
    </row>
    <row r="321" spans="2:14" x14ac:dyDescent="0.25">
      <c r="B321" s="30">
        <f t="shared" si="44"/>
        <v>317</v>
      </c>
      <c r="C321" s="31">
        <f t="shared" si="36"/>
        <v>1750</v>
      </c>
      <c r="D321" s="31">
        <f>IFERROR(IF(LEN($B321)=0,"",IF(LEN(Dashboard!$D330)=0,0,Dashboard!$D330)),"")</f>
        <v>0</v>
      </c>
      <c r="E321" s="32">
        <f t="shared" si="39"/>
        <v>1.6291666666666673E-2</v>
      </c>
      <c r="F321" s="31">
        <f t="shared" si="40"/>
        <v>-60050.509578371253</v>
      </c>
      <c r="G321" s="31">
        <f t="shared" si="41"/>
        <v>-3747765.2918824879</v>
      </c>
      <c r="H321" s="29" t="str">
        <f t="shared" si="42"/>
        <v/>
      </c>
      <c r="I321" s="29" t="str">
        <f t="shared" si="43"/>
        <v/>
      </c>
      <c r="M321" s="29" t="str">
        <f t="shared" si="37"/>
        <v/>
      </c>
      <c r="N321" s="31" t="str">
        <f t="shared" si="38"/>
        <v/>
      </c>
    </row>
    <row r="322" spans="2:14" x14ac:dyDescent="0.25">
      <c r="B322" s="30">
        <f t="shared" si="44"/>
        <v>318</v>
      </c>
      <c r="C322" s="31">
        <f t="shared" si="36"/>
        <v>1750</v>
      </c>
      <c r="D322" s="31">
        <f>IFERROR(IF(LEN($B322)=0,"",IF(LEN(Dashboard!$D331)=0,0,Dashboard!$D331)),"")</f>
        <v>0</v>
      </c>
      <c r="E322" s="32">
        <f t="shared" si="39"/>
        <v>1.6291666666666673E-2</v>
      </c>
      <c r="F322" s="31">
        <f t="shared" si="40"/>
        <v>-61057.342880252225</v>
      </c>
      <c r="G322" s="31">
        <f t="shared" si="41"/>
        <v>-3810572.6347627402</v>
      </c>
      <c r="H322" s="29" t="str">
        <f t="shared" si="42"/>
        <v/>
      </c>
      <c r="I322" s="29" t="str">
        <f t="shared" si="43"/>
        <v/>
      </c>
      <c r="M322" s="29" t="str">
        <f t="shared" si="37"/>
        <v/>
      </c>
      <c r="N322" s="31" t="str">
        <f t="shared" si="38"/>
        <v/>
      </c>
    </row>
    <row r="323" spans="2:14" x14ac:dyDescent="0.25">
      <c r="B323" s="30">
        <f t="shared" si="44"/>
        <v>319</v>
      </c>
      <c r="C323" s="31">
        <f t="shared" si="36"/>
        <v>1750</v>
      </c>
      <c r="D323" s="31">
        <f>IFERROR(IF(LEN($B323)=0,"",IF(LEN(Dashboard!$D332)=0,0,Dashboard!$D332)),"")</f>
        <v>0</v>
      </c>
      <c r="E323" s="32">
        <f t="shared" si="39"/>
        <v>1.6291666666666673E-2</v>
      </c>
      <c r="F323" s="31">
        <f t="shared" si="40"/>
        <v>-62080.579174676335</v>
      </c>
      <c r="G323" s="31">
        <f t="shared" si="41"/>
        <v>-3874403.2139374167</v>
      </c>
      <c r="H323" s="29" t="str">
        <f t="shared" si="42"/>
        <v/>
      </c>
      <c r="I323" s="29" t="str">
        <f t="shared" si="43"/>
        <v/>
      </c>
      <c r="M323" s="29" t="str">
        <f t="shared" si="37"/>
        <v/>
      </c>
      <c r="N323" s="31" t="str">
        <f t="shared" si="38"/>
        <v/>
      </c>
    </row>
    <row r="324" spans="2:14" x14ac:dyDescent="0.25">
      <c r="B324" s="30">
        <f t="shared" si="44"/>
        <v>320</v>
      </c>
      <c r="C324" s="31">
        <f t="shared" si="36"/>
        <v>1750</v>
      </c>
      <c r="D324" s="31">
        <f>IFERROR(IF(LEN($B324)=0,"",IF(LEN(Dashboard!$D333)=0,0,Dashboard!$D333)),"")</f>
        <v>0</v>
      </c>
      <c r="E324" s="32">
        <f t="shared" si="39"/>
        <v>1.6291666666666673E-2</v>
      </c>
      <c r="F324" s="31">
        <f t="shared" si="40"/>
        <v>-63120.485693730436</v>
      </c>
      <c r="G324" s="31">
        <f t="shared" si="41"/>
        <v>-3939273.6996311471</v>
      </c>
      <c r="H324" s="29" t="str">
        <f t="shared" si="42"/>
        <v/>
      </c>
      <c r="I324" s="29" t="str">
        <f t="shared" si="43"/>
        <v/>
      </c>
      <c r="M324" s="29" t="str">
        <f t="shared" si="37"/>
        <v/>
      </c>
      <c r="N324" s="31" t="str">
        <f t="shared" si="38"/>
        <v/>
      </c>
    </row>
    <row r="325" spans="2:14" x14ac:dyDescent="0.25">
      <c r="B325" s="30">
        <f t="shared" si="44"/>
        <v>321</v>
      </c>
      <c r="C325" s="31">
        <f t="shared" ref="C325:C364" si="45">IFERROR(currentmonthlypayment,"")</f>
        <v>1750</v>
      </c>
      <c r="D325" s="31">
        <f>IFERROR(IF(LEN($B325)=0,"",IF(LEN(Dashboard!$D334)=0,0,Dashboard!$D334)),"")</f>
        <v>0</v>
      </c>
      <c r="E325" s="32">
        <f t="shared" si="39"/>
        <v>1.6291666666666673E-2</v>
      </c>
      <c r="F325" s="31">
        <f t="shared" si="40"/>
        <v>-64177.334023157462</v>
      </c>
      <c r="G325" s="31">
        <f t="shared" si="41"/>
        <v>-4005201.0336543047</v>
      </c>
      <c r="H325" s="29" t="str">
        <f t="shared" si="42"/>
        <v/>
      </c>
      <c r="I325" s="29" t="str">
        <f t="shared" si="43"/>
        <v/>
      </c>
      <c r="M325" s="29" t="str">
        <f t="shared" ref="M325:M364" si="46">IF($B325&lt;=$K$4,$B325,"")</f>
        <v/>
      </c>
      <c r="N325" s="31" t="str">
        <f t="shared" ref="N325:N364" si="47">IF($B325&lt;=$K$4,IF($G325&lt;0,0,$G325),"")</f>
        <v/>
      </c>
    </row>
    <row r="326" spans="2:14" x14ac:dyDescent="0.25">
      <c r="B326" s="30">
        <f t="shared" si="44"/>
        <v>322</v>
      </c>
      <c r="C326" s="31">
        <f t="shared" si="45"/>
        <v>1750</v>
      </c>
      <c r="D326" s="31">
        <f>IFERROR(IF(LEN($B326)=0,"",IF(LEN(Dashboard!$D335)=0,0,Dashboard!$D335)),"")</f>
        <v>0</v>
      </c>
      <c r="E326" s="32">
        <f t="shared" ref="E326:E364" si="48">IFERROR(IF(LEN($B326)=0,"",IF(MOD($B326,12)=1,$E325+(ratechange)/12,$E325)),"")</f>
        <v>1.6291666666666673E-2</v>
      </c>
      <c r="F326" s="31">
        <f t="shared" ref="F326:F364" si="49">IFERROR(IF(LEN($B326)=0,"",($G325+$D326)*$E326),"")</f>
        <v>-65251.400173284739</v>
      </c>
      <c r="G326" s="31">
        <f t="shared" ref="G326:G364" si="50">IFERROR(IF(LEN($B326)=0,"",$G325+$F326+$D326-$C326),"")</f>
        <v>-4072202.4338275893</v>
      </c>
      <c r="H326" s="29" t="str">
        <f t="shared" ref="H326:H364" si="51">IFERROR(IF(OR($E326&lt;0,$F326&lt;0),"",$B326),"")</f>
        <v/>
      </c>
      <c r="I326" s="29" t="str">
        <f t="shared" ref="I326:I364" si="52">IFERROR(IF(OR($E326&lt;0,$G326&lt;0),"",$B326),"")</f>
        <v/>
      </c>
      <c r="M326" s="29" t="str">
        <f t="shared" si="46"/>
        <v/>
      </c>
      <c r="N326" s="31" t="str">
        <f t="shared" si="47"/>
        <v/>
      </c>
    </row>
    <row r="327" spans="2:14" x14ac:dyDescent="0.25">
      <c r="B327" s="30">
        <f t="shared" ref="B327:B364" si="53">IFERROR($B326+1,"")</f>
        <v>323</v>
      </c>
      <c r="C327" s="31">
        <f t="shared" si="45"/>
        <v>1750</v>
      </c>
      <c r="D327" s="31">
        <f>IFERROR(IF(LEN($B327)=0,"",IF(LEN(Dashboard!$D336)=0,0,Dashboard!$D336)),"")</f>
        <v>0</v>
      </c>
      <c r="E327" s="32">
        <f t="shared" si="48"/>
        <v>1.6291666666666673E-2</v>
      </c>
      <c r="F327" s="31">
        <f t="shared" si="49"/>
        <v>-66342.964651107832</v>
      </c>
      <c r="G327" s="31">
        <f t="shared" si="50"/>
        <v>-4140295.3984786971</v>
      </c>
      <c r="H327" s="29" t="str">
        <f t="shared" si="51"/>
        <v/>
      </c>
      <c r="I327" s="29" t="str">
        <f t="shared" si="52"/>
        <v/>
      </c>
      <c r="M327" s="29" t="str">
        <f t="shared" si="46"/>
        <v/>
      </c>
      <c r="N327" s="31" t="str">
        <f t="shared" si="47"/>
        <v/>
      </c>
    </row>
    <row r="328" spans="2:14" x14ac:dyDescent="0.25">
      <c r="B328" s="30">
        <f t="shared" si="53"/>
        <v>324</v>
      </c>
      <c r="C328" s="31">
        <f t="shared" si="45"/>
        <v>1750</v>
      </c>
      <c r="D328" s="31">
        <f>IFERROR(IF(LEN($B328)=0,"",IF(LEN(Dashboard!$D337)=0,0,Dashboard!$D337)),"")</f>
        <v>0</v>
      </c>
      <c r="E328" s="32">
        <f t="shared" si="48"/>
        <v>1.6291666666666673E-2</v>
      </c>
      <c r="F328" s="31">
        <f t="shared" si="49"/>
        <v>-67452.3125335488</v>
      </c>
      <c r="G328" s="31">
        <f t="shared" si="50"/>
        <v>-4209497.7110122461</v>
      </c>
      <c r="H328" s="29" t="str">
        <f t="shared" si="51"/>
        <v/>
      </c>
      <c r="I328" s="29" t="str">
        <f t="shared" si="52"/>
        <v/>
      </c>
      <c r="M328" s="29" t="str">
        <f t="shared" si="46"/>
        <v/>
      </c>
      <c r="N328" s="31" t="str">
        <f t="shared" si="47"/>
        <v/>
      </c>
    </row>
    <row r="329" spans="2:14" x14ac:dyDescent="0.25">
      <c r="B329" s="30">
        <f t="shared" si="53"/>
        <v>325</v>
      </c>
      <c r="C329" s="31">
        <f t="shared" si="45"/>
        <v>1750</v>
      </c>
      <c r="D329" s="31">
        <f>IFERROR(IF(LEN($B329)=0,"",IF(LEN(Dashboard!$D338)=0,0,Dashboard!$D338)),"")</f>
        <v>0</v>
      </c>
      <c r="E329" s="32">
        <f t="shared" si="48"/>
        <v>1.6666666666666673E-2</v>
      </c>
      <c r="F329" s="31">
        <f t="shared" si="49"/>
        <v>-70158.29518353747</v>
      </c>
      <c r="G329" s="31">
        <f t="shared" si="50"/>
        <v>-4281406.0061957836</v>
      </c>
      <c r="H329" s="29" t="str">
        <f t="shared" si="51"/>
        <v/>
      </c>
      <c r="I329" s="29" t="str">
        <f t="shared" si="52"/>
        <v/>
      </c>
      <c r="M329" s="29" t="str">
        <f t="shared" si="46"/>
        <v/>
      </c>
      <c r="N329" s="31" t="str">
        <f t="shared" si="47"/>
        <v/>
      </c>
    </row>
    <row r="330" spans="2:14" x14ac:dyDescent="0.25">
      <c r="B330" s="30">
        <f t="shared" si="53"/>
        <v>326</v>
      </c>
      <c r="C330" s="31">
        <f t="shared" si="45"/>
        <v>1750</v>
      </c>
      <c r="D330" s="31">
        <f>IFERROR(IF(LEN($B330)=0,"",IF(LEN(Dashboard!$D339)=0,0,Dashboard!$D339)),"")</f>
        <v>0</v>
      </c>
      <c r="E330" s="32">
        <f t="shared" si="48"/>
        <v>1.6666666666666673E-2</v>
      </c>
      <c r="F330" s="31">
        <f t="shared" si="49"/>
        <v>-71356.76676992976</v>
      </c>
      <c r="G330" s="31">
        <f t="shared" si="50"/>
        <v>-4354512.7729657134</v>
      </c>
      <c r="H330" s="29" t="str">
        <f t="shared" si="51"/>
        <v/>
      </c>
      <c r="I330" s="29" t="str">
        <f t="shared" si="52"/>
        <v/>
      </c>
      <c r="M330" s="29" t="str">
        <f t="shared" si="46"/>
        <v/>
      </c>
      <c r="N330" s="31" t="str">
        <f t="shared" si="47"/>
        <v/>
      </c>
    </row>
    <row r="331" spans="2:14" x14ac:dyDescent="0.25">
      <c r="B331" s="30">
        <f t="shared" si="53"/>
        <v>327</v>
      </c>
      <c r="C331" s="31">
        <f t="shared" si="45"/>
        <v>1750</v>
      </c>
      <c r="D331" s="31">
        <f>IFERROR(IF(LEN($B331)=0,"",IF(LEN(Dashboard!$D340)=0,0,Dashboard!$D340)),"")</f>
        <v>0</v>
      </c>
      <c r="E331" s="32">
        <f t="shared" si="48"/>
        <v>1.6666666666666673E-2</v>
      </c>
      <c r="F331" s="31">
        <f t="shared" si="49"/>
        <v>-72575.212882761916</v>
      </c>
      <c r="G331" s="31">
        <f t="shared" si="50"/>
        <v>-4428837.9858484752</v>
      </c>
      <c r="H331" s="29" t="str">
        <f t="shared" si="51"/>
        <v/>
      </c>
      <c r="I331" s="29" t="str">
        <f t="shared" si="52"/>
        <v/>
      </c>
      <c r="M331" s="29" t="str">
        <f t="shared" si="46"/>
        <v/>
      </c>
      <c r="N331" s="31" t="str">
        <f t="shared" si="47"/>
        <v/>
      </c>
    </row>
    <row r="332" spans="2:14" x14ac:dyDescent="0.25">
      <c r="B332" s="30">
        <f t="shared" si="53"/>
        <v>328</v>
      </c>
      <c r="C332" s="31">
        <f t="shared" si="45"/>
        <v>1750</v>
      </c>
      <c r="D332" s="31">
        <f>IFERROR(IF(LEN($B332)=0,"",IF(LEN(Dashboard!$D341)=0,0,Dashboard!$D341)),"")</f>
        <v>0</v>
      </c>
      <c r="E332" s="32">
        <f t="shared" si="48"/>
        <v>1.6666666666666673E-2</v>
      </c>
      <c r="F332" s="31">
        <f t="shared" si="49"/>
        <v>-73813.966430807952</v>
      </c>
      <c r="G332" s="31">
        <f t="shared" si="50"/>
        <v>-4504401.9522792827</v>
      </c>
      <c r="H332" s="29" t="str">
        <f t="shared" si="51"/>
        <v/>
      </c>
      <c r="I332" s="29" t="str">
        <f t="shared" si="52"/>
        <v/>
      </c>
      <c r="M332" s="29" t="str">
        <f t="shared" si="46"/>
        <v/>
      </c>
      <c r="N332" s="31" t="str">
        <f t="shared" si="47"/>
        <v/>
      </c>
    </row>
    <row r="333" spans="2:14" x14ac:dyDescent="0.25">
      <c r="B333" s="30">
        <f t="shared" si="53"/>
        <v>329</v>
      </c>
      <c r="C333" s="31">
        <f t="shared" si="45"/>
        <v>1750</v>
      </c>
      <c r="D333" s="31">
        <f>IFERROR(IF(LEN($B333)=0,"",IF(LEN(Dashboard!$D342)=0,0,Dashboard!$D342)),"")</f>
        <v>0</v>
      </c>
      <c r="E333" s="32">
        <f t="shared" si="48"/>
        <v>1.6666666666666673E-2</v>
      </c>
      <c r="F333" s="31">
        <f t="shared" si="49"/>
        <v>-75073.36587132141</v>
      </c>
      <c r="G333" s="31">
        <f t="shared" si="50"/>
        <v>-4581225.3181506041</v>
      </c>
      <c r="H333" s="29" t="str">
        <f t="shared" si="51"/>
        <v/>
      </c>
      <c r="I333" s="29" t="str">
        <f t="shared" si="52"/>
        <v/>
      </c>
      <c r="M333" s="29" t="str">
        <f t="shared" si="46"/>
        <v/>
      </c>
      <c r="N333" s="31" t="str">
        <f t="shared" si="47"/>
        <v/>
      </c>
    </row>
    <row r="334" spans="2:14" x14ac:dyDescent="0.25">
      <c r="B334" s="30">
        <f t="shared" si="53"/>
        <v>330</v>
      </c>
      <c r="C334" s="31">
        <f t="shared" si="45"/>
        <v>1750</v>
      </c>
      <c r="D334" s="31">
        <f>IFERROR(IF(LEN($B334)=0,"",IF(LEN(Dashboard!$D343)=0,0,Dashboard!$D343)),"")</f>
        <v>0</v>
      </c>
      <c r="E334" s="32">
        <f t="shared" si="48"/>
        <v>1.6666666666666673E-2</v>
      </c>
      <c r="F334" s="31">
        <f t="shared" si="49"/>
        <v>-76353.755302510093</v>
      </c>
      <c r="G334" s="31">
        <f t="shared" si="50"/>
        <v>-4659329.0734531144</v>
      </c>
      <c r="H334" s="29" t="str">
        <f t="shared" si="51"/>
        <v/>
      </c>
      <c r="I334" s="29" t="str">
        <f t="shared" si="52"/>
        <v/>
      </c>
      <c r="M334" s="29" t="str">
        <f t="shared" si="46"/>
        <v/>
      </c>
      <c r="N334" s="31" t="str">
        <f t="shared" si="47"/>
        <v/>
      </c>
    </row>
    <row r="335" spans="2:14" x14ac:dyDescent="0.25">
      <c r="B335" s="30">
        <f t="shared" si="53"/>
        <v>331</v>
      </c>
      <c r="C335" s="31">
        <f t="shared" si="45"/>
        <v>1750</v>
      </c>
      <c r="D335" s="31">
        <f>IFERROR(IF(LEN($B335)=0,"",IF(LEN(Dashboard!$D344)=0,0,Dashboard!$D344)),"")</f>
        <v>0</v>
      </c>
      <c r="E335" s="32">
        <f t="shared" si="48"/>
        <v>1.6666666666666673E-2</v>
      </c>
      <c r="F335" s="31">
        <f t="shared" si="49"/>
        <v>-77655.484557551943</v>
      </c>
      <c r="G335" s="31">
        <f t="shared" si="50"/>
        <v>-4738734.5580106666</v>
      </c>
      <c r="H335" s="29" t="str">
        <f t="shared" si="51"/>
        <v/>
      </c>
      <c r="I335" s="29" t="str">
        <f t="shared" si="52"/>
        <v/>
      </c>
      <c r="M335" s="29" t="str">
        <f t="shared" si="46"/>
        <v/>
      </c>
      <c r="N335" s="31" t="str">
        <f t="shared" si="47"/>
        <v/>
      </c>
    </row>
    <row r="336" spans="2:14" x14ac:dyDescent="0.25">
      <c r="B336" s="30">
        <f t="shared" si="53"/>
        <v>332</v>
      </c>
      <c r="C336" s="31">
        <f t="shared" si="45"/>
        <v>1750</v>
      </c>
      <c r="D336" s="31">
        <f>IFERROR(IF(LEN($B336)=0,"",IF(LEN(Dashboard!$D345)=0,0,Dashboard!$D345)),"")</f>
        <v>0</v>
      </c>
      <c r="E336" s="32">
        <f t="shared" si="48"/>
        <v>1.6666666666666673E-2</v>
      </c>
      <c r="F336" s="31">
        <f t="shared" si="49"/>
        <v>-78978.909300177809</v>
      </c>
      <c r="G336" s="31">
        <f t="shared" si="50"/>
        <v>-4819463.467310844</v>
      </c>
      <c r="H336" s="29" t="str">
        <f t="shared" si="51"/>
        <v/>
      </c>
      <c r="I336" s="29" t="str">
        <f t="shared" si="52"/>
        <v/>
      </c>
      <c r="M336" s="29" t="str">
        <f t="shared" si="46"/>
        <v/>
      </c>
      <c r="N336" s="31" t="str">
        <f t="shared" si="47"/>
        <v/>
      </c>
    </row>
    <row r="337" spans="2:14" x14ac:dyDescent="0.25">
      <c r="B337" s="30">
        <f t="shared" si="53"/>
        <v>333</v>
      </c>
      <c r="C337" s="31">
        <f t="shared" si="45"/>
        <v>1750</v>
      </c>
      <c r="D337" s="31">
        <f>IFERROR(IF(LEN($B337)=0,"",IF(LEN(Dashboard!$D346)=0,0,Dashboard!$D346)),"")</f>
        <v>0</v>
      </c>
      <c r="E337" s="32">
        <f t="shared" si="48"/>
        <v>1.6666666666666673E-2</v>
      </c>
      <c r="F337" s="31">
        <f t="shared" si="49"/>
        <v>-80324.391121847439</v>
      </c>
      <c r="G337" s="31">
        <f t="shared" si="50"/>
        <v>-4901537.8584326915</v>
      </c>
      <c r="H337" s="29" t="str">
        <f t="shared" si="51"/>
        <v/>
      </c>
      <c r="I337" s="29" t="str">
        <f t="shared" si="52"/>
        <v/>
      </c>
      <c r="M337" s="29" t="str">
        <f t="shared" si="46"/>
        <v/>
      </c>
      <c r="N337" s="31" t="str">
        <f t="shared" si="47"/>
        <v/>
      </c>
    </row>
    <row r="338" spans="2:14" x14ac:dyDescent="0.25">
      <c r="B338" s="30">
        <f t="shared" si="53"/>
        <v>334</v>
      </c>
      <c r="C338" s="31">
        <f t="shared" si="45"/>
        <v>1750</v>
      </c>
      <c r="D338" s="31">
        <f>IFERROR(IF(LEN($B338)=0,"",IF(LEN(Dashboard!$D347)=0,0,Dashboard!$D347)),"")</f>
        <v>0</v>
      </c>
      <c r="E338" s="32">
        <f t="shared" si="48"/>
        <v>1.6666666666666673E-2</v>
      </c>
      <c r="F338" s="31">
        <f t="shared" si="49"/>
        <v>-81692.297640544886</v>
      </c>
      <c r="G338" s="31">
        <f t="shared" si="50"/>
        <v>-4984980.1560732368</v>
      </c>
      <c r="H338" s="29" t="str">
        <f t="shared" si="51"/>
        <v/>
      </c>
      <c r="I338" s="29" t="str">
        <f t="shared" si="52"/>
        <v/>
      </c>
      <c r="M338" s="29" t="str">
        <f t="shared" si="46"/>
        <v/>
      </c>
      <c r="N338" s="31" t="str">
        <f t="shared" si="47"/>
        <v/>
      </c>
    </row>
    <row r="339" spans="2:14" x14ac:dyDescent="0.25">
      <c r="B339" s="30">
        <f t="shared" si="53"/>
        <v>335</v>
      </c>
      <c r="C339" s="31">
        <f t="shared" si="45"/>
        <v>1750</v>
      </c>
      <c r="D339" s="31">
        <f>IFERROR(IF(LEN($B339)=0,"",IF(LEN(Dashboard!$D348)=0,0,Dashboard!$D348)),"")</f>
        <v>0</v>
      </c>
      <c r="E339" s="32">
        <f t="shared" si="48"/>
        <v>1.6666666666666673E-2</v>
      </c>
      <c r="F339" s="31">
        <f t="shared" si="49"/>
        <v>-83083.002601220651</v>
      </c>
      <c r="G339" s="31">
        <f t="shared" si="50"/>
        <v>-5069813.1586744571</v>
      </c>
      <c r="H339" s="29" t="str">
        <f t="shared" si="51"/>
        <v/>
      </c>
      <c r="I339" s="29" t="str">
        <f t="shared" si="52"/>
        <v/>
      </c>
      <c r="M339" s="29" t="str">
        <f t="shared" si="46"/>
        <v/>
      </c>
      <c r="N339" s="31" t="str">
        <f t="shared" si="47"/>
        <v/>
      </c>
    </row>
    <row r="340" spans="2:14" x14ac:dyDescent="0.25">
      <c r="B340" s="30">
        <f t="shared" si="53"/>
        <v>336</v>
      </c>
      <c r="C340" s="31">
        <f t="shared" si="45"/>
        <v>1750</v>
      </c>
      <c r="D340" s="31">
        <f>IFERROR(IF(LEN($B340)=0,"",IF(LEN(Dashboard!$D349)=0,0,Dashboard!$D349)),"")</f>
        <v>0</v>
      </c>
      <c r="E340" s="32">
        <f t="shared" si="48"/>
        <v>1.6666666666666673E-2</v>
      </c>
      <c r="F340" s="31">
        <f t="shared" si="49"/>
        <v>-84496.885977907659</v>
      </c>
      <c r="G340" s="31">
        <f t="shared" si="50"/>
        <v>-5156060.0446523651</v>
      </c>
      <c r="H340" s="29" t="str">
        <f t="shared" si="51"/>
        <v/>
      </c>
      <c r="I340" s="29" t="str">
        <f t="shared" si="52"/>
        <v/>
      </c>
      <c r="M340" s="29" t="str">
        <f t="shared" si="46"/>
        <v/>
      </c>
      <c r="N340" s="31" t="str">
        <f t="shared" si="47"/>
        <v/>
      </c>
    </row>
    <row r="341" spans="2:14" x14ac:dyDescent="0.25">
      <c r="B341" s="30">
        <f t="shared" si="53"/>
        <v>337</v>
      </c>
      <c r="C341" s="31">
        <f t="shared" si="45"/>
        <v>1750</v>
      </c>
      <c r="D341" s="31">
        <f>IFERROR(IF(LEN($B341)=0,"",IF(LEN(Dashboard!$D350)=0,0,Dashboard!$D350)),"")</f>
        <v>0</v>
      </c>
      <c r="E341" s="32">
        <f t="shared" si="48"/>
        <v>1.7041666666666674E-2</v>
      </c>
      <c r="F341" s="31">
        <f t="shared" si="49"/>
        <v>-87867.856594284094</v>
      </c>
      <c r="G341" s="31">
        <f t="shared" si="50"/>
        <v>-5245677.9012466492</v>
      </c>
      <c r="H341" s="29" t="str">
        <f t="shared" si="51"/>
        <v/>
      </c>
      <c r="I341" s="29" t="str">
        <f t="shared" si="52"/>
        <v/>
      </c>
      <c r="M341" s="29" t="str">
        <f t="shared" si="46"/>
        <v/>
      </c>
      <c r="N341" s="31" t="str">
        <f t="shared" si="47"/>
        <v/>
      </c>
    </row>
    <row r="342" spans="2:14" x14ac:dyDescent="0.25">
      <c r="B342" s="30">
        <f t="shared" si="53"/>
        <v>338</v>
      </c>
      <c r="C342" s="31">
        <f t="shared" si="45"/>
        <v>1750</v>
      </c>
      <c r="D342" s="31">
        <f>IFERROR(IF(LEN($B342)=0,"",IF(LEN(Dashboard!$D351)=0,0,Dashboard!$D351)),"")</f>
        <v>0</v>
      </c>
      <c r="E342" s="32">
        <f t="shared" si="48"/>
        <v>1.7041666666666674E-2</v>
      </c>
      <c r="F342" s="31">
        <f t="shared" si="49"/>
        <v>-89395.094233745011</v>
      </c>
      <c r="G342" s="31">
        <f t="shared" si="50"/>
        <v>-5336822.995480394</v>
      </c>
      <c r="H342" s="29" t="str">
        <f t="shared" si="51"/>
        <v/>
      </c>
      <c r="I342" s="29" t="str">
        <f t="shared" si="52"/>
        <v/>
      </c>
      <c r="M342" s="29" t="str">
        <f t="shared" si="46"/>
        <v/>
      </c>
      <c r="N342" s="31" t="str">
        <f t="shared" si="47"/>
        <v/>
      </c>
    </row>
    <row r="343" spans="2:14" x14ac:dyDescent="0.25">
      <c r="B343" s="30">
        <f t="shared" si="53"/>
        <v>339</v>
      </c>
      <c r="C343" s="31">
        <f t="shared" si="45"/>
        <v>1750</v>
      </c>
      <c r="D343" s="31">
        <f>IFERROR(IF(LEN($B343)=0,"",IF(LEN(Dashboard!$D352)=0,0,Dashboard!$D352)),"")</f>
        <v>0</v>
      </c>
      <c r="E343" s="32">
        <f t="shared" si="48"/>
        <v>1.7041666666666674E-2</v>
      </c>
      <c r="F343" s="31">
        <f t="shared" si="49"/>
        <v>-90948.358547978423</v>
      </c>
      <c r="G343" s="31">
        <f t="shared" si="50"/>
        <v>-5429521.3540283721</v>
      </c>
      <c r="H343" s="29" t="str">
        <f t="shared" si="51"/>
        <v/>
      </c>
      <c r="I343" s="29" t="str">
        <f t="shared" si="52"/>
        <v/>
      </c>
      <c r="M343" s="29" t="str">
        <f t="shared" si="46"/>
        <v/>
      </c>
      <c r="N343" s="31" t="str">
        <f t="shared" si="47"/>
        <v/>
      </c>
    </row>
    <row r="344" spans="2:14" x14ac:dyDescent="0.25">
      <c r="B344" s="30">
        <f t="shared" si="53"/>
        <v>340</v>
      </c>
      <c r="C344" s="31">
        <f t="shared" si="45"/>
        <v>1750</v>
      </c>
      <c r="D344" s="31">
        <f>IFERROR(IF(LEN($B344)=0,"",IF(LEN(Dashboard!$D353)=0,0,Dashboard!$D353)),"")</f>
        <v>0</v>
      </c>
      <c r="E344" s="32">
        <f t="shared" si="48"/>
        <v>1.7041666666666674E-2</v>
      </c>
      <c r="F344" s="31">
        <f t="shared" si="49"/>
        <v>-92528.093074900215</v>
      </c>
      <c r="G344" s="31">
        <f t="shared" si="50"/>
        <v>-5523799.4471032722</v>
      </c>
      <c r="H344" s="29" t="str">
        <f t="shared" si="51"/>
        <v/>
      </c>
      <c r="I344" s="29" t="str">
        <f t="shared" si="52"/>
        <v/>
      </c>
      <c r="M344" s="29" t="str">
        <f t="shared" si="46"/>
        <v/>
      </c>
      <c r="N344" s="31" t="str">
        <f t="shared" si="47"/>
        <v/>
      </c>
    </row>
    <row r="345" spans="2:14" x14ac:dyDescent="0.25">
      <c r="B345" s="30">
        <f t="shared" si="53"/>
        <v>341</v>
      </c>
      <c r="C345" s="31">
        <f t="shared" si="45"/>
        <v>1750</v>
      </c>
      <c r="D345" s="31">
        <f>IFERROR(IF(LEN($B345)=0,"",IF(LEN(Dashboard!$D354)=0,0,Dashboard!$D354)),"")</f>
        <v>0</v>
      </c>
      <c r="E345" s="32">
        <f t="shared" si="48"/>
        <v>1.7041666666666674E-2</v>
      </c>
      <c r="F345" s="31">
        <f t="shared" si="49"/>
        <v>-94134.748911051633</v>
      </c>
      <c r="G345" s="31">
        <f t="shared" si="50"/>
        <v>-5619684.1960143242</v>
      </c>
      <c r="H345" s="29" t="str">
        <f t="shared" si="51"/>
        <v/>
      </c>
      <c r="I345" s="29" t="str">
        <f t="shared" si="52"/>
        <v/>
      </c>
      <c r="M345" s="29" t="str">
        <f t="shared" si="46"/>
        <v/>
      </c>
      <c r="N345" s="31" t="str">
        <f t="shared" si="47"/>
        <v/>
      </c>
    </row>
    <row r="346" spans="2:14" x14ac:dyDescent="0.25">
      <c r="B346" s="30">
        <f t="shared" si="53"/>
        <v>342</v>
      </c>
      <c r="C346" s="31">
        <f t="shared" si="45"/>
        <v>1750</v>
      </c>
      <c r="D346" s="31">
        <f>IFERROR(IF(LEN($B346)=0,"",IF(LEN(Dashboard!$D355)=0,0,Dashboard!$D355)),"")</f>
        <v>0</v>
      </c>
      <c r="E346" s="32">
        <f t="shared" si="48"/>
        <v>1.7041666666666674E-2</v>
      </c>
      <c r="F346" s="31">
        <f t="shared" si="49"/>
        <v>-95768.784840410808</v>
      </c>
      <c r="G346" s="31">
        <f t="shared" si="50"/>
        <v>-5717202.9808547348</v>
      </c>
      <c r="H346" s="29" t="str">
        <f t="shared" si="51"/>
        <v/>
      </c>
      <c r="I346" s="29" t="str">
        <f t="shared" si="52"/>
        <v/>
      </c>
      <c r="M346" s="29" t="str">
        <f t="shared" si="46"/>
        <v/>
      </c>
      <c r="N346" s="31" t="str">
        <f t="shared" si="47"/>
        <v/>
      </c>
    </row>
    <row r="347" spans="2:14" x14ac:dyDescent="0.25">
      <c r="B347" s="30">
        <f t="shared" si="53"/>
        <v>343</v>
      </c>
      <c r="C347" s="31">
        <f t="shared" si="45"/>
        <v>1750</v>
      </c>
      <c r="D347" s="31">
        <f>IFERROR(IF(LEN($B347)=0,"",IF(LEN(Dashboard!$D356)=0,0,Dashboard!$D356)),"")</f>
        <v>0</v>
      </c>
      <c r="E347" s="32">
        <f t="shared" si="48"/>
        <v>1.7041666666666674E-2</v>
      </c>
      <c r="F347" s="31">
        <f t="shared" si="49"/>
        <v>-97430.667465399485</v>
      </c>
      <c r="G347" s="31">
        <f t="shared" si="50"/>
        <v>-5816383.6483201347</v>
      </c>
      <c r="H347" s="29" t="str">
        <f t="shared" si="51"/>
        <v/>
      </c>
      <c r="I347" s="29" t="str">
        <f t="shared" si="52"/>
        <v/>
      </c>
      <c r="M347" s="29" t="str">
        <f t="shared" si="46"/>
        <v/>
      </c>
      <c r="N347" s="31" t="str">
        <f t="shared" si="47"/>
        <v/>
      </c>
    </row>
    <row r="348" spans="2:14" x14ac:dyDescent="0.25">
      <c r="B348" s="30">
        <f t="shared" si="53"/>
        <v>344</v>
      </c>
      <c r="C348" s="31">
        <f t="shared" si="45"/>
        <v>1750</v>
      </c>
      <c r="D348" s="31">
        <f>IFERROR(IF(LEN($B348)=0,"",IF(LEN(Dashboard!$D357)=0,0,Dashboard!$D357)),"")</f>
        <v>0</v>
      </c>
      <c r="E348" s="32">
        <f t="shared" si="48"/>
        <v>1.7041666666666674E-2</v>
      </c>
      <c r="F348" s="31">
        <f t="shared" si="49"/>
        <v>-99120.871340122336</v>
      </c>
      <c r="G348" s="31">
        <f t="shared" si="50"/>
        <v>-5917254.5196602568</v>
      </c>
      <c r="H348" s="29" t="str">
        <f t="shared" si="51"/>
        <v/>
      </c>
      <c r="I348" s="29" t="str">
        <f t="shared" si="52"/>
        <v/>
      </c>
      <c r="M348" s="29" t="str">
        <f t="shared" si="46"/>
        <v/>
      </c>
      <c r="N348" s="31" t="str">
        <f t="shared" si="47"/>
        <v/>
      </c>
    </row>
    <row r="349" spans="2:14" x14ac:dyDescent="0.25">
      <c r="B349" s="30">
        <f t="shared" si="53"/>
        <v>345</v>
      </c>
      <c r="C349" s="31">
        <f t="shared" si="45"/>
        <v>1750</v>
      </c>
      <c r="D349" s="31">
        <f>IFERROR(IF(LEN($B349)=0,"",IF(LEN(Dashboard!$D358)=0,0,Dashboard!$D358)),"")</f>
        <v>0</v>
      </c>
      <c r="E349" s="32">
        <f t="shared" si="48"/>
        <v>1.7041666666666674E-2</v>
      </c>
      <c r="F349" s="31">
        <f t="shared" si="49"/>
        <v>-100839.87910587691</v>
      </c>
      <c r="G349" s="31">
        <f t="shared" si="50"/>
        <v>-6019844.3987661339</v>
      </c>
      <c r="H349" s="29" t="str">
        <f t="shared" si="51"/>
        <v/>
      </c>
      <c r="I349" s="29" t="str">
        <f t="shared" si="52"/>
        <v/>
      </c>
      <c r="M349" s="29" t="str">
        <f t="shared" si="46"/>
        <v/>
      </c>
      <c r="N349" s="31" t="str">
        <f t="shared" si="47"/>
        <v/>
      </c>
    </row>
    <row r="350" spans="2:14" x14ac:dyDescent="0.25">
      <c r="B350" s="30">
        <f t="shared" si="53"/>
        <v>346</v>
      </c>
      <c r="C350" s="31">
        <f t="shared" si="45"/>
        <v>1750</v>
      </c>
      <c r="D350" s="31">
        <f>IFERROR(IF(LEN($B350)=0,"",IF(LEN(Dashboard!$D359)=0,0,Dashboard!$D359)),"")</f>
        <v>0</v>
      </c>
      <c r="E350" s="32">
        <f t="shared" si="48"/>
        <v>1.7041666666666674E-2</v>
      </c>
      <c r="F350" s="31">
        <f t="shared" si="49"/>
        <v>-102588.1816289729</v>
      </c>
      <c r="G350" s="31">
        <f t="shared" si="50"/>
        <v>-6124182.5803951072</v>
      </c>
      <c r="H350" s="29" t="str">
        <f t="shared" si="51"/>
        <v/>
      </c>
      <c r="I350" s="29" t="str">
        <f t="shared" si="52"/>
        <v/>
      </c>
      <c r="M350" s="29" t="str">
        <f t="shared" si="46"/>
        <v/>
      </c>
      <c r="N350" s="31" t="str">
        <f t="shared" si="47"/>
        <v/>
      </c>
    </row>
    <row r="351" spans="2:14" x14ac:dyDescent="0.25">
      <c r="B351" s="30">
        <f t="shared" si="53"/>
        <v>347</v>
      </c>
      <c r="C351" s="31">
        <f t="shared" si="45"/>
        <v>1750</v>
      </c>
      <c r="D351" s="31">
        <f>IFERROR(IF(LEN($B351)=0,"",IF(LEN(Dashboard!$D360)=0,0,Dashboard!$D360)),"")</f>
        <v>0</v>
      </c>
      <c r="E351" s="32">
        <f t="shared" si="48"/>
        <v>1.7041666666666674E-2</v>
      </c>
      <c r="F351" s="31">
        <f t="shared" si="49"/>
        <v>-104366.27814089999</v>
      </c>
      <c r="G351" s="31">
        <f t="shared" si="50"/>
        <v>-6230298.8585360069</v>
      </c>
      <c r="H351" s="29" t="str">
        <f t="shared" si="51"/>
        <v/>
      </c>
      <c r="I351" s="29" t="str">
        <f t="shared" si="52"/>
        <v/>
      </c>
      <c r="M351" s="29" t="str">
        <f t="shared" si="46"/>
        <v/>
      </c>
      <c r="N351" s="31" t="str">
        <f t="shared" si="47"/>
        <v/>
      </c>
    </row>
    <row r="352" spans="2:14" x14ac:dyDescent="0.25">
      <c r="B352" s="30">
        <f t="shared" si="53"/>
        <v>348</v>
      </c>
      <c r="C352" s="31">
        <f t="shared" si="45"/>
        <v>1750</v>
      </c>
      <c r="D352" s="31">
        <f>IFERROR(IF(LEN($B352)=0,"",IF(LEN(Dashboard!$D361)=0,0,Dashboard!$D361)),"")</f>
        <v>0</v>
      </c>
      <c r="E352" s="32">
        <f t="shared" si="48"/>
        <v>1.7041666666666674E-2</v>
      </c>
      <c r="F352" s="31">
        <f t="shared" si="49"/>
        <v>-106174.6763808845</v>
      </c>
      <c r="G352" s="31">
        <f t="shared" si="50"/>
        <v>-6338223.5349168917</v>
      </c>
      <c r="H352" s="29" t="str">
        <f t="shared" si="51"/>
        <v/>
      </c>
      <c r="I352" s="29" t="str">
        <f t="shared" si="52"/>
        <v/>
      </c>
      <c r="M352" s="29" t="str">
        <f t="shared" si="46"/>
        <v/>
      </c>
      <c r="N352" s="31" t="str">
        <f t="shared" si="47"/>
        <v/>
      </c>
    </row>
    <row r="353" spans="2:14" x14ac:dyDescent="0.25">
      <c r="B353" s="30">
        <f t="shared" si="53"/>
        <v>349</v>
      </c>
      <c r="C353" s="31">
        <f t="shared" si="45"/>
        <v>1750</v>
      </c>
      <c r="D353" s="31">
        <f>IFERROR(IF(LEN($B353)=0,"",IF(LEN(Dashboard!$D362)=0,0,Dashboard!$D362)),"")</f>
        <v>0</v>
      </c>
      <c r="E353" s="32">
        <f t="shared" si="48"/>
        <v>1.7416666666666674E-2</v>
      </c>
      <c r="F353" s="31">
        <f t="shared" si="49"/>
        <v>-110390.72656646924</v>
      </c>
      <c r="G353" s="31">
        <f t="shared" si="50"/>
        <v>-6450364.261483361</v>
      </c>
      <c r="H353" s="29" t="str">
        <f t="shared" si="51"/>
        <v/>
      </c>
      <c r="I353" s="29" t="str">
        <f t="shared" si="52"/>
        <v/>
      </c>
      <c r="M353" s="29" t="str">
        <f t="shared" si="46"/>
        <v/>
      </c>
      <c r="N353" s="31" t="str">
        <f t="shared" si="47"/>
        <v/>
      </c>
    </row>
    <row r="354" spans="2:14" x14ac:dyDescent="0.25">
      <c r="B354" s="30">
        <f t="shared" si="53"/>
        <v>350</v>
      </c>
      <c r="C354" s="31">
        <f t="shared" si="45"/>
        <v>1750</v>
      </c>
      <c r="D354" s="31">
        <f>IFERROR(IF(LEN($B354)=0,"",IF(LEN(Dashboard!$D363)=0,0,Dashboard!$D363)),"")</f>
        <v>0</v>
      </c>
      <c r="E354" s="32">
        <f t="shared" si="48"/>
        <v>1.7416666666666674E-2</v>
      </c>
      <c r="F354" s="31">
        <f t="shared" si="49"/>
        <v>-112343.84422083525</v>
      </c>
      <c r="G354" s="31">
        <f t="shared" si="50"/>
        <v>-6564458.1057041958</v>
      </c>
      <c r="H354" s="29" t="str">
        <f t="shared" si="51"/>
        <v/>
      </c>
      <c r="I354" s="29" t="str">
        <f t="shared" si="52"/>
        <v/>
      </c>
      <c r="M354" s="29" t="str">
        <f t="shared" si="46"/>
        <v/>
      </c>
      <c r="N354" s="31" t="str">
        <f t="shared" si="47"/>
        <v/>
      </c>
    </row>
    <row r="355" spans="2:14" x14ac:dyDescent="0.25">
      <c r="B355" s="30">
        <f t="shared" si="53"/>
        <v>351</v>
      </c>
      <c r="C355" s="31">
        <f t="shared" si="45"/>
        <v>1750</v>
      </c>
      <c r="D355" s="31">
        <f>IFERROR(IF(LEN($B355)=0,"",IF(LEN(Dashboard!$D364)=0,0,Dashboard!$D364)),"")</f>
        <v>0</v>
      </c>
      <c r="E355" s="32">
        <f t="shared" si="48"/>
        <v>1.7416666666666674E-2</v>
      </c>
      <c r="F355" s="31">
        <f t="shared" si="49"/>
        <v>-114330.97867434812</v>
      </c>
      <c r="G355" s="31">
        <f t="shared" si="50"/>
        <v>-6680539.0843785442</v>
      </c>
      <c r="H355" s="29" t="str">
        <f t="shared" si="51"/>
        <v/>
      </c>
      <c r="I355" s="29" t="str">
        <f t="shared" si="52"/>
        <v/>
      </c>
      <c r="M355" s="29" t="str">
        <f t="shared" si="46"/>
        <v/>
      </c>
      <c r="N355" s="31" t="str">
        <f t="shared" si="47"/>
        <v/>
      </c>
    </row>
    <row r="356" spans="2:14" x14ac:dyDescent="0.25">
      <c r="B356" s="30">
        <f t="shared" si="53"/>
        <v>352</v>
      </c>
      <c r="C356" s="31">
        <f t="shared" si="45"/>
        <v>1750</v>
      </c>
      <c r="D356" s="31">
        <f>IFERROR(IF(LEN($B356)=0,"",IF(LEN(Dashboard!$D365)=0,0,Dashboard!$D365)),"")</f>
        <v>0</v>
      </c>
      <c r="E356" s="32">
        <f t="shared" si="48"/>
        <v>1.7416666666666674E-2</v>
      </c>
      <c r="F356" s="31">
        <f t="shared" si="49"/>
        <v>-116352.7223862597</v>
      </c>
      <c r="G356" s="31">
        <f t="shared" si="50"/>
        <v>-6798641.8067648038</v>
      </c>
      <c r="H356" s="29" t="str">
        <f t="shared" si="51"/>
        <v/>
      </c>
      <c r="I356" s="29" t="str">
        <f t="shared" si="52"/>
        <v/>
      </c>
      <c r="M356" s="29" t="str">
        <f t="shared" si="46"/>
        <v/>
      </c>
      <c r="N356" s="31" t="str">
        <f t="shared" si="47"/>
        <v/>
      </c>
    </row>
    <row r="357" spans="2:14" x14ac:dyDescent="0.25">
      <c r="B357" s="30">
        <f t="shared" si="53"/>
        <v>353</v>
      </c>
      <c r="C357" s="31">
        <f t="shared" si="45"/>
        <v>1750</v>
      </c>
      <c r="D357" s="31">
        <f>IFERROR(IF(LEN($B357)=0,"",IF(LEN(Dashboard!$D366)=0,0,Dashboard!$D366)),"")</f>
        <v>0</v>
      </c>
      <c r="E357" s="32">
        <f t="shared" si="48"/>
        <v>1.7416666666666674E-2</v>
      </c>
      <c r="F357" s="31">
        <f t="shared" si="49"/>
        <v>-118409.67813448705</v>
      </c>
      <c r="G357" s="31">
        <f t="shared" si="50"/>
        <v>-6918801.4848992908</v>
      </c>
      <c r="H357" s="29" t="str">
        <f t="shared" si="51"/>
        <v/>
      </c>
      <c r="I357" s="29" t="str">
        <f t="shared" si="52"/>
        <v/>
      </c>
      <c r="M357" s="29" t="str">
        <f t="shared" si="46"/>
        <v/>
      </c>
      <c r="N357" s="31" t="str">
        <f t="shared" si="47"/>
        <v/>
      </c>
    </row>
    <row r="358" spans="2:14" x14ac:dyDescent="0.25">
      <c r="B358" s="30">
        <f t="shared" si="53"/>
        <v>354</v>
      </c>
      <c r="C358" s="31">
        <f t="shared" si="45"/>
        <v>1750</v>
      </c>
      <c r="D358" s="31">
        <f>IFERROR(IF(LEN($B358)=0,"",IF(LEN(Dashboard!$D367)=0,0,Dashboard!$D367)),"")</f>
        <v>0</v>
      </c>
      <c r="E358" s="32">
        <f t="shared" si="48"/>
        <v>1.7416666666666674E-2</v>
      </c>
      <c r="F358" s="31">
        <f t="shared" si="49"/>
        <v>-120502.45919532937</v>
      </c>
      <c r="G358" s="31">
        <f t="shared" si="50"/>
        <v>-7041053.9440946206</v>
      </c>
      <c r="H358" s="29" t="str">
        <f t="shared" si="51"/>
        <v/>
      </c>
      <c r="I358" s="29" t="str">
        <f t="shared" si="52"/>
        <v/>
      </c>
      <c r="M358" s="29" t="str">
        <f t="shared" si="46"/>
        <v/>
      </c>
      <c r="N358" s="31" t="str">
        <f t="shared" si="47"/>
        <v/>
      </c>
    </row>
    <row r="359" spans="2:14" x14ac:dyDescent="0.25">
      <c r="B359" s="30">
        <f t="shared" si="53"/>
        <v>355</v>
      </c>
      <c r="C359" s="31">
        <f t="shared" si="45"/>
        <v>1750</v>
      </c>
      <c r="D359" s="31">
        <f>IFERROR(IF(LEN($B359)=0,"",IF(LEN(Dashboard!$D368)=0,0,Dashboard!$D368)),"")</f>
        <v>0</v>
      </c>
      <c r="E359" s="32">
        <f t="shared" si="48"/>
        <v>1.7416666666666674E-2</v>
      </c>
      <c r="F359" s="31">
        <f t="shared" si="49"/>
        <v>-122631.6895263147</v>
      </c>
      <c r="G359" s="31">
        <f t="shared" si="50"/>
        <v>-7165435.6336209355</v>
      </c>
      <c r="H359" s="29" t="str">
        <f t="shared" si="51"/>
        <v/>
      </c>
      <c r="I359" s="29" t="str">
        <f t="shared" si="52"/>
        <v/>
      </c>
      <c r="M359" s="29" t="str">
        <f t="shared" si="46"/>
        <v/>
      </c>
      <c r="N359" s="31" t="str">
        <f t="shared" si="47"/>
        <v/>
      </c>
    </row>
    <row r="360" spans="2:14" x14ac:dyDescent="0.25">
      <c r="B360" s="30">
        <f t="shared" si="53"/>
        <v>356</v>
      </c>
      <c r="C360" s="31">
        <f t="shared" si="45"/>
        <v>1750</v>
      </c>
      <c r="D360" s="31">
        <f>IFERROR(IF(LEN($B360)=0,"",IF(LEN(Dashboard!$D369)=0,0,Dashboard!$D369)),"")</f>
        <v>0</v>
      </c>
      <c r="E360" s="32">
        <f t="shared" si="48"/>
        <v>1.7416666666666674E-2</v>
      </c>
      <c r="F360" s="31">
        <f t="shared" si="49"/>
        <v>-124798.00395223135</v>
      </c>
      <c r="G360" s="31">
        <f t="shared" si="50"/>
        <v>-7291983.6375731668</v>
      </c>
      <c r="H360" s="29" t="str">
        <f t="shared" si="51"/>
        <v/>
      </c>
      <c r="I360" s="29" t="str">
        <f t="shared" si="52"/>
        <v/>
      </c>
      <c r="M360" s="29" t="str">
        <f t="shared" si="46"/>
        <v/>
      </c>
      <c r="N360" s="31" t="str">
        <f t="shared" si="47"/>
        <v/>
      </c>
    </row>
    <row r="361" spans="2:14" x14ac:dyDescent="0.25">
      <c r="B361" s="30">
        <f t="shared" si="53"/>
        <v>357</v>
      </c>
      <c r="C361" s="31">
        <f t="shared" si="45"/>
        <v>1750</v>
      </c>
      <c r="D361" s="31">
        <f>IFERROR(IF(LEN($B361)=0,"",IF(LEN(Dashboard!$D370)=0,0,Dashboard!$D370)),"")</f>
        <v>0</v>
      </c>
      <c r="E361" s="32">
        <f t="shared" si="48"/>
        <v>1.7416666666666674E-2</v>
      </c>
      <c r="F361" s="31">
        <f t="shared" si="49"/>
        <v>-127002.04835439938</v>
      </c>
      <c r="G361" s="31">
        <f t="shared" si="50"/>
        <v>-7420735.6859275661</v>
      </c>
      <c r="H361" s="29" t="str">
        <f t="shared" si="51"/>
        <v/>
      </c>
      <c r="I361" s="29" t="str">
        <f t="shared" si="52"/>
        <v/>
      </c>
      <c r="M361" s="29" t="str">
        <f t="shared" si="46"/>
        <v/>
      </c>
      <c r="N361" s="31" t="str">
        <f t="shared" si="47"/>
        <v/>
      </c>
    </row>
    <row r="362" spans="2:14" x14ac:dyDescent="0.25">
      <c r="B362" s="30">
        <f t="shared" si="53"/>
        <v>358</v>
      </c>
      <c r="C362" s="31">
        <f t="shared" si="45"/>
        <v>1750</v>
      </c>
      <c r="D362" s="31">
        <f>IFERROR(IF(LEN($B362)=0,"",IF(LEN(Dashboard!$D371)=0,0,Dashboard!$D371)),"")</f>
        <v>0</v>
      </c>
      <c r="E362" s="32">
        <f t="shared" si="48"/>
        <v>1.7416666666666674E-2</v>
      </c>
      <c r="F362" s="31">
        <f t="shared" si="49"/>
        <v>-129244.47986323849</v>
      </c>
      <c r="G362" s="31">
        <f t="shared" si="50"/>
        <v>-7551730.1657908047</v>
      </c>
      <c r="H362" s="29" t="str">
        <f t="shared" si="51"/>
        <v/>
      </c>
      <c r="I362" s="29" t="str">
        <f t="shared" si="52"/>
        <v/>
      </c>
      <c r="M362" s="29" t="str">
        <f t="shared" si="46"/>
        <v/>
      </c>
      <c r="N362" s="31" t="str">
        <f t="shared" si="47"/>
        <v/>
      </c>
    </row>
    <row r="363" spans="2:14" x14ac:dyDescent="0.25">
      <c r="B363" s="30">
        <f t="shared" si="53"/>
        <v>359</v>
      </c>
      <c r="C363" s="31">
        <f t="shared" si="45"/>
        <v>1750</v>
      </c>
      <c r="D363" s="31">
        <f>IFERROR(IF(LEN($B363)=0,"",IF(LEN(Dashboard!$D372)=0,0,Dashboard!$D372)),"")</f>
        <v>0</v>
      </c>
      <c r="E363" s="32">
        <f t="shared" si="48"/>
        <v>1.7416666666666674E-2</v>
      </c>
      <c r="F363" s="31">
        <f t="shared" si="49"/>
        <v>-131525.96705418991</v>
      </c>
      <c r="G363" s="31">
        <f t="shared" si="50"/>
        <v>-7685006.1328449948</v>
      </c>
      <c r="H363" s="29" t="str">
        <f t="shared" si="51"/>
        <v/>
      </c>
      <c r="I363" s="29" t="str">
        <f t="shared" si="52"/>
        <v/>
      </c>
      <c r="M363" s="29" t="str">
        <f t="shared" si="46"/>
        <v/>
      </c>
      <c r="N363" s="31" t="str">
        <f t="shared" si="47"/>
        <v/>
      </c>
    </row>
    <row r="364" spans="2:14" x14ac:dyDescent="0.25">
      <c r="B364" s="30">
        <f t="shared" si="53"/>
        <v>360</v>
      </c>
      <c r="C364" s="31">
        <f t="shared" si="45"/>
        <v>1750</v>
      </c>
      <c r="D364" s="31">
        <f>IFERROR(IF(LEN($B364)=0,"",IF(LEN(Dashboard!$D373)=0,0,Dashboard!$D373)),"")</f>
        <v>0</v>
      </c>
      <c r="E364" s="32">
        <f t="shared" si="48"/>
        <v>1.7416666666666674E-2</v>
      </c>
      <c r="F364" s="31">
        <f t="shared" si="49"/>
        <v>-133847.19014705039</v>
      </c>
      <c r="G364" s="31">
        <f t="shared" si="50"/>
        <v>-7820603.3229920454</v>
      </c>
      <c r="H364" s="29" t="str">
        <f t="shared" si="51"/>
        <v/>
      </c>
      <c r="I364" s="29" t="str">
        <f t="shared" si="52"/>
        <v/>
      </c>
      <c r="M364" s="29" t="str">
        <f t="shared" si="46"/>
        <v/>
      </c>
      <c r="N364" s="31" t="str">
        <f t="shared" si="47"/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Dashboard</vt:lpstr>
      <vt:lpstr>Calc</vt:lpstr>
      <vt:lpstr>ToU</vt:lpstr>
      <vt:lpstr>currentbalance</vt:lpstr>
      <vt:lpstr>currentmonthlypayment</vt:lpstr>
      <vt:lpstr>interestrate</vt:lpstr>
      <vt:lpstr>ToU!Print_Area</vt:lpstr>
      <vt:lpstr>ratechange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2023-05-18T07:54:58Z</cp:lastPrinted>
  <dcterms:created xsi:type="dcterms:W3CDTF">2018-11-13T14:01:04Z</dcterms:created>
  <dcterms:modified xsi:type="dcterms:W3CDTF">2024-03-19T14:35:00Z</dcterms:modified>
  <dc:title>HELOC Calculator V2 Template</dc:title>
  <dc:subject>HELOC Calculator V2</dc:subject>
  <dc:description>HELOC Calculator V2 template by Master Productivity Kit — masterproductivitykit.com</dc:description>
  <cp:keywords>Master Productivity Kit, Excel template, Google Sheets template</cp:keywords>
  <cp:category>Business Template</cp:category>
</cp:coreProperties>
</file>