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895_Personal Financial Statement Excel Template\"/>
    </mc:Choice>
  </mc:AlternateContent>
  <xr:revisionPtr revIDLastSave="0" documentId="8_{FFF8084D-C8AD-469B-8F4D-0928646639ED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Menu" sheetId="10" r:id="rId1"/>
    <sheet name="Dashboard" sheetId="1" r:id="rId2"/>
    <sheet name="PersonalFinancialStatement" sheetId="9" r:id="rId3"/>
    <sheet name="IncomeExpenses" sheetId="5" r:id="rId4"/>
    <sheet name="AssetsLiabilities" sheetId="7" r:id="rId5"/>
    <sheet name="Calc" sheetId="6" state="hidden" r:id="rId6"/>
  </sheets>
  <definedNames>
    <definedName name="assetDD">OFFSET(Menu!$G$21,,,COUNTA(Menu!$G$21:$G$30),)</definedName>
    <definedName name="expenseDD">OFFSET(Menu!$E$21,,,COUNTA(Menu!$E$21:$E$30),)</definedName>
    <definedName name="incomeDD">OFFSET(Menu!$C$21,,,COUNTA(Menu!$C$21:$C$30),)</definedName>
    <definedName name="liabilityDD">OFFSET(Menu!$I$21,,,COUNTA(Menu!$I$21:$I$30),)</definedName>
    <definedName name="months">Calc!$D$14:$D$25</definedName>
    <definedName name="_xlnm.Print_Area" localSheetId="4">AssetsLiabilities!$C$7:$P$113</definedName>
    <definedName name="_xlnm.Print_Area" localSheetId="1">Dashboard!$B$2:$J$42</definedName>
    <definedName name="_xlnm.Print_Area" localSheetId="3">IncomeExpenses!$C$7:$P$113</definedName>
    <definedName name="_xlnm.Print_Area" localSheetId="0">Menu!$B$2:$M$30</definedName>
    <definedName name="_xlnm.Print_Area" localSheetId="2">PersonalFinancialStatement!$C$7:$G$43</definedName>
    <definedName name="_xlnm.Print_Titles" localSheetId="4">AssetsLiabilities!$60:$60</definedName>
    <definedName name="_xlnm.Print_Titles" localSheetId="3">IncomeExpenses!$60:$60</definedName>
    <definedName name="years">Calc!$B$13:$B$29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75" i="6" l="1"/>
  <c r="M75" i="6"/>
  <c r="L75" i="6"/>
  <c r="K75" i="6"/>
  <c r="J75" i="6"/>
  <c r="I75" i="6"/>
  <c r="H75" i="6"/>
  <c r="G75" i="6"/>
  <c r="F75" i="6"/>
  <c r="E75" i="6"/>
  <c r="D75" i="6"/>
  <c r="C75" i="6"/>
  <c r="N74" i="6"/>
  <c r="M74" i="6"/>
  <c r="L74" i="6"/>
  <c r="K74" i="6"/>
  <c r="J74" i="6"/>
  <c r="I74" i="6"/>
  <c r="H74" i="6"/>
  <c r="G74" i="6"/>
  <c r="F74" i="6"/>
  <c r="E74" i="6"/>
  <c r="D74" i="6"/>
  <c r="C74" i="6"/>
  <c r="N73" i="6"/>
  <c r="M73" i="6"/>
  <c r="L73" i="6"/>
  <c r="K73" i="6"/>
  <c r="J73" i="6"/>
  <c r="I73" i="6"/>
  <c r="H73" i="6"/>
  <c r="G73" i="6"/>
  <c r="F73" i="6"/>
  <c r="E73" i="6"/>
  <c r="D73" i="6"/>
  <c r="C73" i="6"/>
  <c r="N72" i="6"/>
  <c r="M72" i="6"/>
  <c r="L72" i="6"/>
  <c r="K72" i="6"/>
  <c r="J72" i="6"/>
  <c r="I72" i="6"/>
  <c r="H72" i="6"/>
  <c r="G72" i="6"/>
  <c r="F72" i="6"/>
  <c r="E72" i="6"/>
  <c r="D72" i="6"/>
  <c r="C72" i="6"/>
  <c r="N71" i="6"/>
  <c r="M71" i="6"/>
  <c r="L71" i="6"/>
  <c r="K71" i="6"/>
  <c r="J71" i="6"/>
  <c r="I71" i="6"/>
  <c r="H71" i="6"/>
  <c r="G71" i="6"/>
  <c r="F71" i="6"/>
  <c r="E71" i="6"/>
  <c r="D71" i="6"/>
  <c r="C71" i="6"/>
  <c r="N70" i="6"/>
  <c r="M70" i="6"/>
  <c r="L70" i="6"/>
  <c r="K70" i="6"/>
  <c r="J70" i="6"/>
  <c r="I70" i="6"/>
  <c r="H70" i="6"/>
  <c r="G70" i="6"/>
  <c r="F70" i="6"/>
  <c r="E70" i="6"/>
  <c r="D70" i="6"/>
  <c r="C70" i="6"/>
  <c r="N69" i="6"/>
  <c r="M69" i="6"/>
  <c r="L69" i="6"/>
  <c r="K69" i="6"/>
  <c r="J69" i="6"/>
  <c r="I69" i="6"/>
  <c r="H69" i="6"/>
  <c r="G69" i="6"/>
  <c r="F69" i="6"/>
  <c r="E69" i="6"/>
  <c r="D69" i="6"/>
  <c r="C69" i="6"/>
  <c r="N68" i="6"/>
  <c r="M68" i="6"/>
  <c r="L68" i="6"/>
  <c r="K68" i="6"/>
  <c r="J68" i="6"/>
  <c r="I68" i="6"/>
  <c r="H68" i="6"/>
  <c r="G68" i="6"/>
  <c r="F68" i="6"/>
  <c r="E68" i="6"/>
  <c r="D68" i="6"/>
  <c r="C68" i="6"/>
  <c r="N67" i="6"/>
  <c r="M67" i="6"/>
  <c r="L67" i="6"/>
  <c r="K67" i="6"/>
  <c r="J67" i="6"/>
  <c r="I67" i="6"/>
  <c r="H67" i="6"/>
  <c r="G67" i="6"/>
  <c r="F67" i="6"/>
  <c r="E67" i="6"/>
  <c r="D67" i="6"/>
  <c r="C67" i="6"/>
  <c r="N66" i="6"/>
  <c r="M66" i="6"/>
  <c r="L66" i="6"/>
  <c r="K66" i="6"/>
  <c r="J66" i="6"/>
  <c r="I66" i="6"/>
  <c r="H66" i="6"/>
  <c r="G66" i="6"/>
  <c r="F66" i="6"/>
  <c r="E66" i="6"/>
  <c r="D66" i="6"/>
  <c r="C66" i="6"/>
  <c r="C45" i="6"/>
  <c r="D45" i="6"/>
  <c r="E45" i="6"/>
  <c r="F45" i="6"/>
  <c r="G45" i="6"/>
  <c r="H45" i="6"/>
  <c r="I45" i="6"/>
  <c r="J45" i="6"/>
  <c r="K45" i="6"/>
  <c r="L45" i="6"/>
  <c r="M45" i="6"/>
  <c r="N45" i="6"/>
  <c r="C46" i="6"/>
  <c r="D46" i="6"/>
  <c r="E46" i="6"/>
  <c r="F46" i="6"/>
  <c r="G46" i="6"/>
  <c r="H46" i="6"/>
  <c r="I46" i="6"/>
  <c r="J46" i="6"/>
  <c r="K46" i="6"/>
  <c r="L46" i="6"/>
  <c r="M46" i="6"/>
  <c r="N46" i="6"/>
  <c r="C47" i="6"/>
  <c r="D47" i="6"/>
  <c r="E47" i="6"/>
  <c r="F47" i="6"/>
  <c r="G47" i="6"/>
  <c r="H47" i="6"/>
  <c r="I47" i="6"/>
  <c r="J47" i="6"/>
  <c r="K47" i="6"/>
  <c r="L47" i="6"/>
  <c r="M47" i="6"/>
  <c r="N47" i="6"/>
  <c r="C48" i="6"/>
  <c r="D48" i="6"/>
  <c r="E48" i="6"/>
  <c r="F48" i="6"/>
  <c r="G48" i="6"/>
  <c r="H48" i="6"/>
  <c r="I48" i="6"/>
  <c r="J48" i="6"/>
  <c r="K48" i="6"/>
  <c r="L48" i="6"/>
  <c r="M48" i="6"/>
  <c r="N48" i="6"/>
  <c r="C49" i="6"/>
  <c r="D49" i="6"/>
  <c r="E49" i="6"/>
  <c r="F49" i="6"/>
  <c r="G49" i="6"/>
  <c r="H49" i="6"/>
  <c r="I49" i="6"/>
  <c r="J49" i="6"/>
  <c r="K49" i="6"/>
  <c r="L49" i="6"/>
  <c r="M49" i="6"/>
  <c r="N49" i="6"/>
  <c r="C50" i="6"/>
  <c r="D50" i="6"/>
  <c r="E50" i="6"/>
  <c r="F50" i="6"/>
  <c r="G50" i="6"/>
  <c r="H50" i="6"/>
  <c r="I50" i="6"/>
  <c r="J50" i="6"/>
  <c r="K50" i="6"/>
  <c r="L50" i="6"/>
  <c r="M50" i="6"/>
  <c r="N50" i="6"/>
  <c r="C51" i="6"/>
  <c r="D51" i="6"/>
  <c r="E51" i="6"/>
  <c r="F51" i="6"/>
  <c r="G51" i="6"/>
  <c r="H51" i="6"/>
  <c r="I51" i="6"/>
  <c r="J51" i="6"/>
  <c r="K51" i="6"/>
  <c r="L51" i="6"/>
  <c r="M51" i="6"/>
  <c r="N51" i="6"/>
  <c r="C52" i="6"/>
  <c r="D52" i="6"/>
  <c r="E52" i="6"/>
  <c r="F52" i="6"/>
  <c r="G52" i="6"/>
  <c r="H52" i="6"/>
  <c r="I52" i="6"/>
  <c r="J52" i="6"/>
  <c r="K52" i="6"/>
  <c r="L52" i="6"/>
  <c r="M52" i="6"/>
  <c r="N52" i="6"/>
  <c r="C53" i="6"/>
  <c r="D53" i="6"/>
  <c r="E53" i="6"/>
  <c r="F53" i="6"/>
  <c r="G53" i="6"/>
  <c r="H53" i="6"/>
  <c r="I53" i="6"/>
  <c r="J53" i="6"/>
  <c r="K53" i="6"/>
  <c r="L53" i="6"/>
  <c r="M53" i="6"/>
  <c r="N53" i="6"/>
  <c r="D44" i="6"/>
  <c r="E44" i="6"/>
  <c r="F44" i="6"/>
  <c r="G44" i="6"/>
  <c r="H44" i="6"/>
  <c r="I44" i="6"/>
  <c r="J44" i="6"/>
  <c r="K44" i="6"/>
  <c r="L44" i="6"/>
  <c r="M44" i="6"/>
  <c r="N44" i="6"/>
  <c r="C44" i="6"/>
  <c r="N64" i="6"/>
  <c r="N63" i="6"/>
  <c r="N62" i="6"/>
  <c r="N61" i="6"/>
  <c r="N60" i="6"/>
  <c r="N59" i="6"/>
  <c r="N58" i="6"/>
  <c r="N57" i="6"/>
  <c r="N56" i="6"/>
  <c r="N55" i="6"/>
  <c r="N42" i="6"/>
  <c r="N41" i="6"/>
  <c r="N40" i="6"/>
  <c r="N39" i="6"/>
  <c r="N38" i="6"/>
  <c r="N37" i="6"/>
  <c r="N36" i="6"/>
  <c r="N35" i="6"/>
  <c r="N34" i="6"/>
  <c r="N33" i="6"/>
  <c r="M64" i="6"/>
  <c r="M63" i="6"/>
  <c r="M62" i="6"/>
  <c r="M61" i="6"/>
  <c r="M60" i="6"/>
  <c r="M59" i="6"/>
  <c r="M58" i="6"/>
  <c r="M57" i="6"/>
  <c r="M56" i="6"/>
  <c r="M55" i="6"/>
  <c r="M42" i="6"/>
  <c r="M41" i="6"/>
  <c r="M40" i="6"/>
  <c r="M39" i="6"/>
  <c r="M38" i="6"/>
  <c r="M37" i="6"/>
  <c r="M36" i="6"/>
  <c r="M35" i="6"/>
  <c r="M34" i="6"/>
  <c r="M33" i="6"/>
  <c r="L64" i="6"/>
  <c r="L63" i="6"/>
  <c r="L62" i="6"/>
  <c r="L61" i="6"/>
  <c r="L60" i="6"/>
  <c r="L59" i="6"/>
  <c r="L58" i="6"/>
  <c r="L57" i="6"/>
  <c r="L56" i="6"/>
  <c r="L55" i="6"/>
  <c r="L42" i="6"/>
  <c r="L41" i="6"/>
  <c r="L40" i="6"/>
  <c r="L39" i="6"/>
  <c r="L38" i="6"/>
  <c r="L37" i="6"/>
  <c r="L36" i="6"/>
  <c r="L35" i="6"/>
  <c r="L34" i="6"/>
  <c r="L33" i="6"/>
  <c r="K64" i="6"/>
  <c r="K63" i="6"/>
  <c r="K62" i="6"/>
  <c r="K61" i="6"/>
  <c r="K60" i="6"/>
  <c r="K59" i="6"/>
  <c r="K58" i="6"/>
  <c r="K57" i="6"/>
  <c r="K56" i="6"/>
  <c r="K55" i="6"/>
  <c r="K42" i="6"/>
  <c r="K41" i="6"/>
  <c r="K40" i="6"/>
  <c r="K39" i="6"/>
  <c r="K38" i="6"/>
  <c r="K37" i="6"/>
  <c r="K36" i="6"/>
  <c r="K35" i="6"/>
  <c r="K34" i="6"/>
  <c r="K33" i="6"/>
  <c r="J64" i="6"/>
  <c r="J63" i="6"/>
  <c r="J62" i="6"/>
  <c r="J61" i="6"/>
  <c r="J60" i="6"/>
  <c r="J59" i="6"/>
  <c r="J58" i="6"/>
  <c r="J57" i="6"/>
  <c r="J56" i="6"/>
  <c r="J55" i="6"/>
  <c r="J42" i="6"/>
  <c r="J41" i="6"/>
  <c r="J40" i="6"/>
  <c r="J39" i="6"/>
  <c r="J38" i="6"/>
  <c r="J37" i="6"/>
  <c r="J36" i="6"/>
  <c r="J35" i="6"/>
  <c r="J34" i="6"/>
  <c r="J33" i="6"/>
  <c r="I64" i="6"/>
  <c r="I63" i="6"/>
  <c r="I62" i="6"/>
  <c r="I61" i="6"/>
  <c r="I60" i="6"/>
  <c r="I59" i="6"/>
  <c r="I58" i="6"/>
  <c r="I57" i="6"/>
  <c r="I56" i="6"/>
  <c r="I55" i="6"/>
  <c r="I42" i="6"/>
  <c r="I41" i="6"/>
  <c r="I40" i="6"/>
  <c r="I39" i="6"/>
  <c r="I38" i="6"/>
  <c r="I37" i="6"/>
  <c r="I36" i="6"/>
  <c r="I35" i="6"/>
  <c r="I34" i="6"/>
  <c r="I33" i="6"/>
  <c r="H64" i="6"/>
  <c r="H63" i="6"/>
  <c r="H62" i="6"/>
  <c r="H61" i="6"/>
  <c r="H60" i="6"/>
  <c r="H59" i="6"/>
  <c r="H58" i="6"/>
  <c r="H57" i="6"/>
  <c r="H56" i="6"/>
  <c r="H55" i="6"/>
  <c r="H42" i="6"/>
  <c r="H41" i="6"/>
  <c r="H40" i="6"/>
  <c r="H39" i="6"/>
  <c r="H38" i="6"/>
  <c r="H37" i="6"/>
  <c r="H36" i="6"/>
  <c r="H35" i="6"/>
  <c r="H34" i="6"/>
  <c r="H33" i="6"/>
  <c r="G64" i="6"/>
  <c r="G63" i="6"/>
  <c r="G62" i="6"/>
  <c r="G61" i="6"/>
  <c r="G60" i="6"/>
  <c r="G59" i="6"/>
  <c r="G58" i="6"/>
  <c r="G57" i="6"/>
  <c r="G56" i="6"/>
  <c r="G55" i="6"/>
  <c r="G42" i="6"/>
  <c r="G41" i="6"/>
  <c r="G40" i="6"/>
  <c r="G39" i="6"/>
  <c r="G38" i="6"/>
  <c r="G37" i="6"/>
  <c r="G36" i="6"/>
  <c r="G35" i="6"/>
  <c r="G34" i="6"/>
  <c r="G33" i="6"/>
  <c r="F64" i="6"/>
  <c r="F63" i="6"/>
  <c r="F62" i="6"/>
  <c r="F61" i="6"/>
  <c r="F60" i="6"/>
  <c r="F59" i="6"/>
  <c r="F58" i="6"/>
  <c r="F57" i="6"/>
  <c r="F56" i="6"/>
  <c r="F55" i="6"/>
  <c r="F42" i="6"/>
  <c r="F41" i="6"/>
  <c r="F40" i="6"/>
  <c r="F39" i="6"/>
  <c r="F38" i="6"/>
  <c r="F37" i="6"/>
  <c r="F36" i="6"/>
  <c r="F35" i="6"/>
  <c r="F34" i="6"/>
  <c r="F33" i="6"/>
  <c r="E64" i="6"/>
  <c r="E63" i="6"/>
  <c r="E62" i="6"/>
  <c r="E61" i="6"/>
  <c r="E60" i="6"/>
  <c r="E59" i="6"/>
  <c r="E58" i="6"/>
  <c r="E57" i="6"/>
  <c r="E56" i="6"/>
  <c r="E55" i="6"/>
  <c r="E42" i="6"/>
  <c r="E41" i="6"/>
  <c r="E40" i="6"/>
  <c r="E39" i="6"/>
  <c r="E38" i="6"/>
  <c r="E37" i="6"/>
  <c r="E36" i="6"/>
  <c r="E35" i="6"/>
  <c r="E34" i="6"/>
  <c r="E33" i="6"/>
  <c r="D64" i="6"/>
  <c r="D63" i="6"/>
  <c r="D62" i="6"/>
  <c r="D61" i="6"/>
  <c r="D60" i="6"/>
  <c r="D59" i="6"/>
  <c r="D58" i="6"/>
  <c r="D57" i="6"/>
  <c r="D56" i="6"/>
  <c r="D55" i="6"/>
  <c r="D42" i="6"/>
  <c r="D41" i="6"/>
  <c r="D40" i="6"/>
  <c r="D39" i="6"/>
  <c r="D38" i="6"/>
  <c r="D37" i="6"/>
  <c r="D36" i="6"/>
  <c r="D35" i="6"/>
  <c r="D34" i="6"/>
  <c r="D33" i="6"/>
  <c r="C64" i="6"/>
  <c r="C63" i="6"/>
  <c r="C62" i="6"/>
  <c r="C61" i="6"/>
  <c r="C60" i="6"/>
  <c r="C59" i="6"/>
  <c r="C58" i="6"/>
  <c r="C57" i="6"/>
  <c r="C56" i="6"/>
  <c r="C55" i="6"/>
  <c r="C42" i="6"/>
  <c r="C41" i="6"/>
  <c r="C40" i="6"/>
  <c r="C39" i="6"/>
  <c r="C38" i="6"/>
  <c r="C37" i="6"/>
  <c r="C36" i="6"/>
  <c r="C35" i="6"/>
  <c r="C34" i="6"/>
  <c r="C33" i="6"/>
  <c r="P111" i="7"/>
  <c r="O111" i="7"/>
  <c r="N111" i="7"/>
  <c r="M111" i="7"/>
  <c r="L111" i="7"/>
  <c r="K111" i="7"/>
  <c r="J111" i="7"/>
  <c r="I111" i="7"/>
  <c r="H111" i="7"/>
  <c r="G111" i="7"/>
  <c r="F111" i="7"/>
  <c r="E111" i="7"/>
  <c r="P58" i="7"/>
  <c r="O58" i="7"/>
  <c r="N58" i="7"/>
  <c r="M58" i="7"/>
  <c r="L58" i="7"/>
  <c r="K58" i="7"/>
  <c r="J58" i="7"/>
  <c r="I58" i="7"/>
  <c r="H58" i="7"/>
  <c r="G58" i="7"/>
  <c r="F58" i="7"/>
  <c r="E58" i="7"/>
  <c r="P111" i="5"/>
  <c r="O111" i="5"/>
  <c r="N111" i="5"/>
  <c r="M111" i="5"/>
  <c r="L111" i="5"/>
  <c r="K111" i="5"/>
  <c r="J111" i="5"/>
  <c r="I111" i="5"/>
  <c r="H111" i="5"/>
  <c r="G111" i="5"/>
  <c r="F111" i="5"/>
  <c r="E111" i="5"/>
  <c r="P58" i="5"/>
  <c r="O58" i="5"/>
  <c r="N58" i="5"/>
  <c r="M58" i="5"/>
  <c r="L58" i="5"/>
  <c r="K58" i="5"/>
  <c r="J58" i="5"/>
  <c r="I58" i="5"/>
  <c r="H58" i="5"/>
  <c r="G58" i="5"/>
  <c r="F58" i="5"/>
  <c r="E58" i="5"/>
  <c r="G30" i="9" l="1"/>
  <c r="G19" i="9"/>
  <c r="D30" i="9"/>
  <c r="D18" i="9"/>
  <c r="C25" i="9"/>
  <c r="C26" i="9"/>
  <c r="C28" i="9"/>
  <c r="D28" i="9" s="1"/>
  <c r="C29" i="9"/>
  <c r="D29" i="9" s="1"/>
  <c r="C30" i="9"/>
  <c r="C31" i="9"/>
  <c r="D31" i="9" s="1"/>
  <c r="C32" i="9"/>
  <c r="D32" i="9" s="1"/>
  <c r="C33" i="9"/>
  <c r="D33" i="9" s="1"/>
  <c r="C24" i="9"/>
  <c r="C21" i="9"/>
  <c r="D21" i="9" s="1"/>
  <c r="C13" i="9"/>
  <c r="C14" i="9"/>
  <c r="C15" i="9"/>
  <c r="D15" i="9" s="1"/>
  <c r="C16" i="9"/>
  <c r="D16" i="9" s="1"/>
  <c r="C17" i="9"/>
  <c r="D17" i="9" s="1"/>
  <c r="C18" i="9"/>
  <c r="C19" i="9"/>
  <c r="D19" i="9" s="1"/>
  <c r="C20" i="9"/>
  <c r="D20" i="9" s="1"/>
  <c r="F25" i="9"/>
  <c r="F26" i="9"/>
  <c r="F27" i="9"/>
  <c r="G27" i="9" s="1"/>
  <c r="F28" i="9"/>
  <c r="G28" i="9" s="1"/>
  <c r="F29" i="9"/>
  <c r="G29" i="9" s="1"/>
  <c r="F30" i="9"/>
  <c r="F31" i="9"/>
  <c r="G31" i="9" s="1"/>
  <c r="F32" i="9"/>
  <c r="G32" i="9" s="1"/>
  <c r="F33" i="9"/>
  <c r="G33" i="9" s="1"/>
  <c r="F24" i="9"/>
  <c r="F13" i="9"/>
  <c r="F14" i="9"/>
  <c r="F15" i="9"/>
  <c r="F16" i="9"/>
  <c r="G16" i="9" s="1"/>
  <c r="F17" i="9"/>
  <c r="G17" i="9" s="1"/>
  <c r="F18" i="9"/>
  <c r="G18" i="9" s="1"/>
  <c r="F19" i="9"/>
  <c r="F20" i="9"/>
  <c r="G20" i="9" s="1"/>
  <c r="F21" i="9"/>
  <c r="G21" i="9" s="1"/>
  <c r="F12" i="9"/>
  <c r="C12" i="9"/>
  <c r="B56" i="6"/>
  <c r="B57" i="6"/>
  <c r="B58" i="6"/>
  <c r="B59" i="6"/>
  <c r="B60" i="6"/>
  <c r="B61" i="6"/>
  <c r="B62" i="6"/>
  <c r="B63" i="6"/>
  <c r="B64" i="6"/>
  <c r="B66" i="6"/>
  <c r="B67" i="6"/>
  <c r="B68" i="6"/>
  <c r="B69" i="6"/>
  <c r="B70" i="6"/>
  <c r="B71" i="6"/>
  <c r="B72" i="6"/>
  <c r="B73" i="6"/>
  <c r="B74" i="6"/>
  <c r="B75" i="6"/>
  <c r="B55" i="6"/>
  <c r="B44" i="6"/>
  <c r="B45" i="6"/>
  <c r="B46" i="6"/>
  <c r="B47" i="6"/>
  <c r="B48" i="6"/>
  <c r="B49" i="6"/>
  <c r="B50" i="6"/>
  <c r="B51" i="6"/>
  <c r="B52" i="6"/>
  <c r="B53" i="6"/>
  <c r="B33" i="6"/>
  <c r="B37" i="6"/>
  <c r="B38" i="6"/>
  <c r="B39" i="6"/>
  <c r="B40" i="6"/>
  <c r="B41" i="6"/>
  <c r="B42" i="6"/>
  <c r="B34" i="6"/>
  <c r="B35" i="6"/>
  <c r="B36" i="6"/>
  <c r="H28" i="6"/>
  <c r="G15" i="6" s="1"/>
  <c r="H15" i="6" s="1"/>
  <c r="K15" i="6" s="1"/>
  <c r="H27" i="6"/>
  <c r="C27" i="9" l="1"/>
  <c r="D27" i="9" s="1"/>
  <c r="D7" i="6"/>
  <c r="D2" i="6"/>
  <c r="G24" i="6"/>
  <c r="H24" i="6" s="1"/>
  <c r="K24" i="6" s="1"/>
  <c r="G23" i="6"/>
  <c r="G25" i="6"/>
  <c r="H25" i="6" s="1"/>
  <c r="K25" i="6" s="1"/>
  <c r="G22" i="6"/>
  <c r="H22" i="6" s="1"/>
  <c r="K22" i="6" s="1"/>
  <c r="G21" i="6"/>
  <c r="H21" i="6" s="1"/>
  <c r="K21" i="6" s="1"/>
  <c r="G20" i="6"/>
  <c r="H20" i="6" s="1"/>
  <c r="K20" i="6" s="1"/>
  <c r="G19" i="6"/>
  <c r="H19" i="6" s="1"/>
  <c r="K19" i="6" s="1"/>
  <c r="G18" i="6"/>
  <c r="H18" i="6" s="1"/>
  <c r="K18" i="6" s="1"/>
  <c r="G14" i="6"/>
  <c r="G17" i="6"/>
  <c r="H17" i="6" s="1"/>
  <c r="K17" i="6" s="1"/>
  <c r="G16" i="6"/>
  <c r="H16" i="6" s="1"/>
  <c r="K16" i="6" s="1"/>
  <c r="I15" i="6"/>
  <c r="J15" i="6" s="1"/>
  <c r="I14" i="6" l="1"/>
  <c r="H14" i="6"/>
  <c r="D43" i="6"/>
  <c r="D54" i="6"/>
  <c r="D65" i="6"/>
  <c r="D32" i="6"/>
  <c r="I24" i="6"/>
  <c r="J24" i="6" s="1"/>
  <c r="O7" i="7" s="1"/>
  <c r="I19" i="6"/>
  <c r="J19" i="6" s="1"/>
  <c r="I21" i="6"/>
  <c r="J21" i="6" s="1"/>
  <c r="I25" i="6"/>
  <c r="J25" i="6" s="1"/>
  <c r="I20" i="6"/>
  <c r="J20" i="6" s="1"/>
  <c r="G2" i="6"/>
  <c r="G7" i="6"/>
  <c r="F2" i="6"/>
  <c r="F7" i="6"/>
  <c r="I18" i="6"/>
  <c r="J18" i="6" s="1"/>
  <c r="I7" i="5" s="1"/>
  <c r="H2" i="6"/>
  <c r="H7" i="6"/>
  <c r="I2" i="6"/>
  <c r="I7" i="6"/>
  <c r="J2" i="6"/>
  <c r="J7" i="6"/>
  <c r="K2" i="6"/>
  <c r="K7" i="6"/>
  <c r="I22" i="6"/>
  <c r="J22" i="6" s="1"/>
  <c r="N2" i="6"/>
  <c r="N7" i="6"/>
  <c r="I23" i="6"/>
  <c r="H23" i="6"/>
  <c r="K23" i="6" s="1"/>
  <c r="M2" i="6"/>
  <c r="M7" i="6"/>
  <c r="E2" i="6"/>
  <c r="E7" i="6"/>
  <c r="F7" i="7"/>
  <c r="F60" i="7"/>
  <c r="F60" i="5"/>
  <c r="F7" i="5"/>
  <c r="I60" i="5"/>
  <c r="I7" i="7"/>
  <c r="O60" i="7"/>
  <c r="O60" i="5"/>
  <c r="O7" i="5"/>
  <c r="M60" i="5"/>
  <c r="M7" i="5"/>
  <c r="I16" i="6"/>
  <c r="J16" i="6" s="1"/>
  <c r="I17" i="6"/>
  <c r="J17" i="6" s="1"/>
  <c r="I32" i="6" l="1"/>
  <c r="I65" i="6"/>
  <c r="I43" i="6"/>
  <c r="I54" i="6"/>
  <c r="P60" i="7"/>
  <c r="N54" i="6"/>
  <c r="N65" i="6"/>
  <c r="N32" i="6"/>
  <c r="N43" i="6"/>
  <c r="J7" i="5"/>
  <c r="H65" i="6"/>
  <c r="H43" i="6"/>
  <c r="H54" i="6"/>
  <c r="H32" i="6"/>
  <c r="L7" i="5"/>
  <c r="J43" i="6"/>
  <c r="J54" i="6"/>
  <c r="J65" i="6"/>
  <c r="J32" i="6"/>
  <c r="M43" i="6"/>
  <c r="M54" i="6"/>
  <c r="M65" i="6"/>
  <c r="M32" i="6"/>
  <c r="I60" i="7"/>
  <c r="G54" i="6"/>
  <c r="G32" i="6"/>
  <c r="G43" i="6"/>
  <c r="G65" i="6"/>
  <c r="F65" i="6"/>
  <c r="F32" i="6"/>
  <c r="F43" i="6"/>
  <c r="F54" i="6"/>
  <c r="C65" i="9"/>
  <c r="K14" i="6"/>
  <c r="E54" i="6"/>
  <c r="E65" i="6"/>
  <c r="E32" i="6"/>
  <c r="E43" i="6"/>
  <c r="M60" i="7"/>
  <c r="K43" i="6"/>
  <c r="K32" i="6"/>
  <c r="K54" i="6"/>
  <c r="K65" i="6"/>
  <c r="M7" i="7"/>
  <c r="P7" i="7"/>
  <c r="P60" i="5"/>
  <c r="J23" i="6"/>
  <c r="L7" i="7"/>
  <c r="L60" i="5"/>
  <c r="P7" i="5"/>
  <c r="L60" i="7"/>
  <c r="J7" i="7"/>
  <c r="J60" i="5"/>
  <c r="L2" i="6"/>
  <c r="L7" i="6"/>
  <c r="J14" i="6"/>
  <c r="C7" i="6"/>
  <c r="C2" i="6"/>
  <c r="J60" i="7"/>
  <c r="H60" i="7"/>
  <c r="H7" i="7"/>
  <c r="H60" i="5"/>
  <c r="H7" i="5"/>
  <c r="G60" i="7"/>
  <c r="G7" i="7"/>
  <c r="G60" i="5"/>
  <c r="G7" i="5"/>
  <c r="K7" i="5"/>
  <c r="K60" i="7"/>
  <c r="K7" i="7"/>
  <c r="K60" i="5"/>
  <c r="G14" i="9" l="1"/>
  <c r="N60" i="5"/>
  <c r="L43" i="6"/>
  <c r="L32" i="6"/>
  <c r="L54" i="6"/>
  <c r="L65" i="6"/>
  <c r="C43" i="6"/>
  <c r="G25" i="9" s="1"/>
  <c r="C54" i="6"/>
  <c r="D13" i="9" s="1"/>
  <c r="C65" i="6"/>
  <c r="D25" i="9" s="1"/>
  <c r="C32" i="6"/>
  <c r="G15" i="9" s="1"/>
  <c r="N7" i="5"/>
  <c r="N7" i="7"/>
  <c r="N60" i="7"/>
  <c r="E7" i="7"/>
  <c r="E60" i="5"/>
  <c r="E7" i="5"/>
  <c r="E60" i="7"/>
  <c r="G24" i="9" l="1"/>
  <c r="G12" i="9"/>
  <c r="D24" i="9"/>
  <c r="D12" i="9"/>
  <c r="G13" i="9"/>
  <c r="D26" i="9"/>
  <c r="G26" i="9"/>
  <c r="D14" i="9"/>
  <c r="G43" i="9"/>
  <c r="H3" i="6" l="1"/>
  <c r="L4" i="6"/>
  <c r="K4" i="6"/>
  <c r="M4" i="6"/>
  <c r="N4" i="6"/>
  <c r="D4" i="6"/>
  <c r="E4" i="6"/>
  <c r="F4" i="6"/>
  <c r="G4" i="6"/>
  <c r="H4" i="6"/>
  <c r="I4" i="6"/>
  <c r="J4" i="6"/>
  <c r="C3" i="6"/>
  <c r="L3" i="6"/>
  <c r="E3" i="6"/>
  <c r="N3" i="6"/>
  <c r="I3" i="6"/>
  <c r="K3" i="6"/>
  <c r="J3" i="6"/>
  <c r="M3" i="6"/>
  <c r="F3" i="6"/>
  <c r="G3" i="6"/>
  <c r="N113" i="7" l="1"/>
  <c r="L8" i="6" s="1"/>
  <c r="P113" i="7"/>
  <c r="N8" i="6" s="1"/>
  <c r="I10" i="1"/>
  <c r="J113" i="7"/>
  <c r="H8" i="6" s="1"/>
  <c r="G113" i="7"/>
  <c r="E8" i="6" s="1"/>
  <c r="O113" i="7"/>
  <c r="M8" i="6" s="1"/>
  <c r="I113" i="7"/>
  <c r="G8" i="6" s="1"/>
  <c r="F113" i="7"/>
  <c r="D8" i="6" s="1"/>
  <c r="M113" i="7"/>
  <c r="K8" i="6" s="1"/>
  <c r="H113" i="7"/>
  <c r="F8" i="6" s="1"/>
  <c r="L113" i="7"/>
  <c r="J8" i="6" s="1"/>
  <c r="E10" i="1"/>
  <c r="C4" i="6"/>
  <c r="G113" i="5"/>
  <c r="E9" i="6" s="1"/>
  <c r="D3" i="6"/>
  <c r="C10" i="1"/>
  <c r="G10" i="1"/>
  <c r="E113" i="5"/>
  <c r="C9" i="6" s="1"/>
  <c r="E113" i="7"/>
  <c r="C8" i="6" s="1"/>
  <c r="K113" i="7"/>
  <c r="I8" i="6" s="1"/>
  <c r="P113" i="5"/>
  <c r="N9" i="6" s="1"/>
  <c r="L113" i="5"/>
  <c r="J9" i="6" s="1"/>
  <c r="I113" i="5"/>
  <c r="G9" i="6" s="1"/>
  <c r="F113" i="5"/>
  <c r="D9" i="6" s="1"/>
  <c r="H113" i="5"/>
  <c r="F9" i="6" s="1"/>
  <c r="M113" i="5"/>
  <c r="K9" i="6" s="1"/>
  <c r="N113" i="5"/>
  <c r="L9" i="6" s="1"/>
  <c r="K113" i="5"/>
  <c r="I9" i="6" s="1"/>
  <c r="J113" i="5"/>
  <c r="H9" i="6" s="1"/>
  <c r="O113" i="5"/>
  <c r="M9" i="6" s="1"/>
  <c r="G35" i="9" l="1"/>
  <c r="D36" i="9"/>
  <c r="G36" i="9"/>
  <c r="D35" i="9"/>
  <c r="G37" i="9" l="1"/>
  <c r="D37" i="9"/>
</calcChain>
</file>

<file path=xl/sharedStrings.xml><?xml version="1.0" encoding="utf-8"?>
<sst xmlns="http://schemas.openxmlformats.org/spreadsheetml/2006/main" count="182" uniqueCount="132">
  <si>
    <t>DASHBOARD</t>
  </si>
  <si>
    <t>NET PROFIT</t>
  </si>
  <si>
    <t>TOTAL EXPENSES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</si>
  <si>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</si>
  <si>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</si>
  <si>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</si>
  <si>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</si>
  <si>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</si>
  <si>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</si>
  <si>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</si>
  <si>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</si>
  <si>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</si>
  <si>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</si>
  <si>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</si>
  <si>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</si>
  <si>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TOTAL INCOME</t>
  </si>
  <si>
    <t>INCOME &amp; EXPENSES</t>
  </si>
  <si>
    <t>PERSONAL FINANCIAL STATEMENT TEMPLATE</t>
  </si>
  <si>
    <t>ASSETS &amp; LIABILITIES</t>
  </si>
  <si>
    <t>TOTAL ASSETS</t>
  </si>
  <si>
    <t>TOTAL LIABILITIES</t>
  </si>
  <si>
    <t>PERSONAL FINANCIAL STATEMENT</t>
  </si>
  <si>
    <t xml:space="preserve"> PERSONAL FINANCIAL STATEMENT</t>
  </si>
  <si>
    <t>Name:</t>
  </si>
  <si>
    <t>Assets</t>
  </si>
  <si>
    <t>Liabilities</t>
  </si>
  <si>
    <t>Expenses</t>
  </si>
  <si>
    <t>NET WORTH</t>
  </si>
  <si>
    <t>Income</t>
  </si>
  <si>
    <t>NOTES</t>
  </si>
  <si>
    <t>ANNUAL INCOME</t>
  </si>
  <si>
    <t>ANNUAL EXPENSES</t>
  </si>
  <si>
    <t>ANNUAL ASSETS</t>
  </si>
  <si>
    <t>ANNUAL LIABILITIES</t>
  </si>
  <si>
    <t>MENU</t>
  </si>
  <si>
    <t>Years</t>
  </si>
  <si>
    <t>Months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</si>
  <si>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</si>
  <si>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</si>
  <si>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</si>
  <si>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</si>
  <si>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</si>
  <si>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</si>
  <si>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</si>
  <si>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</si>
  <si>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</si>
  <si>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SETTINGS</t>
  </si>
  <si>
    <t>Cash and Cash Equivalents</t>
  </si>
  <si>
    <t>Investments</t>
  </si>
  <si>
    <t>Cash</t>
  </si>
  <si>
    <t>Bank accounts</t>
  </si>
  <si>
    <t>Savings accounts</t>
  </si>
  <si>
    <t>Stocks</t>
  </si>
  <si>
    <t>Bonds</t>
  </si>
  <si>
    <t>Real Estate</t>
  </si>
  <si>
    <t>Home</t>
  </si>
  <si>
    <t>Rental properties</t>
  </si>
  <si>
    <t>Land</t>
  </si>
  <si>
    <t>David Beckham</t>
  </si>
  <si>
    <t>Credit Card Debts</t>
  </si>
  <si>
    <t>Visa</t>
  </si>
  <si>
    <t>Mastercard</t>
  </si>
  <si>
    <t>American Express</t>
  </si>
  <si>
    <t>Home Loan</t>
  </si>
  <si>
    <t>Car Loan</t>
  </si>
  <si>
    <t>Education Loan</t>
  </si>
  <si>
    <t>Loan Debts</t>
  </si>
  <si>
    <t>Other Liabilities</t>
  </si>
  <si>
    <t>Personal Loans</t>
  </si>
  <si>
    <t>Debts</t>
  </si>
  <si>
    <t>Salary</t>
  </si>
  <si>
    <t>Bonus</t>
  </si>
  <si>
    <t>Sales</t>
  </si>
  <si>
    <t>Service Revenue</t>
  </si>
  <si>
    <t>Dividends</t>
  </si>
  <si>
    <t>Interest</t>
  </si>
  <si>
    <t>Rental Income</t>
  </si>
  <si>
    <t>Freelance Income</t>
  </si>
  <si>
    <t>Other Income</t>
  </si>
  <si>
    <t>Investment Income</t>
  </si>
  <si>
    <t>Business Income</t>
  </si>
  <si>
    <t>Employment Income</t>
  </si>
  <si>
    <t>Housing Expenses</t>
  </si>
  <si>
    <t>Rent/Mortgage</t>
  </si>
  <si>
    <t>Electricity</t>
  </si>
  <si>
    <t>Water</t>
  </si>
  <si>
    <t>Grocery Shopping</t>
  </si>
  <si>
    <t>Restaurants</t>
  </si>
  <si>
    <t>Fast Food</t>
  </si>
  <si>
    <t>Food Expenses</t>
  </si>
  <si>
    <t>Fuel</t>
  </si>
  <si>
    <t>Public Transport</t>
  </si>
  <si>
    <t>Transportation Expenses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</si>
  <si>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</si>
  <si>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</si>
  <si>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</si>
  <si>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</si>
  <si>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</si>
  <si>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</si>
  <si>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</si>
  <si>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</si>
  <si>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</si>
  <si>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</si>
  <si>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</si>
  <si>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INCOME CATEGORIES</t>
  </si>
  <si>
    <t>EXPENSE CATEGORIES</t>
  </si>
  <si>
    <t>ASSET CATEGORIES</t>
  </si>
  <si>
    <t>LIABILITY CATEGORIES</t>
  </si>
  <si>
    <t>Financial Month:</t>
  </si>
  <si>
    <t>INCOME CATEGORY</t>
  </si>
  <si>
    <t>SUBCATEGORY</t>
  </si>
  <si>
    <t>EXPENSE CATEGORY</t>
  </si>
  <si>
    <t>ASSET CATEGORY</t>
  </si>
  <si>
    <t>LIABILITY CATEGORY</t>
  </si>
  <si>
    <t>Report Creation Date:</t>
  </si>
  <si>
    <t>Total Assets:</t>
  </si>
  <si>
    <t>Total Liabilities:</t>
  </si>
  <si>
    <t>Net Worth:</t>
  </si>
  <si>
    <t>Total Income:</t>
  </si>
  <si>
    <t>Total Expenses:</t>
  </si>
  <si>
    <t>Net Profit:</t>
  </si>
  <si>
    <t>Select Year</t>
  </si>
  <si>
    <t>Select Start Month</t>
  </si>
  <si>
    <t>Date</t>
  </si>
  <si>
    <t>Month Abb.</t>
  </si>
  <si>
    <t>Year</t>
  </si>
  <si>
    <t>Year &amp; Mont</t>
  </si>
  <si>
    <t>All</t>
  </si>
  <si>
    <t>Dates</t>
  </si>
  <si>
    <t>Start Year</t>
  </si>
  <si>
    <t>Start Month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</si>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</sst>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$-409]#,##0.0_ ;[Red]\-[$$-409]#,##0.0\ "/>
    <numFmt numFmtId="165" formatCode="[$$-409]#,##0.0"/>
    <numFmt numFmtId="166" formatCode="[$$-409]#,##0"/>
    <numFmt numFmtId="167" formatCode="&quot;$&quot;#,##0.00"/>
    <numFmt numFmtId="168" formatCode="mmm"/>
    <numFmt numFmtId="169" formatCode="[$-409]d\-mmm\-yy;@"/>
  </numFmts>
  <fonts count="4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name val="Arial"/>
      <family val="2"/>
      <charset val="162"/>
    </font>
    <font>
      <b/>
      <sz val="1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name val="Arial"/>
      <family val="2"/>
      <scheme val="minor"/>
    </font>
    <font>
      <sz val="10"/>
      <name val="Arial"/>
      <family val="2"/>
      <scheme val="minor"/>
    </font>
    <font>
      <i/>
      <sz val="11"/>
      <name val="Arial"/>
      <family val="2"/>
      <scheme val="minor"/>
    </font>
    <font>
      <i/>
      <sz val="10"/>
      <name val="Arial"/>
      <family val="2"/>
      <scheme val="minor"/>
    </font>
    <font>
      <b/>
      <sz val="11"/>
      <color theme="4" tint="-0.499984740745262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rgb="FF262626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1"/>
      <name val="Arial"/>
      <family val="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i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i/>
      <sz val="11"/>
      <color theme="0" tint="-0.499984740745262"/>
      <name val="Arial"/>
      <family val="2"/>
      <scheme val="minor"/>
    </font>
    <font>
      <i/>
      <sz val="11"/>
      <color theme="1" tint="0.249977111117893"/>
      <name val="Arial"/>
      <family val="2"/>
      <scheme val="minor"/>
    </font>
    <font>
      <b/>
      <sz val="18"/>
      <color theme="0"/>
      <name val="Arial"/>
      <family val="2"/>
      <scheme val="minor"/>
    </font>
    <font>
      <b/>
      <sz val="14"/>
      <color theme="0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D5E2BC"/>
      </right>
      <top style="medium">
        <color rgb="FFD5E2BC"/>
      </top>
      <bottom style="medium">
        <color rgb="FFD5E2BC"/>
      </bottom>
      <diagonal/>
    </border>
    <border>
      <left style="medium">
        <color rgb="FFD5E2BC"/>
      </left>
      <right/>
      <top style="medium">
        <color rgb="FFD5E2BC"/>
      </top>
      <bottom style="medium">
        <color rgb="FFD5E2BC"/>
      </bottom>
      <diagonal/>
    </border>
    <border>
      <left style="medium">
        <color rgb="FFD5E2BC"/>
      </left>
      <right style="medium">
        <color rgb="FFD5E2BC"/>
      </right>
      <top style="medium">
        <color rgb="FFD5E2BC"/>
      </top>
      <bottom style="medium">
        <color rgb="FFD5E2BC"/>
      </bottom>
      <diagonal/>
    </border>
    <border>
      <left style="medium">
        <color rgb="FFD5E2BC"/>
      </left>
      <right/>
      <top style="medium">
        <color rgb="FFD5E2BC"/>
      </top>
      <bottom/>
      <diagonal/>
    </border>
    <border>
      <left/>
      <right/>
      <top style="medium">
        <color rgb="FFD5E2BC"/>
      </top>
      <bottom/>
      <diagonal/>
    </border>
    <border>
      <left/>
      <right style="medium">
        <color rgb="FFD5E2BC"/>
      </right>
      <top style="medium">
        <color rgb="FFD5E2BC"/>
      </top>
      <bottom/>
      <diagonal/>
    </border>
    <border>
      <left style="medium">
        <color rgb="FFD5E2BC"/>
      </left>
      <right/>
      <top/>
      <bottom/>
      <diagonal/>
    </border>
    <border>
      <left/>
      <right style="medium">
        <color rgb="FFD5E2BC"/>
      </right>
      <top/>
      <bottom/>
      <diagonal/>
    </border>
    <border>
      <left style="medium">
        <color rgb="FFD5E2BC"/>
      </left>
      <right/>
      <top/>
      <bottom style="medium">
        <color rgb="FFD5E2BC"/>
      </bottom>
      <diagonal/>
    </border>
    <border>
      <left/>
      <right/>
      <top/>
      <bottom style="medium">
        <color rgb="FFD5E2BC"/>
      </bottom>
      <diagonal/>
    </border>
    <border>
      <left/>
      <right style="medium">
        <color rgb="FFD5E2BC"/>
      </right>
      <top/>
      <bottom style="medium">
        <color rgb="FFD5E2B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8ECAE6"/>
      </left>
      <right/>
      <top style="medium">
        <color rgb="FF8ECAE6"/>
      </top>
      <bottom style="medium">
        <color rgb="FF8ECAE6"/>
      </bottom>
      <diagonal/>
    </border>
    <border>
      <left/>
      <right style="medium">
        <color rgb="FF8ECAE6"/>
      </right>
      <top style="medium">
        <color rgb="FF8ECAE6"/>
      </top>
      <bottom style="medium">
        <color rgb="FF8ECAE6"/>
      </bottom>
      <diagonal/>
    </border>
    <border>
      <left style="medium">
        <color rgb="FF219EBC"/>
      </left>
      <right/>
      <top style="medium">
        <color rgb="FF219EBC"/>
      </top>
      <bottom style="medium">
        <color rgb="FF219EBC"/>
      </bottom>
      <diagonal/>
    </border>
    <border>
      <left/>
      <right style="medium">
        <color rgb="FF219EBC"/>
      </right>
      <top style="medium">
        <color rgb="FF219EBC"/>
      </top>
      <bottom style="medium">
        <color rgb="FF219EBC"/>
      </bottom>
      <diagonal/>
    </border>
    <border>
      <left style="medium">
        <color rgb="FFFFB703"/>
      </left>
      <right/>
      <top style="medium">
        <color rgb="FFFFB703"/>
      </top>
      <bottom style="medium">
        <color rgb="FFFFB703"/>
      </bottom>
      <diagonal/>
    </border>
    <border>
      <left/>
      <right style="medium">
        <color rgb="FFFFB703"/>
      </right>
      <top style="medium">
        <color rgb="FFFFB703"/>
      </top>
      <bottom style="medium">
        <color rgb="FFFFB703"/>
      </bottom>
      <diagonal/>
    </border>
    <border>
      <left style="medium">
        <color rgb="FFFB8500"/>
      </left>
      <right/>
      <top style="medium">
        <color rgb="FFFB8500"/>
      </top>
      <bottom style="medium">
        <color rgb="FFFB8500"/>
      </bottom>
      <diagonal/>
    </border>
    <border>
      <left/>
      <right style="medium">
        <color rgb="FFFB8500"/>
      </right>
      <top style="medium">
        <color rgb="FFFB8500"/>
      </top>
      <bottom style="medium">
        <color rgb="FFFB8500"/>
      </bottom>
      <diagonal/>
    </border>
    <border>
      <left style="thin">
        <color rgb="FFFFB703"/>
      </left>
      <right style="thin">
        <color rgb="FFFFB703"/>
      </right>
      <top style="thin">
        <color rgb="FFFFB703"/>
      </top>
      <bottom style="thin">
        <color rgb="FFFFB703"/>
      </bottom>
      <diagonal/>
    </border>
    <border>
      <left style="thin">
        <color rgb="FF023047"/>
      </left>
      <right style="thin">
        <color rgb="FF023047"/>
      </right>
      <top style="thin">
        <color rgb="FF023047"/>
      </top>
      <bottom style="thin">
        <color rgb="FF023047"/>
      </bottom>
      <diagonal/>
    </border>
    <border>
      <left style="thin">
        <color rgb="FFFB8500"/>
      </left>
      <right style="thin">
        <color rgb="FFFB8500"/>
      </right>
      <top style="thin">
        <color rgb="FFFB8500"/>
      </top>
      <bottom style="thin">
        <color rgb="FFFB8500"/>
      </bottom>
      <diagonal/>
    </border>
    <border>
      <left style="thin">
        <color rgb="FF8ECAE6"/>
      </left>
      <right style="thin">
        <color rgb="FF8ECAE6"/>
      </right>
      <top style="thin">
        <color rgb="FF8ECAE6"/>
      </top>
      <bottom style="thin">
        <color rgb="FF8ECAE6"/>
      </bottom>
      <diagonal/>
    </border>
    <border>
      <left style="thin">
        <color rgb="FF219EBC"/>
      </left>
      <right style="thin">
        <color rgb="FF219EBC"/>
      </right>
      <top style="thin">
        <color rgb="FF219EBC"/>
      </top>
      <bottom style="thin">
        <color rgb="FF219EBC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8" fillId="0" borderId="0"/>
    <xf numFmtId="0" fontId="1" fillId="0" borderId="0"/>
  </cellStyleXfs>
  <cellXfs count="200">
    <xf numFmtId="0" fontId="0" fillId="0" borderId="0" xfId="0"/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6" fillId="5" borderId="0" xfId="0" applyNumberFormat="1" applyFont="1" applyFill="1" applyAlignment="1">
      <alignment horizontal="left" vertical="center" indent="1"/>
    </xf>
    <xf numFmtId="0" fontId="6" fillId="5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1" applyFill="1" applyAlignment="1">
      <alignment vertical="center"/>
    </xf>
    <xf numFmtId="0" fontId="4" fillId="2" borderId="0" xfId="0" applyFont="1" applyFill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7" fillId="3" borderId="0" xfId="0" applyNumberFormat="1" applyFont="1" applyFill="1" applyAlignment="1">
      <alignment horizontal="left" vertical="center" indent="1"/>
    </xf>
    <xf numFmtId="0" fontId="10" fillId="2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4" xfId="0" applyBorder="1"/>
    <xf numFmtId="49" fontId="7" fillId="3" borderId="0" xfId="0" applyNumberFormat="1" applyFont="1" applyFill="1" applyAlignment="1">
      <alignment horizontal="left" vertical="center" indent="5"/>
    </xf>
    <xf numFmtId="49" fontId="6" fillId="5" borderId="0" xfId="0" applyNumberFormat="1" applyFont="1" applyFill="1" applyAlignment="1">
      <alignment horizontal="left" vertical="center" indent="5"/>
    </xf>
    <xf numFmtId="0" fontId="4" fillId="0" borderId="0" xfId="0" applyFont="1"/>
    <xf numFmtId="0" fontId="0" fillId="0" borderId="0" xfId="0" applyAlignment="1">
      <alignment vertical="center" shrinkToFit="1"/>
    </xf>
    <xf numFmtId="0" fontId="0" fillId="0" borderId="0" xfId="0" applyAlignment="1">
      <alignment shrinkToFit="1"/>
    </xf>
    <xf numFmtId="0" fontId="0" fillId="0" borderId="1" xfId="0" applyBorder="1" applyAlignment="1">
      <alignment horizontal="left" vertical="center" shrinkToFit="1"/>
    </xf>
    <xf numFmtId="166" fontId="0" fillId="0" borderId="1" xfId="0" applyNumberFormat="1" applyBorder="1" applyAlignment="1" applyProtection="1">
      <alignment horizontal="center" vertical="center" shrinkToFit="1"/>
      <protection hidden="1"/>
    </xf>
    <xf numFmtId="166" fontId="0" fillId="0" borderId="2" xfId="0" applyNumberFormat="1" applyBorder="1" applyAlignment="1" applyProtection="1">
      <alignment horizontal="center" vertical="center" shrinkToFit="1"/>
      <protection hidden="1"/>
    </xf>
    <xf numFmtId="166" fontId="0" fillId="0" borderId="3" xfId="0" applyNumberFormat="1" applyBorder="1" applyAlignment="1" applyProtection="1">
      <alignment horizontal="center" vertical="center" shrinkToFit="1"/>
      <protection hidden="1"/>
    </xf>
    <xf numFmtId="0" fontId="0" fillId="0" borderId="6" xfId="0" applyBorder="1" applyAlignment="1">
      <alignment horizontal="left" vertical="center" shrinkToFit="1"/>
    </xf>
    <xf numFmtId="166" fontId="0" fillId="0" borderId="6" xfId="0" applyNumberFormat="1" applyBorder="1" applyAlignment="1" applyProtection="1">
      <alignment horizontal="center" vertical="center" shrinkToFit="1"/>
      <protection hidden="1"/>
    </xf>
    <xf numFmtId="166" fontId="0" fillId="0" borderId="7" xfId="0" applyNumberFormat="1" applyBorder="1" applyAlignment="1" applyProtection="1">
      <alignment horizontal="center" vertical="center" shrinkToFit="1"/>
      <protection hidden="1"/>
    </xf>
    <xf numFmtId="166" fontId="0" fillId="0" borderId="8" xfId="0" applyNumberFormat="1" applyBorder="1" applyAlignment="1" applyProtection="1">
      <alignment horizontal="center" vertical="center" shrinkToFit="1"/>
      <protection hidden="1"/>
    </xf>
    <xf numFmtId="0" fontId="4" fillId="2" borderId="0" xfId="0" applyFont="1" applyFill="1" applyAlignment="1" applyProtection="1">
      <alignment vertical="center"/>
      <protection hidden="1"/>
    </xf>
    <xf numFmtId="49" fontId="4" fillId="2" borderId="0" xfId="0" applyNumberFormat="1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49" fontId="7" fillId="3" borderId="0" xfId="0" applyNumberFormat="1" applyFont="1" applyFill="1" applyAlignment="1" applyProtection="1">
      <alignment horizontal="left" vertical="center" indent="1"/>
      <protection hidden="1"/>
    </xf>
    <xf numFmtId="49" fontId="7" fillId="3" borderId="0" xfId="0" applyNumberFormat="1" applyFont="1" applyFill="1" applyAlignment="1" applyProtection="1">
      <alignment horizontal="left" vertical="center" indent="5"/>
      <protection hidden="1"/>
    </xf>
    <xf numFmtId="0" fontId="10" fillId="3" borderId="0" xfId="0" applyFont="1" applyFill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49" fontId="6" fillId="5" borderId="0" xfId="0" applyNumberFormat="1" applyFont="1" applyFill="1" applyAlignment="1" applyProtection="1">
      <alignment horizontal="left" vertical="center" indent="1"/>
      <protection hidden="1"/>
    </xf>
    <xf numFmtId="49" fontId="6" fillId="5" borderId="0" xfId="0" applyNumberFormat="1" applyFont="1" applyFill="1" applyAlignment="1" applyProtection="1">
      <alignment horizontal="left" vertical="center" indent="5"/>
      <protection hidden="1"/>
    </xf>
    <xf numFmtId="0" fontId="6" fillId="5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3" fillId="2" borderId="0" xfId="1" applyFill="1" applyAlignment="1" applyProtection="1">
      <alignment vertical="center"/>
      <protection hidden="1"/>
    </xf>
    <xf numFmtId="0" fontId="4" fillId="2" borderId="0" xfId="0" applyFont="1" applyFill="1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0" xfId="0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7" borderId="0" xfId="0" applyFill="1" applyProtection="1">
      <protection hidden="1"/>
    </xf>
    <xf numFmtId="0" fontId="0" fillId="7" borderId="0" xfId="0" applyFill="1" applyAlignment="1" applyProtection="1">
      <alignment horizontal="center"/>
      <protection hidden="1"/>
    </xf>
    <xf numFmtId="0" fontId="0" fillId="2" borderId="0" xfId="0" applyFill="1" applyAlignment="1" applyProtection="1">
      <alignment vertical="center"/>
      <protection hidden="1"/>
    </xf>
    <xf numFmtId="167" fontId="24" fillId="9" borderId="0" xfId="0" applyNumberFormat="1" applyFont="1" applyFill="1" applyAlignment="1" applyProtection="1">
      <alignment horizontal="centerContinuous" vertical="center"/>
      <protection hidden="1"/>
    </xf>
    <xf numFmtId="0" fontId="0" fillId="0" borderId="0" xfId="0" applyAlignment="1">
      <alignment horizontal="left" vertical="center" shrinkToFit="1"/>
    </xf>
    <xf numFmtId="166" fontId="0" fillId="0" borderId="0" xfId="0" applyNumberFormat="1" applyAlignment="1" applyProtection="1">
      <alignment horizontal="center" vertical="center" shrinkToFit="1"/>
      <protection hidden="1"/>
    </xf>
    <xf numFmtId="0" fontId="17" fillId="8" borderId="13" xfId="0" applyFont="1" applyFill="1" applyBorder="1" applyAlignment="1" applyProtection="1">
      <alignment horizontal="center" vertical="center" shrinkToFit="1"/>
      <protection locked="0"/>
    </xf>
    <xf numFmtId="0" fontId="0" fillId="0" borderId="10" xfId="0" applyBorder="1" applyAlignment="1">
      <alignment shrinkToFit="1"/>
    </xf>
    <xf numFmtId="49" fontId="7" fillId="3" borderId="0" xfId="0" applyNumberFormat="1" applyFont="1" applyFill="1" applyAlignment="1">
      <alignment horizontal="left" vertical="center" indent="2"/>
    </xf>
    <xf numFmtId="0" fontId="28" fillId="2" borderId="0" xfId="0" applyFont="1" applyFill="1" applyAlignment="1">
      <alignment horizontal="right" vertical="center"/>
    </xf>
    <xf numFmtId="49" fontId="6" fillId="5" borderId="0" xfId="0" applyNumberFormat="1" applyFont="1" applyFill="1" applyAlignment="1">
      <alignment horizontal="left" vertical="center" indent="2"/>
    </xf>
    <xf numFmtId="0" fontId="29" fillId="2" borderId="0" xfId="0" applyFont="1" applyFill="1" applyAlignment="1">
      <alignment horizontal="right" vertical="center"/>
    </xf>
    <xf numFmtId="0" fontId="30" fillId="2" borderId="0" xfId="3" applyFont="1" applyFill="1" applyAlignment="1">
      <alignment vertical="center"/>
    </xf>
    <xf numFmtId="0" fontId="1" fillId="0" borderId="14" xfId="4" applyBorder="1" applyAlignment="1">
      <alignment horizontal="left" wrapText="1" indent="1"/>
    </xf>
    <xf numFmtId="0" fontId="1" fillId="2" borderId="0" xfId="4" applyFill="1"/>
    <xf numFmtId="0" fontId="32" fillId="2" borderId="0" xfId="3" applyFont="1" applyFill="1" applyAlignment="1">
      <alignment vertical="center"/>
    </xf>
    <xf numFmtId="0" fontId="1" fillId="0" borderId="15" xfId="4" applyBorder="1" applyAlignment="1">
      <alignment horizontal="left" indent="1"/>
    </xf>
    <xf numFmtId="0" fontId="1" fillId="0" borderId="15" xfId="4" applyBorder="1" applyAlignment="1">
      <alignment horizontal="left" vertical="center" wrapText="1" indent="1"/>
    </xf>
    <xf numFmtId="0" fontId="1" fillId="0" borderId="15" xfId="4" applyBorder="1" applyAlignment="1">
      <alignment horizontal="left" vertical="top" wrapText="1" indent="2"/>
    </xf>
    <xf numFmtId="0" fontId="9" fillId="2" borderId="0" xfId="3" applyFont="1" applyFill="1" applyAlignment="1">
      <alignment vertical="center"/>
    </xf>
    <xf numFmtId="0" fontId="31" fillId="0" borderId="15" xfId="4" applyFont="1" applyBorder="1" applyAlignment="1">
      <alignment horizontal="left" indent="1"/>
    </xf>
    <xf numFmtId="0" fontId="1" fillId="0" borderId="16" xfId="4" applyBorder="1" applyAlignment="1">
      <alignment horizontal="left" indent="1"/>
    </xf>
    <xf numFmtId="0" fontId="18" fillId="0" borderId="17" xfId="0" applyFont="1" applyBorder="1" applyAlignment="1" applyProtection="1">
      <alignment horizontal="center" vertical="center"/>
      <protection locked="0"/>
    </xf>
    <xf numFmtId="14" fontId="18" fillId="0" borderId="17" xfId="0" applyNumberFormat="1" applyFont="1" applyBorder="1" applyAlignment="1" applyProtection="1">
      <alignment horizontal="center" vertical="center"/>
      <protection locked="0"/>
    </xf>
    <xf numFmtId="0" fontId="24" fillId="9" borderId="20" xfId="0" applyFont="1" applyFill="1" applyBorder="1" applyAlignment="1" applyProtection="1">
      <alignment horizontal="centerContinuous" vertical="center"/>
      <protection hidden="1"/>
    </xf>
    <xf numFmtId="167" fontId="24" fillId="9" borderId="22" xfId="0" applyNumberFormat="1" applyFont="1" applyFill="1" applyBorder="1" applyAlignment="1" applyProtection="1">
      <alignment horizontal="centerContinuous" vertical="center"/>
      <protection hidden="1"/>
    </xf>
    <xf numFmtId="0" fontId="24" fillId="9" borderId="23" xfId="0" applyFont="1" applyFill="1" applyBorder="1" applyAlignment="1" applyProtection="1">
      <alignment horizontal="centerContinuous" vertical="center"/>
      <protection hidden="1"/>
    </xf>
    <xf numFmtId="167" fontId="24" fillId="9" borderId="24" xfId="0" applyNumberFormat="1" applyFont="1" applyFill="1" applyBorder="1" applyAlignment="1" applyProtection="1">
      <alignment horizontal="centerContinuous" vertical="center"/>
      <protection hidden="1"/>
    </xf>
    <xf numFmtId="167" fontId="24" fillId="9" borderId="27" xfId="0" applyNumberFormat="1" applyFont="1" applyFill="1" applyBorder="1" applyAlignment="1" applyProtection="1">
      <alignment horizontal="centerContinuous" vertical="center"/>
      <protection hidden="1"/>
    </xf>
    <xf numFmtId="0" fontId="9" fillId="10" borderId="19" xfId="0" applyFont="1" applyFill="1" applyBorder="1" applyAlignment="1" applyProtection="1">
      <alignment horizontal="center" vertical="center"/>
      <protection hidden="1"/>
    </xf>
    <xf numFmtId="0" fontId="24" fillId="9" borderId="0" xfId="0" applyFont="1" applyFill="1" applyAlignment="1" applyProtection="1">
      <alignment horizontal="centerContinuous" vertical="center"/>
      <protection hidden="1"/>
    </xf>
    <xf numFmtId="49" fontId="0" fillId="2" borderId="0" xfId="0" applyNumberFormat="1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49" fontId="12" fillId="3" borderId="0" xfId="0" applyNumberFormat="1" applyFont="1" applyFill="1" applyAlignment="1" applyProtection="1">
      <alignment horizontal="left" vertical="center" indent="1"/>
      <protection hidden="1"/>
    </xf>
    <xf numFmtId="49" fontId="12" fillId="3" borderId="0" xfId="0" applyNumberFormat="1" applyFont="1" applyFill="1" applyAlignment="1" applyProtection="1">
      <alignment horizontal="left" vertical="center" indent="5"/>
      <protection hidden="1"/>
    </xf>
    <xf numFmtId="0" fontId="11" fillId="3" borderId="0" xfId="0" applyFont="1" applyFill="1" applyAlignment="1" applyProtection="1">
      <alignment horizontal="center" vertical="center"/>
      <protection hidden="1"/>
    </xf>
    <xf numFmtId="0" fontId="13" fillId="4" borderId="0" xfId="0" applyFont="1" applyFill="1" applyAlignment="1" applyProtection="1">
      <alignment horizontal="right" vertical="center"/>
      <protection hidden="1"/>
    </xf>
    <xf numFmtId="0" fontId="11" fillId="2" borderId="0" xfId="0" applyFont="1" applyFill="1" applyAlignment="1" applyProtection="1">
      <alignment horizontal="center" vertical="center"/>
      <protection hidden="1"/>
    </xf>
    <xf numFmtId="0" fontId="14" fillId="2" borderId="0" xfId="0" applyFont="1" applyFill="1" applyAlignment="1" applyProtection="1">
      <alignment vertical="center"/>
      <protection hidden="1"/>
    </xf>
    <xf numFmtId="49" fontId="15" fillId="5" borderId="0" xfId="0" applyNumberFormat="1" applyFont="1" applyFill="1" applyAlignment="1" applyProtection="1">
      <alignment horizontal="left" vertical="center" indent="1"/>
      <protection hidden="1"/>
    </xf>
    <xf numFmtId="49" fontId="15" fillId="5" borderId="0" xfId="0" applyNumberFormat="1" applyFont="1" applyFill="1" applyAlignment="1" applyProtection="1">
      <alignment horizontal="left" vertical="center" indent="5"/>
      <protection hidden="1"/>
    </xf>
    <xf numFmtId="0" fontId="15" fillId="5" borderId="0" xfId="0" applyFont="1" applyFill="1" applyAlignment="1" applyProtection="1">
      <alignment horizontal="center" vertical="center"/>
      <protection hidden="1"/>
    </xf>
    <xf numFmtId="0" fontId="16" fillId="6" borderId="0" xfId="0" applyFont="1" applyFill="1" applyAlignment="1" applyProtection="1">
      <alignment horizontal="right" vertical="center"/>
      <protection hidden="1"/>
    </xf>
    <xf numFmtId="0" fontId="15" fillId="2" borderId="0" xfId="0" applyFont="1" applyFill="1" applyAlignment="1" applyProtection="1">
      <alignment horizontal="center" vertical="center"/>
      <protection hidden="1"/>
    </xf>
    <xf numFmtId="0" fontId="0" fillId="2" borderId="0" xfId="1" applyFont="1" applyFill="1" applyAlignment="1" applyProtection="1">
      <alignment vertical="center"/>
      <protection hidden="1"/>
    </xf>
    <xf numFmtId="0" fontId="0" fillId="2" borderId="0" xfId="0" applyFill="1" applyProtection="1">
      <protection hidden="1"/>
    </xf>
    <xf numFmtId="0" fontId="18" fillId="0" borderId="0" xfId="0" applyFont="1" applyAlignment="1" applyProtection="1">
      <alignment vertical="center" shrinkToFit="1"/>
      <protection hidden="1"/>
    </xf>
    <xf numFmtId="165" fontId="18" fillId="0" borderId="0" xfId="0" applyNumberFormat="1" applyFont="1" applyAlignment="1" applyProtection="1">
      <alignment horizontal="right" vertical="center" shrinkToFit="1"/>
      <protection hidden="1"/>
    </xf>
    <xf numFmtId="164" fontId="17" fillId="0" borderId="0" xfId="0" applyNumberFormat="1" applyFont="1" applyAlignment="1" applyProtection="1">
      <alignment horizontal="right" vertical="center" shrinkToFit="1"/>
      <protection hidden="1"/>
    </xf>
    <xf numFmtId="0" fontId="22" fillId="0" borderId="0" xfId="0" applyFont="1" applyAlignment="1" applyProtection="1">
      <alignment vertical="center" shrinkToFit="1"/>
      <protection hidden="1"/>
    </xf>
    <xf numFmtId="0" fontId="24" fillId="9" borderId="0" xfId="0" applyFont="1" applyFill="1" applyAlignment="1" applyProtection="1">
      <alignment horizontal="centerContinuous" vertical="center" shrinkToFit="1"/>
      <protection hidden="1"/>
    </xf>
    <xf numFmtId="168" fontId="17" fillId="8" borderId="11" xfId="0" applyNumberFormat="1" applyFont="1" applyFill="1" applyBorder="1" applyAlignment="1" applyProtection="1">
      <alignment horizontal="center" vertical="center" shrinkToFit="1"/>
      <protection locked="0"/>
    </xf>
    <xf numFmtId="0" fontId="24" fillId="11" borderId="0" xfId="0" applyFont="1" applyFill="1" applyAlignment="1" applyProtection="1">
      <alignment horizontal="centerContinuous" vertical="center"/>
      <protection hidden="1"/>
    </xf>
    <xf numFmtId="167" fontId="24" fillId="11" borderId="0" xfId="0" applyNumberFormat="1" applyFont="1" applyFill="1" applyAlignment="1" applyProtection="1">
      <alignment horizontal="centerContinuous" vertical="center"/>
      <protection hidden="1"/>
    </xf>
    <xf numFmtId="0" fontId="0" fillId="11" borderId="0" xfId="0" applyFill="1" applyProtection="1">
      <protection hidden="1"/>
    </xf>
    <xf numFmtId="0" fontId="24" fillId="9" borderId="25" xfId="0" applyFont="1" applyFill="1" applyBorder="1" applyAlignment="1" applyProtection="1">
      <alignment horizontal="centerContinuous" vertical="center"/>
      <protection hidden="1"/>
    </xf>
    <xf numFmtId="0" fontId="9" fillId="10" borderId="19" xfId="0" applyFont="1" applyFill="1" applyBorder="1" applyAlignment="1" applyProtection="1">
      <alignment horizontal="left" vertical="center" indent="1"/>
      <protection hidden="1"/>
    </xf>
    <xf numFmtId="0" fontId="23" fillId="0" borderId="28" xfId="0" applyFont="1" applyBorder="1" applyAlignment="1" applyProtection="1">
      <alignment horizontal="centerContinuous" vertical="center" shrinkToFit="1"/>
      <protection hidden="1"/>
    </xf>
    <xf numFmtId="0" fontId="23" fillId="0" borderId="12" xfId="0" applyFont="1" applyBorder="1" applyAlignment="1" applyProtection="1">
      <alignment horizontal="centerContinuous" vertical="center" shrinkToFit="1"/>
      <protection hidden="1"/>
    </xf>
    <xf numFmtId="0" fontId="24" fillId="9" borderId="29" xfId="0" applyFont="1" applyFill="1" applyBorder="1" applyAlignment="1" applyProtection="1">
      <alignment horizontal="centerContinuous" vertical="center" shrinkToFit="1"/>
      <protection hidden="1"/>
    </xf>
    <xf numFmtId="167" fontId="24" fillId="9" borderId="30" xfId="0" applyNumberFormat="1" applyFont="1" applyFill="1" applyBorder="1" applyAlignment="1" applyProtection="1">
      <alignment horizontal="centerContinuous" vertical="center"/>
      <protection hidden="1"/>
    </xf>
    <xf numFmtId="0" fontId="9" fillId="12" borderId="29" xfId="0" applyFont="1" applyFill="1" applyBorder="1" applyAlignment="1" applyProtection="1">
      <alignment horizontal="centerContinuous" vertical="center"/>
      <protection hidden="1"/>
    </xf>
    <xf numFmtId="0" fontId="9" fillId="12" borderId="30" xfId="0" applyFont="1" applyFill="1" applyBorder="1" applyAlignment="1" applyProtection="1">
      <alignment horizontal="centerContinuous" vertical="center"/>
      <protection hidden="1"/>
    </xf>
    <xf numFmtId="0" fontId="9" fillId="13" borderId="31" xfId="0" applyFont="1" applyFill="1" applyBorder="1" applyAlignment="1" applyProtection="1">
      <alignment horizontal="centerContinuous" vertical="center"/>
      <protection hidden="1"/>
    </xf>
    <xf numFmtId="0" fontId="9" fillId="13" borderId="32" xfId="0" applyFont="1" applyFill="1" applyBorder="1" applyAlignment="1" applyProtection="1">
      <alignment horizontal="centerContinuous" vertical="center"/>
      <protection hidden="1"/>
    </xf>
    <xf numFmtId="0" fontId="24" fillId="9" borderId="31" xfId="0" applyFont="1" applyFill="1" applyBorder="1" applyAlignment="1" applyProtection="1">
      <alignment horizontal="centerContinuous" vertical="center" shrinkToFit="1"/>
      <protection hidden="1"/>
    </xf>
    <xf numFmtId="167" fontId="24" fillId="9" borderId="32" xfId="0" applyNumberFormat="1" applyFont="1" applyFill="1" applyBorder="1" applyAlignment="1" applyProtection="1">
      <alignment horizontal="centerContinuous" vertical="center"/>
      <protection hidden="1"/>
    </xf>
    <xf numFmtId="0" fontId="17" fillId="14" borderId="0" xfId="0" applyFont="1" applyFill="1" applyAlignment="1">
      <alignment horizontal="center" shrinkToFit="1"/>
    </xf>
    <xf numFmtId="167" fontId="41" fillId="14" borderId="0" xfId="0" applyNumberFormat="1" applyFont="1" applyFill="1" applyAlignment="1">
      <alignment vertical="center" shrinkToFit="1"/>
    </xf>
    <xf numFmtId="167" fontId="41" fillId="14" borderId="0" xfId="0" applyNumberFormat="1" applyFont="1" applyFill="1" applyAlignment="1" applyProtection="1">
      <alignment horizontal="center" vertical="center" shrinkToFit="1"/>
      <protection hidden="1"/>
    </xf>
    <xf numFmtId="0" fontId="31" fillId="15" borderId="33" xfId="0" applyFont="1" applyFill="1" applyBorder="1" applyAlignment="1" applyProtection="1">
      <alignment horizontal="centerContinuous" vertical="center"/>
      <protection hidden="1"/>
    </xf>
    <xf numFmtId="0" fontId="36" fillId="15" borderId="34" xfId="0" applyFont="1" applyFill="1" applyBorder="1" applyAlignment="1" applyProtection="1">
      <alignment horizontal="centerContinuous" vertical="center"/>
      <protection hidden="1"/>
    </xf>
    <xf numFmtId="0" fontId="24" fillId="9" borderId="33" xfId="0" applyFont="1" applyFill="1" applyBorder="1" applyAlignment="1" applyProtection="1">
      <alignment horizontal="centerContinuous" vertical="center" shrinkToFit="1"/>
      <protection hidden="1"/>
    </xf>
    <xf numFmtId="167" fontId="24" fillId="9" borderId="34" xfId="0" applyNumberFormat="1" applyFont="1" applyFill="1" applyBorder="1" applyAlignment="1" applyProtection="1">
      <alignment horizontal="centerContinuous" vertical="center"/>
      <protection hidden="1"/>
    </xf>
    <xf numFmtId="0" fontId="9" fillId="16" borderId="35" xfId="0" applyFont="1" applyFill="1" applyBorder="1" applyAlignment="1" applyProtection="1">
      <alignment horizontal="centerContinuous" vertical="center"/>
      <protection hidden="1"/>
    </xf>
    <xf numFmtId="0" fontId="9" fillId="16" borderId="36" xfId="0" applyFont="1" applyFill="1" applyBorder="1" applyAlignment="1" applyProtection="1">
      <alignment horizontal="centerContinuous" vertical="center"/>
      <protection hidden="1"/>
    </xf>
    <xf numFmtId="0" fontId="24" fillId="9" borderId="35" xfId="0" applyFont="1" applyFill="1" applyBorder="1" applyAlignment="1" applyProtection="1">
      <alignment horizontal="centerContinuous" vertical="center" shrinkToFit="1"/>
      <protection hidden="1"/>
    </xf>
    <xf numFmtId="167" fontId="24" fillId="9" borderId="36" xfId="0" applyNumberFormat="1" applyFont="1" applyFill="1" applyBorder="1" applyAlignment="1" applyProtection="1">
      <alignment horizontal="centerContinuous" vertical="center"/>
      <protection hidden="1"/>
    </xf>
    <xf numFmtId="0" fontId="4" fillId="0" borderId="0" xfId="0" applyFont="1" applyProtection="1">
      <protection hidden="1"/>
    </xf>
    <xf numFmtId="0" fontId="17" fillId="14" borderId="0" xfId="0" applyFont="1" applyFill="1" applyAlignment="1" applyProtection="1">
      <alignment horizontal="centerContinuous"/>
      <protection hidden="1"/>
    </xf>
    <xf numFmtId="0" fontId="17" fillId="14" borderId="38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0" fillId="0" borderId="38" xfId="0" applyBorder="1" applyProtection="1">
      <protection locked="0"/>
    </xf>
    <xf numFmtId="0" fontId="25" fillId="15" borderId="37" xfId="0" applyFont="1" applyFill="1" applyBorder="1" applyAlignment="1" applyProtection="1">
      <alignment horizontal="center" vertical="center" shrinkToFit="1"/>
      <protection hidden="1"/>
    </xf>
    <xf numFmtId="0" fontId="37" fillId="0" borderId="37" xfId="0" applyFont="1" applyBorder="1" applyAlignment="1" applyProtection="1">
      <alignment horizontal="right" vertical="center" shrinkToFit="1"/>
      <protection locked="0"/>
    </xf>
    <xf numFmtId="165" fontId="38" fillId="0" borderId="37" xfId="0" applyNumberFormat="1" applyFont="1" applyBorder="1" applyAlignment="1" applyProtection="1">
      <alignment horizontal="right" vertical="center" shrinkToFit="1"/>
      <protection locked="0"/>
    </xf>
    <xf numFmtId="0" fontId="25" fillId="15" borderId="37" xfId="0" applyFont="1" applyFill="1" applyBorder="1" applyAlignment="1" applyProtection="1">
      <alignment vertical="center" shrinkToFit="1"/>
      <protection hidden="1"/>
    </xf>
    <xf numFmtId="165" fontId="25" fillId="15" borderId="37" xfId="0" applyNumberFormat="1" applyFont="1" applyFill="1" applyBorder="1" applyAlignment="1" applyProtection="1">
      <alignment horizontal="right" vertical="center" shrinkToFit="1"/>
      <protection hidden="1"/>
    </xf>
    <xf numFmtId="0" fontId="25" fillId="16" borderId="39" xfId="0" applyFont="1" applyFill="1" applyBorder="1" applyAlignment="1" applyProtection="1">
      <alignment horizontal="center" vertical="center" shrinkToFit="1"/>
      <protection hidden="1"/>
    </xf>
    <xf numFmtId="0" fontId="20" fillId="0" borderId="39" xfId="0" applyFont="1" applyBorder="1" applyAlignment="1" applyProtection="1">
      <alignment horizontal="right" vertical="center" shrinkToFit="1"/>
      <protection locked="0"/>
    </xf>
    <xf numFmtId="164" fontId="21" fillId="0" borderId="39" xfId="0" applyNumberFormat="1" applyFont="1" applyBorder="1" applyAlignment="1" applyProtection="1">
      <alignment horizontal="right" vertical="center" shrinkToFit="1"/>
      <protection locked="0"/>
    </xf>
    <xf numFmtId="0" fontId="25" fillId="16" borderId="39" xfId="0" applyFont="1" applyFill="1" applyBorder="1" applyAlignment="1" applyProtection="1">
      <alignment horizontal="left" vertical="center" shrinkToFit="1"/>
      <protection hidden="1"/>
    </xf>
    <xf numFmtId="164" fontId="25" fillId="16" borderId="39" xfId="0" applyNumberFormat="1" applyFont="1" applyFill="1" applyBorder="1" applyAlignment="1" applyProtection="1">
      <alignment horizontal="right" vertical="center" shrinkToFit="1"/>
      <protection hidden="1"/>
    </xf>
    <xf numFmtId="164" fontId="42" fillId="14" borderId="9" xfId="0" applyNumberFormat="1" applyFont="1" applyFill="1" applyBorder="1" applyAlignment="1" applyProtection="1">
      <alignment horizontal="right" vertical="center" shrinkToFit="1"/>
      <protection hidden="1"/>
    </xf>
    <xf numFmtId="164" fontId="42" fillId="14" borderId="12" xfId="0" applyNumberFormat="1" applyFont="1" applyFill="1" applyBorder="1" applyAlignment="1" applyProtection="1">
      <alignment horizontal="right" vertical="center" shrinkToFit="1"/>
      <protection hidden="1"/>
    </xf>
    <xf numFmtId="0" fontId="25" fillId="12" borderId="40" xfId="0" applyFont="1" applyFill="1" applyBorder="1" applyAlignment="1" applyProtection="1">
      <alignment horizontal="center" vertical="center" shrinkToFit="1"/>
      <protection hidden="1"/>
    </xf>
    <xf numFmtId="0" fontId="20" fillId="0" borderId="40" xfId="0" applyFont="1" applyBorder="1" applyAlignment="1" applyProtection="1">
      <alignment horizontal="right" vertical="center" shrinkToFit="1"/>
      <protection locked="0"/>
    </xf>
    <xf numFmtId="165" fontId="19" fillId="0" borderId="40" xfId="0" applyNumberFormat="1" applyFont="1" applyBorder="1" applyAlignment="1" applyProtection="1">
      <alignment horizontal="right" vertical="center" shrinkToFit="1"/>
      <protection locked="0"/>
    </xf>
    <xf numFmtId="0" fontId="25" fillId="12" borderId="40" xfId="0" applyFont="1" applyFill="1" applyBorder="1" applyAlignment="1" applyProtection="1">
      <alignment horizontal="centerContinuous" vertical="center" shrinkToFit="1"/>
      <protection hidden="1"/>
    </xf>
    <xf numFmtId="164" fontId="25" fillId="12" borderId="40" xfId="0" applyNumberFormat="1" applyFont="1" applyFill="1" applyBorder="1" applyAlignment="1" applyProtection="1">
      <alignment horizontal="right" vertical="center" shrinkToFit="1"/>
      <protection hidden="1"/>
    </xf>
    <xf numFmtId="0" fontId="25" fillId="13" borderId="41" xfId="0" applyFont="1" applyFill="1" applyBorder="1" applyAlignment="1" applyProtection="1">
      <alignment horizontal="center" vertical="center" shrinkToFit="1"/>
      <protection hidden="1"/>
    </xf>
    <xf numFmtId="0" fontId="20" fillId="0" borderId="41" xfId="0" applyFont="1" applyBorder="1" applyAlignment="1" applyProtection="1">
      <alignment horizontal="right" vertical="center" shrinkToFit="1"/>
      <protection locked="0"/>
    </xf>
    <xf numFmtId="165" fontId="19" fillId="0" borderId="41" xfId="0" applyNumberFormat="1" applyFont="1" applyBorder="1" applyAlignment="1" applyProtection="1">
      <alignment horizontal="right" vertical="center" shrinkToFit="1"/>
      <protection locked="0"/>
    </xf>
    <xf numFmtId="0" fontId="25" fillId="13" borderId="41" xfId="0" applyFont="1" applyFill="1" applyBorder="1" applyAlignment="1" applyProtection="1">
      <alignment horizontal="centerContinuous" vertical="center" shrinkToFit="1"/>
      <protection hidden="1"/>
    </xf>
    <xf numFmtId="164" fontId="25" fillId="13" borderId="41" xfId="0" applyNumberFormat="1" applyFont="1" applyFill="1" applyBorder="1" applyAlignment="1" applyProtection="1">
      <alignment horizontal="right" vertical="center" shrinkToFit="1"/>
      <protection hidden="1"/>
    </xf>
    <xf numFmtId="0" fontId="31" fillId="2" borderId="10" xfId="0" applyFont="1" applyFill="1" applyBorder="1" applyAlignment="1">
      <alignment horizontal="center" shrinkToFit="1"/>
    </xf>
    <xf numFmtId="0" fontId="0" fillId="2" borderId="10" xfId="0" applyFill="1" applyBorder="1" applyAlignment="1">
      <alignment horizontal="center" shrinkToFit="1"/>
    </xf>
    <xf numFmtId="0" fontId="0" fillId="2" borderId="10" xfId="0" applyFill="1" applyBorder="1" applyAlignment="1">
      <alignment shrinkToFit="1"/>
    </xf>
    <xf numFmtId="169" fontId="0" fillId="2" borderId="10" xfId="0" applyNumberFormat="1" applyFill="1" applyBorder="1" applyAlignment="1" applyProtection="1">
      <alignment horizontal="center" shrinkToFit="1"/>
      <protection hidden="1"/>
    </xf>
    <xf numFmtId="0" fontId="0" fillId="2" borderId="10" xfId="0" applyFill="1" applyBorder="1" applyAlignment="1" applyProtection="1">
      <alignment horizontal="center" shrinkToFit="1"/>
      <protection hidden="1"/>
    </xf>
    <xf numFmtId="0" fontId="31" fillId="17" borderId="10" xfId="0" applyFont="1" applyFill="1" applyBorder="1" applyAlignment="1">
      <alignment horizontal="center" vertical="center" shrinkToFit="1"/>
    </xf>
    <xf numFmtId="0" fontId="0" fillId="2" borderId="10" xfId="0" applyFill="1" applyBorder="1" applyAlignment="1" applyProtection="1">
      <alignment horizontal="center" vertical="center" shrinkToFit="1"/>
      <protection hidden="1"/>
    </xf>
    <xf numFmtId="14" fontId="25" fillId="15" borderId="37" xfId="0" applyNumberFormat="1" applyFont="1" applyFill="1" applyBorder="1" applyAlignment="1" applyProtection="1">
      <alignment horizontal="center" vertical="center" shrinkToFit="1"/>
      <protection hidden="1"/>
    </xf>
    <xf numFmtId="14" fontId="25" fillId="16" borderId="39" xfId="0" applyNumberFormat="1" applyFont="1" applyFill="1" applyBorder="1" applyAlignment="1" applyProtection="1">
      <alignment horizontal="center" vertical="center" shrinkToFit="1"/>
      <protection hidden="1"/>
    </xf>
    <xf numFmtId="14" fontId="25" fillId="13" borderId="41" xfId="0" applyNumberFormat="1" applyFont="1" applyFill="1" applyBorder="1" applyAlignment="1" applyProtection="1">
      <alignment horizontal="center" vertical="center" shrinkToFit="1"/>
      <protection hidden="1"/>
    </xf>
    <xf numFmtId="14" fontId="25" fillId="12" borderId="40" xfId="0" applyNumberFormat="1" applyFont="1" applyFill="1" applyBorder="1" applyAlignment="1" applyProtection="1">
      <alignment horizontal="center" vertical="center" shrinkToFit="1"/>
      <protection hidden="1"/>
    </xf>
    <xf numFmtId="0" fontId="0" fillId="11" borderId="0" xfId="0" applyFill="1" applyAlignment="1">
      <alignment shrinkToFit="1"/>
    </xf>
    <xf numFmtId="0" fontId="17" fillId="8" borderId="13" xfId="0" applyFont="1" applyFill="1" applyBorder="1" applyAlignment="1" applyProtection="1">
      <alignment horizontal="centerContinuous" vertical="center" shrinkToFit="1"/>
      <protection locked="0"/>
    </xf>
    <xf numFmtId="0" fontId="38" fillId="0" borderId="37" xfId="0" applyFont="1" applyBorder="1" applyAlignment="1" applyProtection="1">
      <alignment horizontal="left" vertical="center" shrinkToFit="1"/>
      <protection locked="0"/>
    </xf>
    <xf numFmtId="0" fontId="40" fillId="9" borderId="0" xfId="0" applyFont="1" applyFill="1" applyAlignment="1" applyProtection="1">
      <alignment horizontal="left" vertical="center" indent="1"/>
      <protection hidden="1"/>
    </xf>
    <xf numFmtId="0" fontId="39" fillId="9" borderId="0" xfId="0" applyFont="1" applyFill="1" applyAlignment="1" applyProtection="1">
      <alignment horizontal="left" vertical="center" indent="1"/>
      <protection hidden="1"/>
    </xf>
    <xf numFmtId="14" fontId="40" fillId="9" borderId="0" xfId="0" applyNumberFormat="1" applyFont="1" applyFill="1" applyAlignment="1" applyProtection="1">
      <alignment horizontal="right" vertical="center"/>
      <protection hidden="1"/>
    </xf>
    <xf numFmtId="14" fontId="40" fillId="9" borderId="0" xfId="0" applyNumberFormat="1" applyFont="1" applyFill="1" applyAlignment="1" applyProtection="1">
      <alignment horizontal="center" vertical="center"/>
      <protection hidden="1"/>
    </xf>
    <xf numFmtId="0" fontId="18" fillId="0" borderId="38" xfId="0" applyFont="1" applyBorder="1" applyAlignment="1" applyProtection="1">
      <alignment horizontal="center" vertical="center"/>
      <protection locked="0"/>
    </xf>
    <xf numFmtId="0" fontId="17" fillId="14" borderId="38" xfId="0" applyFont="1" applyFill="1" applyBorder="1" applyAlignment="1" applyProtection="1">
      <alignment horizontal="center" vertical="center" shrinkToFit="1"/>
      <protection hidden="1"/>
    </xf>
    <xf numFmtId="0" fontId="17" fillId="14" borderId="38" xfId="0" applyFont="1" applyFill="1" applyBorder="1" applyAlignment="1" applyProtection="1">
      <alignment horizontal="center" shrinkToFit="1"/>
      <protection hidden="1"/>
    </xf>
    <xf numFmtId="0" fontId="25" fillId="10" borderId="0" xfId="0" applyFont="1" applyFill="1" applyAlignment="1" applyProtection="1">
      <alignment horizontal="centerContinuous" vertical="center"/>
      <protection hidden="1"/>
    </xf>
    <xf numFmtId="0" fontId="0" fillId="10" borderId="0" xfId="0" applyFill="1" applyAlignment="1" applyProtection="1">
      <alignment horizontal="centerContinuous" vertical="center"/>
      <protection hidden="1"/>
    </xf>
    <xf numFmtId="0" fontId="18" fillId="10" borderId="18" xfId="0" applyFont="1" applyFill="1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27" fillId="9" borderId="25" xfId="0" applyFont="1" applyFill="1" applyBorder="1" applyAlignment="1" applyProtection="1">
      <alignment horizontal="left" vertical="center" indent="1" shrinkToFit="1"/>
      <protection locked="0"/>
    </xf>
    <xf numFmtId="0" fontId="27" fillId="9" borderId="26" xfId="0" applyFont="1" applyFill="1" applyBorder="1" applyAlignment="1" applyProtection="1">
      <alignment horizontal="left" vertical="center" indent="1" shrinkToFit="1"/>
      <protection locked="0"/>
    </xf>
    <xf numFmtId="0" fontId="27" fillId="9" borderId="27" xfId="0" applyFont="1" applyFill="1" applyBorder="1" applyAlignment="1" applyProtection="1">
      <alignment horizontal="left" vertical="center" indent="1" shrinkToFit="1"/>
      <protection locked="0"/>
    </xf>
    <xf numFmtId="0" fontId="27" fillId="9" borderId="20" xfId="0" applyFont="1" applyFill="1" applyBorder="1" applyAlignment="1" applyProtection="1">
      <alignment horizontal="left" vertical="center" indent="1" shrinkToFit="1"/>
      <protection locked="0"/>
    </xf>
    <xf numFmtId="0" fontId="27" fillId="9" borderId="21" xfId="0" applyFont="1" applyFill="1" applyBorder="1" applyAlignment="1" applyProtection="1">
      <alignment horizontal="left" vertical="center" indent="1" shrinkToFit="1"/>
      <protection locked="0"/>
    </xf>
    <xf numFmtId="0" fontId="27" fillId="9" borderId="22" xfId="0" applyFont="1" applyFill="1" applyBorder="1" applyAlignment="1" applyProtection="1">
      <alignment horizontal="left" vertical="center" indent="1" shrinkToFit="1"/>
      <protection locked="0"/>
    </xf>
    <xf numFmtId="0" fontId="27" fillId="9" borderId="23" xfId="0" applyFont="1" applyFill="1" applyBorder="1" applyAlignment="1" applyProtection="1">
      <alignment horizontal="left" vertical="center" indent="1" shrinkToFit="1"/>
      <protection locked="0"/>
    </xf>
    <xf numFmtId="0" fontId="27" fillId="9" borderId="0" xfId="0" applyFont="1" applyFill="1" applyAlignment="1" applyProtection="1">
      <alignment horizontal="left" vertical="center" indent="1" shrinkToFit="1"/>
      <protection locked="0"/>
    </xf>
    <xf numFmtId="0" fontId="27" fillId="9" borderId="24" xfId="0" applyFont="1" applyFill="1" applyBorder="1" applyAlignment="1" applyProtection="1">
      <alignment horizontal="left" vertical="center" indent="1" shrinkToFit="1"/>
      <protection locked="0"/>
    </xf>
  </cellXfs>
  <cellStyles count="5">
    <cellStyle name="Normal" xfId="0" builtinId="0"/>
    <cellStyle name="Normal 2" xfId="1" xr:uid="{3954E752-B4A6-4129-A4B7-AFC294856010}"/>
    <cellStyle name="Normal 2 2" xfId="3" xr:uid="{536D19DF-F8AB-4192-80B1-9D84BD191CDA}"/>
    <cellStyle name="Normal 3" xfId="2" xr:uid="{6CDF8B16-5B16-4C1E-8190-16EFBDFCEFB4}"/>
    <cellStyle name="Normal 3 2" xfId="4" xr:uid="{EBE6B589-17BD-473F-A3A7-5779EC871246}"/>
  </cellStyles>
  <dxfs count="0"/>
  <tableStyles count="0" defaultTableStyle="TableStyleMedium2" defaultPivotStyle="PivotStyleLight16"/>
  <colors>
    <mruColors>
      <color rgb="FFA6979C"/>
      <color rgb="FF219EBC"/>
      <color rgb="FF8ECAE6"/>
      <color rgb="FF023047"/>
      <color rgb="FFFB8500"/>
      <color rgb="FFFFB703"/>
      <color rgb="FFD5E2BC"/>
      <color rgb="FFC9BFC2"/>
      <color rgb="FFB3FFDE"/>
      <color rgb="FFDA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120" normalizeH="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rgbClr val="595959"/>
                </a:solidFill>
              </a:rPr>
              <a:t>MONTHLY EXPENSES vs Monthly INCOME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120" normalizeH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Calc!$B$3</c:f>
              <c:strCache>
                <c:ptCount val="1"/>
                <c:pt idx="0">
                  <c:v>TOTAL INCOME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cat>
            <c:strRef>
              <c:f>Calc!$H$14:$H$25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Calc!$C$3:$N$3</c:f>
              <c:numCache>
                <c:formatCode>[$$-409]#,##0</c:formatCode>
                <c:ptCount val="12"/>
                <c:pt idx="0">
                  <c:v>11500</c:v>
                </c:pt>
                <c:pt idx="1">
                  <c:v>11930</c:v>
                </c:pt>
                <c:pt idx="2">
                  <c:v>12360</c:v>
                </c:pt>
                <c:pt idx="3">
                  <c:v>12790</c:v>
                </c:pt>
                <c:pt idx="4">
                  <c:v>13220</c:v>
                </c:pt>
                <c:pt idx="5">
                  <c:v>13150</c:v>
                </c:pt>
                <c:pt idx="6">
                  <c:v>14080</c:v>
                </c:pt>
                <c:pt idx="7">
                  <c:v>14510</c:v>
                </c:pt>
                <c:pt idx="8">
                  <c:v>14940</c:v>
                </c:pt>
                <c:pt idx="9">
                  <c:v>15370</c:v>
                </c:pt>
                <c:pt idx="10">
                  <c:v>15800</c:v>
                </c:pt>
                <c:pt idx="11">
                  <c:v>16230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4F-4B46-BF1B-8DF8610474D5}"/>
            </c:ext>
          </c:extLst>
        </c:ser>
        <c:ser>
          <c:idx val="1"/>
          <c:order val="1"/>
          <c:tx>
            <c:strRef>
              <c:f>Calc!$B$4</c:f>
              <c:strCache>
                <c:ptCount val="1"/>
                <c:pt idx="0">
                  <c:v>TOTAL EXPENSES</c:v>
                </c:pt>
              </c:strCache>
            </c:strRef>
          </c:tx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  <a:round/>
              </a:ln>
              <a:effectLst/>
            </c:spPr>
          </c:marker>
          <c:cat>
            <c:strRef>
              <c:f>Calc!$H$14:$H$25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Calc!$C$4:$N$4</c:f>
              <c:numCache>
                <c:formatCode>[$$-409]#,##0</c:formatCode>
                <c:ptCount val="12"/>
                <c:pt idx="0">
                  <c:v>2450</c:v>
                </c:pt>
                <c:pt idx="1">
                  <c:v>2520</c:v>
                </c:pt>
                <c:pt idx="2">
                  <c:v>2590</c:v>
                </c:pt>
                <c:pt idx="3">
                  <c:v>2660</c:v>
                </c:pt>
                <c:pt idx="4">
                  <c:v>2730</c:v>
                </c:pt>
                <c:pt idx="5">
                  <c:v>2800</c:v>
                </c:pt>
                <c:pt idx="6">
                  <c:v>2870</c:v>
                </c:pt>
                <c:pt idx="7">
                  <c:v>2940</c:v>
                </c:pt>
                <c:pt idx="8">
                  <c:v>3010</c:v>
                </c:pt>
                <c:pt idx="9">
                  <c:v>3080</c:v>
                </c:pt>
                <c:pt idx="10">
                  <c:v>3150</c:v>
                </c:pt>
                <c:pt idx="11">
                  <c:v>3220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4F-4B46-BF1B-8DF861047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698424"/>
        <c:axId val="213697440"/>
      </c:lineChart>
      <c:catAx>
        <c:axId val="213698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697440"/>
        <c:crosses val="autoZero"/>
        <c:auto val="1"/>
        <c:lblAlgn val="ctr"/>
        <c:lblOffset val="20"/>
        <c:noMultiLvlLbl val="0"/>
      </c:catAx>
      <c:valAx>
        <c:axId val="213697440"/>
        <c:scaling>
          <c:orientation val="minMax"/>
        </c:scaling>
        <c:delete val="0"/>
        <c:axPos val="l"/>
        <c:numFmt formatCode="[$$-409]#,##0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698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595959"/>
                </a:solidFill>
              </a:rPr>
              <a:t>ANNUAL NET WORTH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23047"/>
            </a:solidFill>
            <a:ln>
              <a:noFill/>
            </a:ln>
            <a:effectLst/>
          </c:spPr>
          <c:invertIfNegative val="0"/>
          <c:cat>
            <c:strRef>
              <c:f>Calc!$H$14:$H$25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Calc!$C$8:$N$8</c:f>
              <c:numCache>
                <c:formatCode>[$$-409]#,##0</c:formatCode>
                <c:ptCount val="12"/>
                <c:pt idx="0">
                  <c:v>8800</c:v>
                </c:pt>
                <c:pt idx="1">
                  <c:v>6100</c:v>
                </c:pt>
                <c:pt idx="2">
                  <c:v>7400</c:v>
                </c:pt>
                <c:pt idx="3">
                  <c:v>7700</c:v>
                </c:pt>
                <c:pt idx="4">
                  <c:v>7000</c:v>
                </c:pt>
                <c:pt idx="5">
                  <c:v>7300</c:v>
                </c:pt>
                <c:pt idx="6">
                  <c:v>4600</c:v>
                </c:pt>
                <c:pt idx="7">
                  <c:v>5900</c:v>
                </c:pt>
                <c:pt idx="8">
                  <c:v>5200</c:v>
                </c:pt>
                <c:pt idx="9">
                  <c:v>3500</c:v>
                </c:pt>
                <c:pt idx="10">
                  <c:v>5800</c:v>
                </c:pt>
                <c:pt idx="11">
                  <c:v>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62-41B3-AF85-8DB875E5D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2522655"/>
        <c:axId val="1622505375"/>
      </c:barChart>
      <c:catAx>
        <c:axId val="1622522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2505375"/>
        <c:crosses val="autoZero"/>
        <c:auto val="1"/>
        <c:lblAlgn val="ctr"/>
        <c:lblOffset val="100"/>
        <c:noMultiLvlLbl val="0"/>
      </c:catAx>
      <c:valAx>
        <c:axId val="1622505375"/>
        <c:scaling>
          <c:orientation val="minMax"/>
        </c:scaling>
        <c:delete val="0"/>
        <c:axPos val="l"/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25226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595959"/>
                </a:solidFill>
              </a:rPr>
              <a:t>ANNUAL NET PROFIT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23047"/>
            </a:solidFill>
            <a:ln>
              <a:noFill/>
            </a:ln>
            <a:effectLst/>
          </c:spPr>
          <c:invertIfNegative val="0"/>
          <c:cat>
            <c:strRef>
              <c:f>Calc!$H$14:$H$25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Calc!$C$9:$N$9</c:f>
              <c:numCache>
                <c:formatCode>[$$-409]#,##0</c:formatCode>
                <c:ptCount val="12"/>
                <c:pt idx="0">
                  <c:v>9050</c:v>
                </c:pt>
                <c:pt idx="1">
                  <c:v>9410</c:v>
                </c:pt>
                <c:pt idx="2">
                  <c:v>9770</c:v>
                </c:pt>
                <c:pt idx="3">
                  <c:v>10130</c:v>
                </c:pt>
                <c:pt idx="4">
                  <c:v>10490</c:v>
                </c:pt>
                <c:pt idx="5">
                  <c:v>10350</c:v>
                </c:pt>
                <c:pt idx="6">
                  <c:v>11210</c:v>
                </c:pt>
                <c:pt idx="7">
                  <c:v>11570</c:v>
                </c:pt>
                <c:pt idx="8">
                  <c:v>11930</c:v>
                </c:pt>
                <c:pt idx="9">
                  <c:v>12290</c:v>
                </c:pt>
                <c:pt idx="10">
                  <c:v>12650</c:v>
                </c:pt>
                <c:pt idx="11">
                  <c:v>13010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EF-4574-8B62-B08AD90880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9257807"/>
        <c:axId val="1609262127"/>
      </c:barChart>
      <c:catAx>
        <c:axId val="1609257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9262127"/>
        <c:crosses val="autoZero"/>
        <c:auto val="1"/>
        <c:lblAlgn val="ctr"/>
        <c:lblOffset val="100"/>
        <c:noMultiLvlLbl val="0"/>
      </c:catAx>
      <c:valAx>
        <c:axId val="1609262127"/>
        <c:scaling>
          <c:orientation val="minMax"/>
        </c:scaling>
        <c:delete val="0"/>
        <c:axPos val="l"/>
        <c:numFmt formatCode="[$$-409]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59595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9257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PersonalFinancialStatement!A5"/><Relationship Id="rId7" Type="http://schemas.openxmlformats.org/officeDocument/2006/relationships/hyperlink" Target="#Dashboard!A5"/><Relationship Id="rId12" Type="http://schemas.openxmlformats.org/officeDocument/2006/relationships/image" Target="../media/image6.png"/><Relationship Id="rId17" Type="http://schemas.microsoft.com/office/2007/relationships/hdphoto" Target="../media/hdphoto1.wdp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1" Type="http://schemas.openxmlformats.org/officeDocument/2006/relationships/hyperlink" Target="#AssetsLiabilities!A5"/><Relationship Id="rId6" Type="http://schemas.openxmlformats.org/officeDocument/2006/relationships/image" Target="../media/image3.png"/><Relationship Id="rId5" Type="http://schemas.openxmlformats.org/officeDocument/2006/relationships/hyperlink" Target="#IncomeExpenses!A5"/><Relationship Id="rId4" Type="http://schemas.openxmlformats.org/officeDocument/2006/relationships/image" Target="../media/image2.png"/><Relationship Id="rId9" Type="http://schemas.openxmlformats.org/officeDocument/2006/relationships/image" Target="../media/image5.png"/><Relationship Id="rId14" Type="http://schemas.openxmlformats.org/officeDocument/2006/relationships/image" Target="../media/image7.png"/><Relationship Id="rId18" Type="http://schemas.openxmlformats.org/officeDocument/2006/relationships/image" Target="../media/image10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9.png"/><Relationship Id="rId10" Type="http://schemas.openxmlformats.org/officeDocument/2006/relationships/image" Target="../media/image7.png"/><Relationship Id="rId4" Type="http://schemas.openxmlformats.org/officeDocument/2006/relationships/hyperlink" Target="#Menu!A5"/><Relationship Id="rId11" Type="http://schemas.openxmlformats.org/officeDocument/2006/relationships/image" Target="../media/image11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7.png"/><Relationship Id="rId2" Type="http://schemas.openxmlformats.org/officeDocument/2006/relationships/image" Target="../media/image9.png"/><Relationship Id="rId1" Type="http://schemas.openxmlformats.org/officeDocument/2006/relationships/hyperlink" Target="#Menu!A5"/><Relationship Id="rId5" Type="http://schemas.openxmlformats.org/officeDocument/2006/relationships/image" Target="../media/image6.png"/><Relationship Id="rId8" Type="http://schemas.openxmlformats.org/officeDocument/2006/relationships/image" Target="../media/image12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7.png"/><Relationship Id="rId2" Type="http://schemas.openxmlformats.org/officeDocument/2006/relationships/image" Target="../media/image9.png"/><Relationship Id="rId1" Type="http://schemas.openxmlformats.org/officeDocument/2006/relationships/hyperlink" Target="#Menu!A5"/><Relationship Id="rId5" Type="http://schemas.openxmlformats.org/officeDocument/2006/relationships/image" Target="../media/image6.png"/><Relationship Id="rId8" Type="http://schemas.openxmlformats.org/officeDocument/2006/relationships/image" Target="../media/image13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7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hyperlink" Target="#Menu!A5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#Menu!A5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12</xdr:row>
      <xdr:rowOff>38100</xdr:rowOff>
    </xdr:from>
    <xdr:to>
      <xdr:col>4</xdr:col>
      <xdr:colOff>1071562</xdr:colOff>
      <xdr:row>16</xdr:row>
      <xdr:rowOff>38100</xdr:rowOff>
    </xdr:to>
    <xdr:grpSp>
      <xdr:nvGrpSpPr>
        <xdr:cNvPr id="18" name="Group 17">
          <a:hlinkClick xmlns:r="http://schemas.openxmlformats.org/officeDocument/2006/relationships" r:id="rId1" tooltip="Assets &amp; Liabilities"/>
          <a:extLst>
            <a:ext uri="{FF2B5EF4-FFF2-40B4-BE49-F238E27FC236}">
              <a16:creationId xmlns:a16="http://schemas.microsoft.com/office/drawing/2014/main" id="{961F7EDD-D91A-412F-9F55-F29EF026D606}"/>
            </a:ext>
          </a:extLst>
        </xdr:cNvPr>
        <xdr:cNvGrpSpPr>
          <a:grpSpLocks noChangeAspect="1"/>
        </xdr:cNvGrpSpPr>
      </xdr:nvGrpSpPr>
      <xdr:grpSpPr>
        <a:xfrm>
          <a:off x="619125" y="2105025"/>
          <a:ext cx="2843212" cy="762000"/>
          <a:chOff x="2400300" y="4972050"/>
          <a:chExt cx="3895725" cy="762000"/>
        </a:xfrm>
        <a:solidFill>
          <a:srgbClr val="2E86AB"/>
        </a:solidFill>
      </xdr:grpSpPr>
      <xdr:sp macro="" textlink="">
        <xdr:nvSpPr>
          <xdr:cNvPr id="20" name="Rectangle: Rounded Corners 19">
            <a:hlinkClick xmlns:r="http://schemas.openxmlformats.org/officeDocument/2006/relationships" r:id="rId1" tooltip="Assets &amp; Liabilities"/>
            <a:extLst>
              <a:ext uri="{FF2B5EF4-FFF2-40B4-BE49-F238E27FC236}">
                <a16:creationId xmlns:a16="http://schemas.microsoft.com/office/drawing/2014/main" id="{9D6398AD-CE87-42FD-2F14-CA420A61D460}"/>
              </a:ext>
            </a:extLst>
          </xdr:cNvPr>
          <xdr:cNvSpPr/>
        </xdr:nvSpPr>
        <xdr:spPr>
          <a:xfrm>
            <a:off x="2400300" y="4972050"/>
            <a:ext cx="3895725" cy="762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rtlCol="0" anchor="ctr"/>
          <a:lstStyle/>
          <a:p>
            <a:pPr lvl="0" algn="ctr"/>
            <a:r>
              <a:rPr lang="en-US" sz="1400" b="1">
                <a:solidFill>
                  <a:schemeClr val="tx1"/>
                </a:solidFill>
              </a:rPr>
              <a:t>     ASSETS &amp; LIABILITIES</a:t>
            </a:r>
          </a:p>
        </xdr:txBody>
      </xdr:sp>
      <xdr:pic>
        <xdr:nvPicPr>
          <xdr:cNvPr id="22" name="Picture 21">
            <a:hlinkClick xmlns:r="http://schemas.openxmlformats.org/officeDocument/2006/relationships" r:id="rId1" tooltip="Assets &amp; Liabilities"/>
            <a:extLst>
              <a:ext uri="{FF2B5EF4-FFF2-40B4-BE49-F238E27FC236}">
                <a16:creationId xmlns:a16="http://schemas.microsoft.com/office/drawing/2014/main" id="{6E8A3AD2-EDC7-57C2-4AA7-0BCCAFCC13B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19375" y="5137050"/>
            <a:ext cx="591920" cy="432000"/>
          </a:xfrm>
          <a:prstGeom prst="rect">
            <a:avLst/>
          </a:prstGeom>
          <a:noFill/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</xdr:pic>
    </xdr:grpSp>
    <xdr:clientData/>
  </xdr:twoCellAnchor>
  <xdr:twoCellAnchor editAs="oneCell">
    <xdr:from>
      <xdr:col>8</xdr:col>
      <xdr:colOff>757238</xdr:colOff>
      <xdr:row>12</xdr:row>
      <xdr:rowOff>38100</xdr:rowOff>
    </xdr:from>
    <xdr:to>
      <xdr:col>11</xdr:col>
      <xdr:colOff>523875</xdr:colOff>
      <xdr:row>16</xdr:row>
      <xdr:rowOff>38100</xdr:rowOff>
    </xdr:to>
    <xdr:grpSp>
      <xdr:nvGrpSpPr>
        <xdr:cNvPr id="14" name="Group 13">
          <a:hlinkClick xmlns:r="http://schemas.openxmlformats.org/officeDocument/2006/relationships" r:id="rId3" tooltip="Personal Financial Statement"/>
          <a:extLst>
            <a:ext uri="{FF2B5EF4-FFF2-40B4-BE49-F238E27FC236}">
              <a16:creationId xmlns:a16="http://schemas.microsoft.com/office/drawing/2014/main" id="{2EC332E2-7002-4B4D-9A9F-ADC5299593B1}"/>
            </a:ext>
          </a:extLst>
        </xdr:cNvPr>
        <xdr:cNvGrpSpPr>
          <a:grpSpLocks noChangeAspect="1"/>
        </xdr:cNvGrpSpPr>
      </xdr:nvGrpSpPr>
      <xdr:grpSpPr>
        <a:xfrm>
          <a:off x="7072313" y="2105025"/>
          <a:ext cx="2843212" cy="762000"/>
          <a:chOff x="2400300" y="2828925"/>
          <a:chExt cx="3895725" cy="762000"/>
        </a:xfrm>
        <a:solidFill>
          <a:srgbClr val="D9E2EC"/>
        </a:solidFill>
      </xdr:grpSpPr>
      <xdr:sp macro="" textlink="">
        <xdr:nvSpPr>
          <xdr:cNvPr id="15" name="Rectangle: Rounded Corners 14">
            <a:hlinkClick xmlns:r="http://schemas.openxmlformats.org/officeDocument/2006/relationships" r:id="rId3" tooltip="Personal Financial Statement"/>
            <a:extLst>
              <a:ext uri="{FF2B5EF4-FFF2-40B4-BE49-F238E27FC236}">
                <a16:creationId xmlns:a16="http://schemas.microsoft.com/office/drawing/2014/main" id="{2A480D01-AAB9-ED4A-98E6-BABEB467B144}"/>
              </a:ext>
            </a:extLst>
          </xdr:cNvPr>
          <xdr:cNvSpPr/>
        </xdr:nvSpPr>
        <xdr:spPr>
          <a:xfrm>
            <a:off x="2400300" y="2828925"/>
            <a:ext cx="3895725" cy="762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rtlCol="0" anchor="ctr"/>
          <a:lstStyle/>
          <a:p>
            <a:pPr algn="ctr"/>
            <a:r>
              <a:rPr lang="en-US" sz="1400" b="1">
                <a:solidFill>
                  <a:schemeClr val="tx1"/>
                </a:solidFill>
              </a:rPr>
              <a:t>        PERSONAL FINANCIAL   STATEMENT</a:t>
            </a:r>
          </a:p>
        </xdr:txBody>
      </xdr:sp>
      <xdr:pic>
        <xdr:nvPicPr>
          <xdr:cNvPr id="16" name="Picture 15">
            <a:hlinkClick xmlns:r="http://schemas.openxmlformats.org/officeDocument/2006/relationships" r:id="rId3" tooltip="Personal Financial Statement"/>
            <a:extLst>
              <a:ext uri="{FF2B5EF4-FFF2-40B4-BE49-F238E27FC236}">
                <a16:creationId xmlns:a16="http://schemas.microsoft.com/office/drawing/2014/main" id="{7BB06723-4F36-43EE-3FBE-31D8D4CF78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19375" y="2993925"/>
            <a:ext cx="591920" cy="432000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</xdr:pic>
    </xdr:grpSp>
    <xdr:clientData/>
  </xdr:twoCellAnchor>
  <xdr:twoCellAnchor editAs="oneCell">
    <xdr:from>
      <xdr:col>2</xdr:col>
      <xdr:colOff>190500</xdr:colOff>
      <xdr:row>6</xdr:row>
      <xdr:rowOff>19051</xdr:rowOff>
    </xdr:from>
    <xdr:to>
      <xdr:col>4</xdr:col>
      <xdr:colOff>1071562</xdr:colOff>
      <xdr:row>10</xdr:row>
      <xdr:rowOff>19051</xdr:rowOff>
    </xdr:to>
    <xdr:grpSp>
      <xdr:nvGrpSpPr>
        <xdr:cNvPr id="4" name="Group 3">
          <a:hlinkClick xmlns:r="http://schemas.openxmlformats.org/officeDocument/2006/relationships" r:id="rId5" tooltip="Income &amp; Expenses"/>
          <a:extLst>
            <a:ext uri="{FF2B5EF4-FFF2-40B4-BE49-F238E27FC236}">
              <a16:creationId xmlns:a16="http://schemas.microsoft.com/office/drawing/2014/main" id="{B1C4732E-EF35-4DA1-93A2-A63180F1BBE7}"/>
            </a:ext>
          </a:extLst>
        </xdr:cNvPr>
        <xdr:cNvGrpSpPr>
          <a:grpSpLocks noChangeAspect="1"/>
        </xdr:cNvGrpSpPr>
      </xdr:nvGrpSpPr>
      <xdr:grpSpPr>
        <a:xfrm>
          <a:off x="619125" y="952501"/>
          <a:ext cx="2843212" cy="762000"/>
          <a:chOff x="2400300" y="3829050"/>
          <a:chExt cx="3895725" cy="762000"/>
        </a:xfrm>
        <a:solidFill>
          <a:srgbClr val="FFFFFF"/>
        </a:solidFill>
      </xdr:grpSpPr>
      <xdr:sp macro="" textlink="">
        <xdr:nvSpPr>
          <xdr:cNvPr id="5" name="Rectangle: Rounded Corners 4">
            <a:hlinkClick xmlns:r="http://schemas.openxmlformats.org/officeDocument/2006/relationships" r:id="rId5" tooltip="Income &amp; Expenses"/>
            <a:extLst>
              <a:ext uri="{FF2B5EF4-FFF2-40B4-BE49-F238E27FC236}">
                <a16:creationId xmlns:a16="http://schemas.microsoft.com/office/drawing/2014/main" id="{0880F024-D637-ACEF-5ED5-8AAF13A89BFE}"/>
              </a:ext>
            </a:extLst>
          </xdr:cNvPr>
          <xdr:cNvSpPr/>
        </xdr:nvSpPr>
        <xdr:spPr>
          <a:xfrm>
            <a:off x="2400300" y="3829050"/>
            <a:ext cx="3895725" cy="762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rtlCol="0" anchor="ctr"/>
          <a:lstStyle/>
          <a:p>
            <a:pPr algn="ctr"/>
            <a:r>
              <a:rPr lang="en-US" sz="1400" b="1">
                <a:solidFill>
                  <a:schemeClr val="tx1"/>
                </a:solidFill>
              </a:rPr>
              <a:t>      INCOME &amp; EXPENSES</a:t>
            </a:r>
          </a:p>
        </xdr:txBody>
      </xdr:sp>
      <xdr:pic>
        <xdr:nvPicPr>
          <xdr:cNvPr id="6" name="Picture 5">
            <a:hlinkClick xmlns:r="http://schemas.openxmlformats.org/officeDocument/2006/relationships" r:id="rId5" tooltip="Income &amp; Expenses"/>
            <a:extLst>
              <a:ext uri="{FF2B5EF4-FFF2-40B4-BE49-F238E27FC236}">
                <a16:creationId xmlns:a16="http://schemas.microsoft.com/office/drawing/2014/main" id="{39F79729-146C-1110-01F0-88D804F075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19375" y="3994050"/>
            <a:ext cx="591920" cy="432000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</xdr:pic>
    </xdr:grpSp>
    <xdr:clientData/>
  </xdr:twoCellAnchor>
  <xdr:twoCellAnchor editAs="oneCell">
    <xdr:from>
      <xdr:col>8</xdr:col>
      <xdr:colOff>757238</xdr:colOff>
      <xdr:row>6</xdr:row>
      <xdr:rowOff>19051</xdr:rowOff>
    </xdr:from>
    <xdr:to>
      <xdr:col>11</xdr:col>
      <xdr:colOff>523875</xdr:colOff>
      <xdr:row>10</xdr:row>
      <xdr:rowOff>19051</xdr:rowOff>
    </xdr:to>
    <xdr:grpSp>
      <xdr:nvGrpSpPr>
        <xdr:cNvPr id="8" name="Group 7">
          <a:hlinkClick xmlns:r="http://schemas.openxmlformats.org/officeDocument/2006/relationships" r:id="rId7" tooltip="Dashboard"/>
          <a:extLst>
            <a:ext uri="{FF2B5EF4-FFF2-40B4-BE49-F238E27FC236}">
              <a16:creationId xmlns:a16="http://schemas.microsoft.com/office/drawing/2014/main" id="{94B195BA-3F79-4262-A606-B43528FB6E3E}"/>
            </a:ext>
          </a:extLst>
        </xdr:cNvPr>
        <xdr:cNvGrpSpPr>
          <a:grpSpLocks noChangeAspect="1"/>
        </xdr:cNvGrpSpPr>
      </xdr:nvGrpSpPr>
      <xdr:grpSpPr>
        <a:xfrm>
          <a:off x="7072313" y="952501"/>
          <a:ext cx="2843212" cy="762000"/>
          <a:chOff x="2400300" y="1790700"/>
          <a:chExt cx="3895725" cy="762000"/>
        </a:xfrm>
        <a:solidFill>
          <a:srgbClr val="2E86AB"/>
        </a:solidFill>
      </xdr:grpSpPr>
      <xdr:sp macro="" textlink="">
        <xdr:nvSpPr>
          <xdr:cNvPr id="10" name="Rectangle: Rounded Corners 9">
            <a:hlinkClick xmlns:r="http://schemas.openxmlformats.org/officeDocument/2006/relationships" r:id="rId7" tooltip="Dashboard"/>
            <a:extLst>
              <a:ext uri="{FF2B5EF4-FFF2-40B4-BE49-F238E27FC236}">
                <a16:creationId xmlns:a16="http://schemas.microsoft.com/office/drawing/2014/main" id="{A86C1A8F-2A12-5A8C-153E-3B0EE209042B}"/>
              </a:ext>
            </a:extLst>
          </xdr:cNvPr>
          <xdr:cNvSpPr/>
        </xdr:nvSpPr>
        <xdr:spPr>
          <a:xfrm>
            <a:off x="2400300" y="1790700"/>
            <a:ext cx="3895725" cy="762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square" rtlCol="0" anchor="ctr"/>
          <a:lstStyle/>
          <a:p>
            <a:pPr algn="ctr"/>
            <a:r>
              <a:rPr lang="en-US" sz="1400" b="1">
                <a:solidFill>
                  <a:schemeClr val="tx1"/>
                </a:solidFill>
              </a:rPr>
              <a:t>DASHBOARD</a:t>
            </a:r>
          </a:p>
        </xdr:txBody>
      </xdr:sp>
      <xdr:pic>
        <xdr:nvPicPr>
          <xdr:cNvPr id="12" name="Picture 11">
            <a:hlinkClick xmlns:r="http://schemas.openxmlformats.org/officeDocument/2006/relationships" r:id="rId7" tooltip="Dashboard"/>
            <a:extLst>
              <a:ext uri="{FF2B5EF4-FFF2-40B4-BE49-F238E27FC236}">
                <a16:creationId xmlns:a16="http://schemas.microsoft.com/office/drawing/2014/main" id="{5E897284-95BE-822A-73BC-B25797EF7E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19375" y="1955700"/>
            <a:ext cx="591920" cy="432000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</xdr:pic>
    </xdr:grpSp>
    <xdr:clientData/>
  </xdr:twoCellAnchor>
  <xdr:twoCellAnchor editAs="oneCell">
    <xdr:from>
      <xdr:col>1</xdr:col>
      <xdr:colOff>72000</xdr:colOff>
      <xdr:row>1</xdr:row>
      <xdr:rowOff>60225</xdr:rowOff>
    </xdr:from>
    <xdr:to>
      <xdr:col>2</xdr:col>
      <xdr:colOff>323025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DAC69CFA-94EE-BD96-2F05-67D9A2773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773151</xdr:colOff>
      <xdr:row>21</xdr:row>
      <xdr:rowOff>142875</xdr:rowOff>
    </xdr:from>
    <xdr:to>
      <xdr:col>10</xdr:col>
      <xdr:colOff>1036599</xdr:colOff>
      <xdr:row>23</xdr:row>
      <xdr:rowOff>104775</xdr:rowOff>
    </xdr:to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8A6A78F0-563D-41FE-B6F5-AEC445A53C8E}"/>
            </a:ext>
          </a:extLst>
        </xdr:cNvPr>
        <xdr:cNvSpPr/>
      </xdr:nvSpPr>
      <xdr:spPr>
        <a:xfrm rot="5400000">
          <a:off x="9010650" y="3973551"/>
          <a:ext cx="342900" cy="263448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6</xdr:col>
      <xdr:colOff>352425</xdr:colOff>
      <xdr:row>8</xdr:row>
      <xdr:rowOff>166688</xdr:rowOff>
    </xdr:from>
    <xdr:to>
      <xdr:col>6</xdr:col>
      <xdr:colOff>1476375</xdr:colOff>
      <xdr:row>13</xdr:row>
      <xdr:rowOff>80963</xdr:rowOff>
    </xdr:to>
    <xdr:sp macro="" textlink="">
      <xdr:nvSpPr>
        <xdr:cNvPr id="23" name="Arrow: Right 22">
          <a:extLst>
            <a:ext uri="{FF2B5EF4-FFF2-40B4-BE49-F238E27FC236}">
              <a16:creationId xmlns:a16="http://schemas.microsoft.com/office/drawing/2014/main" id="{A905F3A2-6134-0E15-BA7F-BC82C3E4B2FE}"/>
            </a:ext>
          </a:extLst>
        </xdr:cNvPr>
        <xdr:cNvSpPr>
          <a:spLocks noChangeAspect="1"/>
        </xdr:cNvSpPr>
      </xdr:nvSpPr>
      <xdr:spPr>
        <a:xfrm>
          <a:off x="4705350" y="1481138"/>
          <a:ext cx="1123950" cy="857250"/>
        </a:xfrm>
        <a:prstGeom prst="rightArrow">
          <a:avLst/>
        </a:prstGeom>
        <a:solidFill>
          <a:srgbClr val="1F4E78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10</xdr:col>
      <xdr:colOff>354470</xdr:colOff>
      <xdr:row>1</xdr:row>
      <xdr:rowOff>104775</xdr:rowOff>
    </xdr:from>
    <xdr:ext cx="1014221" cy="291600"/>
    <xdr:pic>
      <xdr:nvPicPr>
        <xdr:cNvPr id="1023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19050</xdr:rowOff>
    </xdr:from>
    <xdr:to>
      <xdr:col>8</xdr:col>
      <xdr:colOff>2094975</xdr:colOff>
      <xdr:row>40</xdr:row>
      <xdr:rowOff>600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F8716F75-1D4F-4B1F-8543-ED1FA8649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12</xdr:row>
      <xdr:rowOff>0</xdr:rowOff>
    </xdr:from>
    <xdr:to>
      <xdr:col>8</xdr:col>
      <xdr:colOff>2093925</xdr:colOff>
      <xdr:row>25</xdr:row>
      <xdr:rowOff>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CC8022-F678-4F95-9C52-4CD6F423A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180974</xdr:colOff>
      <xdr:row>12</xdr:row>
      <xdr:rowOff>0</xdr:rowOff>
    </xdr:from>
    <xdr:to>
      <xdr:col>4</xdr:col>
      <xdr:colOff>2093924</xdr:colOff>
      <xdr:row>25</xdr:row>
      <xdr:rowOff>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30743D7-51CC-42FD-9E4B-934886D148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361950</xdr:colOff>
      <xdr:row>1</xdr:row>
      <xdr:rowOff>47625</xdr:rowOff>
    </xdr:from>
    <xdr:to>
      <xdr:col>6</xdr:col>
      <xdr:colOff>1405950</xdr:colOff>
      <xdr:row>2</xdr:row>
      <xdr:rowOff>249975</xdr:rowOff>
    </xdr:to>
    <xdr:grpSp>
      <xdr:nvGrpSpPr>
        <xdr:cNvPr id="3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1203B450-FDF2-42E8-83F2-4B5297A5A01E}"/>
            </a:ext>
          </a:extLst>
        </xdr:cNvPr>
        <xdr:cNvGrpSpPr/>
      </xdr:nvGrpSpPr>
      <xdr:grpSpPr>
        <a:xfrm>
          <a:off x="5343525" y="133350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DB8F5B4-24E5-8CC1-E54A-76FE4A4BC39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6A70830-6143-8748-BBC4-F2A341DBF76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72000</xdr:colOff>
      <xdr:row>1</xdr:row>
      <xdr:rowOff>60225</xdr:rowOff>
    </xdr:from>
    <xdr:to>
      <xdr:col>2</xdr:col>
      <xdr:colOff>323025</xdr:colOff>
      <xdr:row>2</xdr:row>
      <xdr:rowOff>244575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0EA4E7AF-C9BB-4428-A34D-541FCD969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8</xdr:col>
      <xdr:colOff>619595</xdr:colOff>
      <xdr:row>1</xdr:row>
      <xdr:rowOff>104775</xdr:rowOff>
    </xdr:from>
    <xdr:ext cx="1014221" cy="291600"/>
    <xdr:pic>
      <xdr:nvPicPr>
        <xdr:cNvPr id="1031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1537725</xdr:colOff>
      <xdr:row>1</xdr:row>
      <xdr:rowOff>47625</xdr:rowOff>
    </xdr:from>
    <xdr:to>
      <xdr:col>6</xdr:col>
      <xdr:colOff>38550</xdr:colOff>
      <xdr:row>2</xdr:row>
      <xdr:rowOff>249975</xdr:rowOff>
    </xdr:to>
    <xdr:grpSp>
      <xdr:nvGrpSpPr>
        <xdr:cNvPr id="1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B9EDE1C3-CD06-4622-AB9D-D0E6CB4FAEF0}"/>
            </a:ext>
          </a:extLst>
        </xdr:cNvPr>
        <xdr:cNvGrpSpPr/>
      </xdr:nvGrpSpPr>
      <xdr:grpSpPr>
        <a:xfrm>
          <a:off x="7347975" y="1333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16076FC-F91D-B77A-EAD3-EAC0633A08F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B783F5F-89E2-F8D8-8460-9ED3F244CC2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72000</xdr:colOff>
      <xdr:row>1</xdr:row>
      <xdr:rowOff>60225</xdr:rowOff>
    </xdr:from>
    <xdr:to>
      <xdr:col>2</xdr:col>
      <xdr:colOff>265875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C21A635A-9172-4644-82AB-03BC472CA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</xdr:row>
      <xdr:rowOff>13985</xdr:rowOff>
    </xdr:from>
    <xdr:to>
      <xdr:col>9</xdr:col>
      <xdr:colOff>342900</xdr:colOff>
      <xdr:row>8</xdr:row>
      <xdr:rowOff>277433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58806A54-3E27-4DD1-8FAE-EF65AB57D6C2}"/>
            </a:ext>
          </a:extLst>
        </xdr:cNvPr>
        <xdr:cNvSpPr/>
      </xdr:nvSpPr>
      <xdr:spPr>
        <a:xfrm>
          <a:off x="11249025" y="1518935"/>
          <a:ext cx="342900" cy="263448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6</xdr:col>
      <xdr:colOff>1066800</xdr:colOff>
      <xdr:row>1</xdr:row>
      <xdr:rowOff>104775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985275</xdr:colOff>
      <xdr:row>1</xdr:row>
      <xdr:rowOff>51225</xdr:rowOff>
    </xdr:from>
    <xdr:to>
      <xdr:col>11</xdr:col>
      <xdr:colOff>1010100</xdr:colOff>
      <xdr:row>2</xdr:row>
      <xdr:rowOff>253575</xdr:rowOff>
    </xdr:to>
    <xdr:grpSp>
      <xdr:nvGrpSpPr>
        <xdr:cNvPr id="10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179B2D3A-B634-4CBF-AB30-8F2D07934F38}"/>
            </a:ext>
          </a:extLst>
        </xdr:cNvPr>
        <xdr:cNvGrpSpPr/>
      </xdr:nvGrpSpPr>
      <xdr:grpSpPr>
        <a:xfrm>
          <a:off x="11091300" y="136950"/>
          <a:ext cx="1044000" cy="450000"/>
          <a:chOff x="6972831" y="127063"/>
          <a:chExt cx="1044000" cy="450000"/>
        </a:xfrm>
      </xdr:grpSpPr>
      <xdr:sp macro="" textlink="">
        <xdr:nvSpPr>
          <xdr:cNvPr id="11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15706CE-C028-BE43-A15F-0FBD43E52A9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CD9AC79-286F-B5AC-851F-DB65ADFAE96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72000</xdr:colOff>
      <xdr:row>1</xdr:row>
      <xdr:rowOff>60225</xdr:rowOff>
    </xdr:from>
    <xdr:to>
      <xdr:col>2</xdr:col>
      <xdr:colOff>323025</xdr:colOff>
      <xdr:row>2</xdr:row>
      <xdr:rowOff>244575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697D7BF4-E2DF-470C-AF33-97EC459AA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5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561975</xdr:colOff>
      <xdr:row>1</xdr:row>
      <xdr:rowOff>104775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72000</xdr:colOff>
      <xdr:row>1</xdr:row>
      <xdr:rowOff>60225</xdr:rowOff>
    </xdr:from>
    <xdr:to>
      <xdr:col>2</xdr:col>
      <xdr:colOff>323025</xdr:colOff>
      <xdr:row>2</xdr:row>
      <xdr:rowOff>244575</xdr:rowOff>
    </xdr:to>
    <xdr:pic>
      <xdr:nvPicPr>
        <xdr:cNvPr id="30" name="mainicon">
          <a:extLst>
            <a:ext uri="{FF2B5EF4-FFF2-40B4-BE49-F238E27FC236}">
              <a16:creationId xmlns:a16="http://schemas.microsoft.com/office/drawing/2014/main" id="{B17622FB-1C4D-4FE5-9286-2E5E82B40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650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10</xdr:col>
      <xdr:colOff>985275</xdr:colOff>
      <xdr:row>1</xdr:row>
      <xdr:rowOff>51225</xdr:rowOff>
    </xdr:from>
    <xdr:to>
      <xdr:col>11</xdr:col>
      <xdr:colOff>1010100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0B27D3AF-8C5E-46F3-A724-1479DD5372B5}"/>
            </a:ext>
          </a:extLst>
        </xdr:cNvPr>
        <xdr:cNvGrpSpPr/>
      </xdr:nvGrpSpPr>
      <xdr:grpSpPr>
        <a:xfrm>
          <a:off x="11091300" y="136950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57F13485-FA3F-D7AA-8145-DA9D8C49C63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B534A75E-9F83-1B97-483F-A67CC7AB301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561975</xdr:colOff>
      <xdr:row>1</xdr:row>
      <xdr:rowOff>104775</xdr:rowOff>
    </xdr:from>
    <xdr:ext cx="1014221" cy="291600"/>
    <xdr:pic>
      <xdr:nvPicPr>
        <xdr:cNvPr id="103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6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9EE9936-FDD8-4DDE-B2B4-D97E49248E09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AFB4BA2-D63C-9E55-E700-1C0A7982286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F381F3F-79C5-674A-3BCD-3986D1BFA5F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C1D60-CB83-4347-96C0-3F0B41245A1A}">
  <sheetPr>
    <pageSetUpPr autoPageBreaks="0" fitToPage="1"/>
  </sheetPr>
  <dimension ref="A1:Q33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V25" sqref="V25"/>
    </sheetView>
  </sheetViews>
  <sheetFormatPr defaultColWidth="8.85546875" defaultRowHeight="15" x14ac:dyDescent="0.25"/>
  <cols>
    <col min="1" max="1" width="3.7109375" style="50" customWidth="1"/>
    <col min="2" max="2" width="2.7109375" style="50" customWidth="1"/>
    <col min="3" max="3" width="26.7109375" style="50" customWidth="1"/>
    <col min="4" max="4" width="2.7109375" style="50" customWidth="1"/>
    <col min="5" max="5" width="26.7109375" style="50" customWidth="1"/>
    <col min="6" max="6" width="2.7109375" style="50" customWidth="1"/>
    <col min="7" max="7" width="26.7109375" style="50" customWidth="1"/>
    <col min="8" max="8" width="2.7109375" style="50" customWidth="1"/>
    <col min="9" max="9" width="26.7109375" style="50" customWidth="1"/>
    <col min="10" max="10" width="2.7109375" style="50" customWidth="1"/>
    <col min="11" max="11" width="16.7109375" style="50" customWidth="1"/>
    <col min="12" max="12" width="10.7109375" style="50" customWidth="1"/>
    <col min="13" max="13" width="2.7109375" style="50" customWidth="1"/>
    <col min="14" max="14" width="1.7109375" style="50" customWidth="1"/>
    <col min="15" max="16384" width="8.85546875" style="50"/>
  </cols>
  <sheetData>
    <row r="1" spans="1:16" s="36" customFormat="1" ht="6.75" customHeight="1" x14ac:dyDescent="0.25">
      <c r="B1" s="37"/>
      <c r="D1" s="38"/>
      <c r="F1" s="38"/>
      <c r="H1" s="38"/>
      <c r="J1" s="38"/>
      <c r="K1" s="38"/>
    </row>
    <row r="2" spans="1:16" s="39" customFormat="1" ht="20.100000000000001" customHeight="1" x14ac:dyDescent="0.25">
      <c r="B2" s="40"/>
      <c r="C2" s="41" t="s">
        <v>17</v>
      </c>
      <c r="D2" s="42"/>
      <c r="E2" s="41"/>
      <c r="F2" s="42"/>
      <c r="G2" s="41"/>
      <c r="H2" s="42"/>
      <c r="I2" s="41"/>
      <c r="J2" s="42"/>
      <c r="K2" s="42"/>
      <c r="L2" s="41"/>
      <c r="M2" s="42"/>
      <c r="N2" s="43"/>
    </row>
    <row r="3" spans="1:16" s="44" customFormat="1" ht="24" customHeight="1" x14ac:dyDescent="0.25">
      <c r="B3" s="45"/>
      <c r="C3" s="46" t="s">
        <v>34</v>
      </c>
      <c r="D3" s="47"/>
      <c r="E3" s="46"/>
      <c r="F3" s="47"/>
      <c r="G3" s="46"/>
      <c r="H3" s="47"/>
      <c r="I3" s="46"/>
      <c r="J3" s="47"/>
      <c r="K3" s="47"/>
      <c r="L3" s="46"/>
      <c r="M3" s="47"/>
      <c r="N3" s="48"/>
    </row>
    <row r="4" spans="1:16" ht="4.9000000000000004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6" ht="4.9000000000000004" customHeight="1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6" ht="14.25" customHeight="1" x14ac:dyDescent="0.25">
      <c r="A6" s="49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3"/>
      <c r="N6" s="49"/>
    </row>
    <row r="7" spans="1:16" x14ac:dyDescent="0.25"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6"/>
      <c r="P7" s="106"/>
    </row>
    <row r="8" spans="1:16" x14ac:dyDescent="0.25"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6"/>
      <c r="P8" s="106"/>
    </row>
    <row r="9" spans="1:16" x14ac:dyDescent="0.25"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6"/>
    </row>
    <row r="10" spans="1:16" x14ac:dyDescent="0.25"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6"/>
    </row>
    <row r="11" spans="1:16" x14ac:dyDescent="0.25"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6"/>
    </row>
    <row r="12" spans="1:16" ht="14.25" customHeight="1" x14ac:dyDescent="0.25">
      <c r="B12" s="54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6"/>
    </row>
    <row r="13" spans="1:16" x14ac:dyDescent="0.25">
      <c r="B13" s="54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6"/>
    </row>
    <row r="14" spans="1:16" x14ac:dyDescent="0.25">
      <c r="B14" s="54"/>
      <c r="C14" s="139"/>
      <c r="D14" s="55"/>
      <c r="E14" s="139"/>
      <c r="F14" s="55"/>
      <c r="G14" s="139"/>
      <c r="H14" s="55"/>
      <c r="I14" s="139"/>
      <c r="J14" s="55"/>
      <c r="K14" s="55"/>
      <c r="L14" s="139"/>
      <c r="M14" s="56"/>
    </row>
    <row r="15" spans="1:16" x14ac:dyDescent="0.25">
      <c r="B15" s="54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6"/>
    </row>
    <row r="16" spans="1:16" x14ac:dyDescent="0.25">
      <c r="B16" s="54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6"/>
    </row>
    <row r="17" spans="2:17" x14ac:dyDescent="0.25">
      <c r="B17" s="54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6"/>
    </row>
    <row r="18" spans="2:17" x14ac:dyDescent="0.25">
      <c r="B18" s="54"/>
      <c r="C18" s="140" t="s">
        <v>46</v>
      </c>
      <c r="D18" s="140"/>
      <c r="E18" s="140"/>
      <c r="F18" s="140"/>
      <c r="G18" s="140"/>
      <c r="H18" s="140"/>
      <c r="I18" s="140"/>
      <c r="J18" s="140"/>
      <c r="K18" s="140"/>
      <c r="L18" s="140"/>
      <c r="M18" s="56"/>
    </row>
    <row r="19" spans="2:17" ht="14.25" customHeight="1" x14ac:dyDescent="0.25"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6"/>
    </row>
    <row r="20" spans="2:17" x14ac:dyDescent="0.25">
      <c r="B20" s="54"/>
      <c r="C20" s="141" t="s">
        <v>104</v>
      </c>
      <c r="D20" s="142"/>
      <c r="E20" s="141" t="s">
        <v>105</v>
      </c>
      <c r="F20" s="142"/>
      <c r="G20" s="141" t="s">
        <v>106</v>
      </c>
      <c r="H20" s="142"/>
      <c r="I20" s="141" t="s">
        <v>107</v>
      </c>
      <c r="J20" s="55"/>
      <c r="K20" s="186" t="s">
        <v>122</v>
      </c>
      <c r="L20" s="185" t="s">
        <v>121</v>
      </c>
      <c r="M20" s="56"/>
    </row>
    <row r="21" spans="2:17" x14ac:dyDescent="0.25">
      <c r="B21" s="54"/>
      <c r="C21" s="143" t="s">
        <v>81</v>
      </c>
      <c r="D21" s="55"/>
      <c r="E21" s="143" t="s">
        <v>82</v>
      </c>
      <c r="F21" s="55"/>
      <c r="G21" s="143" t="s">
        <v>47</v>
      </c>
      <c r="H21" s="55"/>
      <c r="I21" s="143" t="s">
        <v>59</v>
      </c>
      <c r="J21" s="55"/>
      <c r="K21" s="184" t="s">
        <v>14</v>
      </c>
      <c r="L21" s="184">
        <v>2024</v>
      </c>
      <c r="M21" s="56"/>
    </row>
    <row r="22" spans="2:17" x14ac:dyDescent="0.25">
      <c r="B22" s="54"/>
      <c r="C22" s="143" t="s">
        <v>80</v>
      </c>
      <c r="D22" s="55"/>
      <c r="E22" s="143" t="s">
        <v>89</v>
      </c>
      <c r="F22" s="55"/>
      <c r="G22" s="143" t="s">
        <v>48</v>
      </c>
      <c r="H22" s="55"/>
      <c r="I22" s="143" t="s">
        <v>66</v>
      </c>
      <c r="J22" s="55"/>
      <c r="K22" s="55"/>
      <c r="L22" s="55"/>
      <c r="M22" s="56"/>
    </row>
    <row r="23" spans="2:17" x14ac:dyDescent="0.25">
      <c r="B23" s="54"/>
      <c r="C23" s="143" t="s">
        <v>79</v>
      </c>
      <c r="D23" s="55"/>
      <c r="E23" s="143" t="s">
        <v>92</v>
      </c>
      <c r="F23" s="55"/>
      <c r="G23" s="143" t="s">
        <v>54</v>
      </c>
      <c r="H23" s="55"/>
      <c r="I23" s="143" t="s">
        <v>67</v>
      </c>
      <c r="J23" s="55"/>
      <c r="K23" s="55"/>
      <c r="L23" s="55"/>
      <c r="M23" s="56"/>
      <c r="Q23" s="106"/>
    </row>
    <row r="24" spans="2:17" x14ac:dyDescent="0.25">
      <c r="B24" s="54"/>
      <c r="C24" s="143" t="s">
        <v>78</v>
      </c>
      <c r="D24" s="55"/>
      <c r="E24" s="143"/>
      <c r="F24" s="55"/>
      <c r="G24" s="143"/>
      <c r="H24" s="55"/>
      <c r="I24" s="143"/>
      <c r="J24" s="55"/>
      <c r="K24" s="55"/>
      <c r="L24" s="55"/>
      <c r="M24" s="56"/>
    </row>
    <row r="25" spans="2:17" x14ac:dyDescent="0.25">
      <c r="B25" s="54"/>
      <c r="C25" s="143"/>
      <c r="D25" s="55"/>
      <c r="E25" s="143"/>
      <c r="F25" s="55"/>
      <c r="G25" s="143"/>
      <c r="H25" s="55"/>
      <c r="I25" s="143"/>
      <c r="J25" s="55"/>
      <c r="K25" s="55"/>
      <c r="L25" s="55"/>
      <c r="M25" s="56"/>
    </row>
    <row r="26" spans="2:17" x14ac:dyDescent="0.25">
      <c r="B26" s="54"/>
      <c r="C26" s="143"/>
      <c r="D26" s="55"/>
      <c r="E26" s="143"/>
      <c r="F26" s="55"/>
      <c r="G26" s="143"/>
      <c r="H26" s="55"/>
      <c r="I26" s="143"/>
      <c r="J26" s="55"/>
      <c r="K26" s="55"/>
      <c r="L26" s="55"/>
      <c r="M26" s="56"/>
    </row>
    <row r="27" spans="2:17" x14ac:dyDescent="0.25">
      <c r="B27" s="54"/>
      <c r="C27" s="143"/>
      <c r="D27" s="55"/>
      <c r="E27" s="143"/>
      <c r="F27" s="55"/>
      <c r="G27" s="143"/>
      <c r="H27" s="55"/>
      <c r="I27" s="143"/>
      <c r="J27" s="55"/>
      <c r="K27" s="55"/>
      <c r="L27" s="55"/>
      <c r="M27" s="56"/>
    </row>
    <row r="28" spans="2:17" x14ac:dyDescent="0.25">
      <c r="B28" s="54"/>
      <c r="C28" s="143"/>
      <c r="D28" s="55"/>
      <c r="E28" s="143"/>
      <c r="F28" s="55"/>
      <c r="G28" s="143"/>
      <c r="H28" s="55"/>
      <c r="I28" s="143"/>
      <c r="J28" s="55"/>
      <c r="K28" s="55"/>
      <c r="L28" s="55"/>
      <c r="M28" s="56"/>
    </row>
    <row r="29" spans="2:17" x14ac:dyDescent="0.25">
      <c r="B29" s="54"/>
      <c r="C29" s="143"/>
      <c r="D29" s="55"/>
      <c r="E29" s="143"/>
      <c r="F29" s="55"/>
      <c r="G29" s="143"/>
      <c r="H29" s="55"/>
      <c r="I29" s="143"/>
      <c r="J29" s="55"/>
      <c r="K29" s="55"/>
      <c r="L29" s="55"/>
      <c r="M29" s="56"/>
    </row>
    <row r="30" spans="2:17" ht="16.5" customHeight="1" x14ac:dyDescent="0.25">
      <c r="B30" s="54"/>
      <c r="C30" s="143"/>
      <c r="D30" s="55"/>
      <c r="E30" s="143"/>
      <c r="F30" s="55"/>
      <c r="G30" s="143"/>
      <c r="H30" s="55"/>
      <c r="I30" s="143"/>
      <c r="J30" s="55"/>
      <c r="K30" s="55"/>
      <c r="L30" s="55"/>
      <c r="M30" s="56"/>
    </row>
    <row r="31" spans="2:17" ht="14.25" customHeight="1" x14ac:dyDescent="0.25">
      <c r="B31" s="57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9"/>
    </row>
    <row r="32" spans="2:17" ht="7.15" customHeight="1" x14ac:dyDescent="0.25"/>
    <row r="33" spans="2:13" s="62" customFormat="1" ht="22.9" customHeight="1" x14ac:dyDescent="0.25">
      <c r="B33" s="60"/>
      <c r="C33" s="60"/>
      <c r="D33" s="61"/>
      <c r="E33" s="60"/>
      <c r="F33" s="61"/>
      <c r="G33" s="60"/>
      <c r="H33" s="61"/>
      <c r="I33" s="60"/>
      <c r="J33" s="61"/>
      <c r="K33" s="61"/>
      <c r="L33" s="60"/>
      <c r="M33" s="60"/>
    </row>
  </sheetData>
  <sheetProtection algorithmName="SHA-512" hashValue="aag8MMN51yBNt3GEiGtgkgZAnZPLS405G6hHTcyPZkYJXe+3hTU5SyM/Fyvfk9xJ9aIwKurWpsdxJMsP4G3uEQ==" saltValue="Grx7fg4BOGTiKn+u0gYH8g==" spinCount="100000" sheet="1" objects="1" scenarios="1"/>
  <dataValidations count="2">
    <dataValidation type="list" allowBlank="1" showInputMessage="1" showErrorMessage="1" sqref="L21" xr:uid="{8972CD45-D4F0-4547-8CC1-09DC02B4958A}">
      <formula1>years</formula1>
    </dataValidation>
    <dataValidation type="list" allowBlank="1" showInputMessage="1" showErrorMessage="1" sqref="K21" xr:uid="{FB4379FE-A158-4DC9-951F-EC8046CC453F}">
      <formula1>months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K42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9" customWidth="1"/>
    <col min="2" max="2" width="2.7109375" style="9" customWidth="1"/>
    <col min="3" max="3" width="31.42578125" style="9" customWidth="1"/>
    <col min="4" max="4" width="2.7109375" style="9" customWidth="1"/>
    <col min="5" max="5" width="31.42578125" style="9" customWidth="1"/>
    <col min="6" max="6" width="2.7109375" style="9" customWidth="1"/>
    <col min="7" max="7" width="31.42578125" style="9" customWidth="1"/>
    <col min="8" max="8" width="2.7109375" style="9" customWidth="1"/>
    <col min="9" max="9" width="31.42578125" style="9" customWidth="1"/>
    <col min="10" max="10" width="2.7109375" style="9" customWidth="1"/>
    <col min="11" max="11" width="1.7109375" style="9" customWidth="1"/>
    <col min="12" max="16384" width="8.85546875" style="9"/>
  </cols>
  <sheetData>
    <row r="1" spans="1:11" s="1" customFormat="1" ht="6.75" customHeight="1" x14ac:dyDescent="0.25">
      <c r="B1" s="2"/>
      <c r="D1" s="3"/>
      <c r="F1" s="3"/>
      <c r="H1" s="3"/>
    </row>
    <row r="2" spans="1:11" s="16" customFormat="1" ht="20.100000000000001" customHeight="1" x14ac:dyDescent="0.25">
      <c r="B2" s="15"/>
      <c r="C2" s="23" t="s">
        <v>17</v>
      </c>
      <c r="D2" s="17"/>
      <c r="E2" s="23"/>
      <c r="F2" s="17"/>
      <c r="G2" s="23"/>
      <c r="H2" s="17"/>
      <c r="I2" s="23"/>
      <c r="J2" s="17"/>
      <c r="K2" s="18"/>
    </row>
    <row r="3" spans="1:11" s="4" customFormat="1" ht="24" customHeight="1" x14ac:dyDescent="0.25">
      <c r="B3" s="5"/>
      <c r="C3" s="24" t="s">
        <v>0</v>
      </c>
      <c r="D3" s="6"/>
      <c r="E3" s="24"/>
      <c r="F3" s="6"/>
      <c r="G3" s="24"/>
      <c r="H3" s="6"/>
      <c r="I3" s="24"/>
      <c r="J3" s="6"/>
      <c r="K3" s="7"/>
    </row>
    <row r="4" spans="1:11" ht="4.9000000000000004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4.9000000000000004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4.25" customHeight="1" x14ac:dyDescent="0.25">
      <c r="A6" s="8"/>
      <c r="B6" s="20"/>
      <c r="C6" s="21"/>
      <c r="D6" s="21"/>
      <c r="E6" s="21"/>
      <c r="F6" s="21"/>
      <c r="G6" s="21"/>
      <c r="H6" s="21"/>
      <c r="I6" s="21"/>
      <c r="J6" s="10"/>
      <c r="K6" s="8"/>
    </row>
    <row r="7" spans="1:11" ht="6.95" customHeight="1" x14ac:dyDescent="0.25">
      <c r="A7" s="8"/>
      <c r="B7" s="22"/>
      <c r="C7" s="128"/>
      <c r="D7"/>
      <c r="E7" s="128"/>
      <c r="F7"/>
      <c r="G7" s="128"/>
      <c r="H7"/>
      <c r="I7" s="128"/>
      <c r="J7" s="11"/>
      <c r="K7" s="8"/>
    </row>
    <row r="8" spans="1:11" x14ac:dyDescent="0.25">
      <c r="B8" s="22"/>
      <c r="C8" s="128" t="s">
        <v>30</v>
      </c>
      <c r="D8"/>
      <c r="E8" s="128" t="s">
        <v>31</v>
      </c>
      <c r="F8"/>
      <c r="G8" s="128" t="s">
        <v>32</v>
      </c>
      <c r="H8"/>
      <c r="I8" s="128" t="s">
        <v>33</v>
      </c>
      <c r="J8" s="11"/>
    </row>
    <row r="9" spans="1:11" ht="15.75" customHeight="1" x14ac:dyDescent="0.25">
      <c r="B9" s="22"/>
      <c r="C9" s="129"/>
      <c r="D9"/>
      <c r="E9" s="129"/>
      <c r="F9"/>
      <c r="G9" s="129"/>
      <c r="H9"/>
      <c r="I9" s="129"/>
      <c r="J9" s="11"/>
    </row>
    <row r="10" spans="1:11" ht="15" customHeight="1" x14ac:dyDescent="0.25">
      <c r="B10" s="22"/>
      <c r="C10" s="130">
        <f>SUM(IncomeExpenses!E58:P58)</f>
        <v>165880</v>
      </c>
      <c r="D10"/>
      <c r="E10" s="130">
        <f>SUM(IncomeExpenses!E111:P111)</f>
        <v>34020</v>
      </c>
      <c r="F10"/>
      <c r="G10" s="130">
        <f>SUM(AssetsLiabilities!E58:P58)</f>
        <v>171700</v>
      </c>
      <c r="H10"/>
      <c r="I10" s="130">
        <f>SUM(AssetsLiabilities!E111:P111)</f>
        <v>96400</v>
      </c>
      <c r="J10" s="11"/>
    </row>
    <row r="11" spans="1:11" ht="23.25" x14ac:dyDescent="0.25">
      <c r="B11" s="22"/>
      <c r="C11" s="129"/>
      <c r="D11"/>
      <c r="E11" s="129"/>
      <c r="F11"/>
      <c r="G11" s="129"/>
      <c r="H11"/>
      <c r="I11" s="129"/>
      <c r="J11" s="11"/>
    </row>
    <row r="12" spans="1:11" ht="14.25" customHeight="1" x14ac:dyDescent="0.25">
      <c r="B12" s="22"/>
      <c r="C12"/>
      <c r="D12"/>
      <c r="E12"/>
      <c r="F12"/>
      <c r="G12"/>
      <c r="H12"/>
      <c r="I12"/>
      <c r="J12" s="11"/>
    </row>
    <row r="13" spans="1:11" x14ac:dyDescent="0.25">
      <c r="B13" s="22"/>
      <c r="C13"/>
      <c r="D13"/>
      <c r="E13"/>
      <c r="F13"/>
      <c r="G13"/>
      <c r="H13"/>
      <c r="I13"/>
      <c r="J13" s="11"/>
    </row>
    <row r="14" spans="1:11" x14ac:dyDescent="0.25">
      <c r="B14" s="22"/>
      <c r="C14"/>
      <c r="D14"/>
      <c r="E14"/>
      <c r="F14"/>
      <c r="G14"/>
      <c r="H14"/>
      <c r="I14"/>
      <c r="J14" s="11"/>
    </row>
    <row r="15" spans="1:11" x14ac:dyDescent="0.25">
      <c r="B15" s="22"/>
      <c r="C15"/>
      <c r="D15"/>
      <c r="E15"/>
      <c r="F15"/>
      <c r="G15"/>
      <c r="H15"/>
      <c r="I15"/>
      <c r="J15" s="11"/>
    </row>
    <row r="16" spans="1:11" x14ac:dyDescent="0.25">
      <c r="B16" s="22"/>
      <c r="C16"/>
      <c r="D16"/>
      <c r="E16"/>
      <c r="F16"/>
      <c r="G16"/>
      <c r="H16"/>
      <c r="I16"/>
      <c r="J16" s="11"/>
    </row>
    <row r="17" spans="2:10" x14ac:dyDescent="0.25">
      <c r="B17" s="22"/>
      <c r="C17"/>
      <c r="D17"/>
      <c r="E17"/>
      <c r="F17"/>
      <c r="G17"/>
      <c r="H17"/>
      <c r="I17"/>
      <c r="J17" s="11"/>
    </row>
    <row r="18" spans="2:10" x14ac:dyDescent="0.25">
      <c r="B18" s="22"/>
      <c r="C18"/>
      <c r="D18"/>
      <c r="E18"/>
      <c r="F18"/>
      <c r="G18"/>
      <c r="H18"/>
      <c r="I18"/>
      <c r="J18" s="11"/>
    </row>
    <row r="19" spans="2:10" x14ac:dyDescent="0.25">
      <c r="B19" s="22"/>
      <c r="C19"/>
      <c r="D19"/>
      <c r="E19"/>
      <c r="F19"/>
      <c r="G19"/>
      <c r="H19"/>
      <c r="I19"/>
      <c r="J19" s="11"/>
    </row>
    <row r="20" spans="2:10" x14ac:dyDescent="0.25">
      <c r="B20" s="22"/>
      <c r="C20"/>
      <c r="D20"/>
      <c r="E20"/>
      <c r="F20"/>
      <c r="G20"/>
      <c r="H20"/>
      <c r="I20"/>
      <c r="J20" s="11"/>
    </row>
    <row r="21" spans="2:10" x14ac:dyDescent="0.25">
      <c r="B21" s="22"/>
      <c r="C21"/>
      <c r="D21"/>
      <c r="E21"/>
      <c r="F21"/>
      <c r="G21"/>
      <c r="H21"/>
      <c r="I21"/>
      <c r="J21" s="11"/>
    </row>
    <row r="22" spans="2:10" x14ac:dyDescent="0.25">
      <c r="B22" s="22"/>
      <c r="C22"/>
      <c r="D22"/>
      <c r="E22"/>
      <c r="F22"/>
      <c r="G22"/>
      <c r="H22"/>
      <c r="I22"/>
      <c r="J22" s="11"/>
    </row>
    <row r="23" spans="2:10" x14ac:dyDescent="0.25">
      <c r="B23" s="22"/>
      <c r="C23"/>
      <c r="D23"/>
      <c r="E23"/>
      <c r="F23"/>
      <c r="G23"/>
      <c r="H23"/>
      <c r="I23"/>
      <c r="J23" s="11"/>
    </row>
    <row r="24" spans="2:10" x14ac:dyDescent="0.25">
      <c r="B24" s="22"/>
      <c r="C24" s="25"/>
      <c r="D24"/>
      <c r="E24" s="25"/>
      <c r="F24"/>
      <c r="G24" s="25"/>
      <c r="H24"/>
      <c r="I24" s="25"/>
      <c r="J24" s="11"/>
    </row>
    <row r="25" spans="2:10" x14ac:dyDescent="0.25">
      <c r="B25" s="22"/>
      <c r="C25"/>
      <c r="D25"/>
      <c r="E25"/>
      <c r="F25"/>
      <c r="G25"/>
      <c r="H25"/>
      <c r="I25"/>
      <c r="J25" s="11"/>
    </row>
    <row r="26" spans="2:10" ht="14.25" customHeight="1" x14ac:dyDescent="0.25">
      <c r="B26" s="22"/>
      <c r="C26"/>
      <c r="D26"/>
      <c r="E26"/>
      <c r="F26"/>
      <c r="G26"/>
      <c r="H26"/>
      <c r="I26"/>
      <c r="J26" s="11"/>
    </row>
    <row r="27" spans="2:10" x14ac:dyDescent="0.25">
      <c r="B27" s="22"/>
      <c r="C27"/>
      <c r="D27"/>
      <c r="E27"/>
      <c r="F27"/>
      <c r="G27"/>
      <c r="H27"/>
      <c r="I27"/>
      <c r="J27" s="11"/>
    </row>
    <row r="28" spans="2:10" x14ac:dyDescent="0.25">
      <c r="B28" s="22"/>
      <c r="C28"/>
      <c r="D28"/>
      <c r="E28"/>
      <c r="F28"/>
      <c r="G28"/>
      <c r="H28"/>
      <c r="I28"/>
      <c r="J28" s="11"/>
    </row>
    <row r="29" spans="2:10" x14ac:dyDescent="0.25">
      <c r="B29" s="22"/>
      <c r="C29"/>
      <c r="D29"/>
      <c r="E29"/>
      <c r="F29"/>
      <c r="G29"/>
      <c r="H29"/>
      <c r="I29"/>
      <c r="J29" s="11"/>
    </row>
    <row r="30" spans="2:10" x14ac:dyDescent="0.25">
      <c r="B30" s="22"/>
      <c r="C30"/>
      <c r="D30"/>
      <c r="E30"/>
      <c r="F30"/>
      <c r="G30"/>
      <c r="H30"/>
      <c r="I30"/>
      <c r="J30" s="11"/>
    </row>
    <row r="31" spans="2:10" x14ac:dyDescent="0.25">
      <c r="B31" s="22"/>
      <c r="C31"/>
      <c r="D31"/>
      <c r="E31"/>
      <c r="F31"/>
      <c r="G31"/>
      <c r="H31"/>
      <c r="I31"/>
      <c r="J31" s="11"/>
    </row>
    <row r="32" spans="2:10" x14ac:dyDescent="0.25">
      <c r="B32" s="22"/>
      <c r="C32"/>
      <c r="D32"/>
      <c r="E32"/>
      <c r="F32"/>
      <c r="G32"/>
      <c r="H32"/>
      <c r="I32"/>
      <c r="J32" s="11"/>
    </row>
    <row r="33" spans="2:10" x14ac:dyDescent="0.25">
      <c r="B33" s="22"/>
      <c r="C33"/>
      <c r="D33"/>
      <c r="E33"/>
      <c r="F33"/>
      <c r="G33"/>
      <c r="H33"/>
      <c r="I33"/>
      <c r="J33" s="11"/>
    </row>
    <row r="34" spans="2:10" x14ac:dyDescent="0.25">
      <c r="B34" s="22"/>
      <c r="C34"/>
      <c r="D34"/>
      <c r="E34"/>
      <c r="F34"/>
      <c r="G34"/>
      <c r="H34"/>
      <c r="I34"/>
      <c r="J34" s="11"/>
    </row>
    <row r="35" spans="2:10" x14ac:dyDescent="0.25">
      <c r="B35" s="22"/>
      <c r="C35"/>
      <c r="D35"/>
      <c r="E35"/>
      <c r="F35"/>
      <c r="G35"/>
      <c r="H35"/>
      <c r="I35"/>
      <c r="J35" s="11"/>
    </row>
    <row r="36" spans="2:10" x14ac:dyDescent="0.25">
      <c r="B36" s="22"/>
      <c r="C36"/>
      <c r="D36"/>
      <c r="E36"/>
      <c r="F36"/>
      <c r="G36"/>
      <c r="H36"/>
      <c r="I36"/>
      <c r="J36" s="11"/>
    </row>
    <row r="37" spans="2:10" x14ac:dyDescent="0.25">
      <c r="B37" s="22"/>
      <c r="C37"/>
      <c r="D37"/>
      <c r="E37"/>
      <c r="F37"/>
      <c r="G37"/>
      <c r="H37"/>
      <c r="I37"/>
      <c r="J37" s="11"/>
    </row>
    <row r="38" spans="2:10" x14ac:dyDescent="0.25">
      <c r="B38" s="22"/>
      <c r="C38"/>
      <c r="D38"/>
      <c r="E38"/>
      <c r="F38"/>
      <c r="G38"/>
      <c r="H38"/>
      <c r="I38"/>
      <c r="J38" s="11"/>
    </row>
    <row r="39" spans="2:10" x14ac:dyDescent="0.25">
      <c r="B39" s="22"/>
      <c r="C39"/>
      <c r="D39"/>
      <c r="E39"/>
      <c r="F39"/>
      <c r="G39"/>
      <c r="H39"/>
      <c r="I39"/>
      <c r="J39" s="11"/>
    </row>
    <row r="40" spans="2:10" ht="16.5" customHeight="1" x14ac:dyDescent="0.25">
      <c r="B40" s="22"/>
      <c r="C40"/>
      <c r="D40"/>
      <c r="E40"/>
      <c r="F40"/>
      <c r="G40"/>
      <c r="H40"/>
      <c r="I40"/>
      <c r="J40" s="11"/>
    </row>
    <row r="41" spans="2:10" ht="14.25" customHeight="1" x14ac:dyDescent="0.25">
      <c r="B41" s="12"/>
      <c r="C41" s="13"/>
      <c r="D41" s="13"/>
      <c r="E41" s="13"/>
      <c r="F41" s="13"/>
      <c r="G41" s="13"/>
      <c r="H41" s="13"/>
      <c r="I41" s="13"/>
      <c r="J41" s="14"/>
    </row>
    <row r="42" spans="2:10" ht="7.15" customHeight="1" x14ac:dyDescent="0.25"/>
  </sheetData>
  <sheetProtection algorithmName="SHA-512" hashValue="x4AuCIIyIFLAqZ8CC8NU6+btPu3iEUElLbhH5/DErkkRNYegvMKw7ieuXvKO4EXis0TsAfGlgdmItX9yb1JaHA==" saltValue="giTPHEI5twT/00rEtifEV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0C82-D1A1-4F35-AFA1-B98CB24CAE78}">
  <sheetPr>
    <pageSetUpPr autoPageBreaks="0" fitToPage="1"/>
  </sheetPr>
  <dimension ref="A1:I65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50" customWidth="1"/>
    <col min="2" max="2" width="3.5703125" style="50" customWidth="1"/>
    <col min="3" max="4" width="38.140625" style="50" customWidth="1"/>
    <col min="5" max="5" width="3.5703125" style="50" customWidth="1"/>
    <col min="6" max="7" width="38.140625" style="50" customWidth="1"/>
    <col min="8" max="8" width="3.5703125" style="50" customWidth="1"/>
    <col min="9" max="9" width="1.7109375" style="50" customWidth="1"/>
    <col min="10" max="10" width="18.42578125" style="50" bestFit="1" customWidth="1"/>
    <col min="11" max="11" width="10.85546875" style="50" bestFit="1" customWidth="1"/>
    <col min="12" max="16384" width="8.85546875" style="50"/>
  </cols>
  <sheetData>
    <row r="1" spans="1:9" s="36" customFormat="1" ht="6.75" customHeight="1" x14ac:dyDescent="0.25">
      <c r="B1" s="37"/>
      <c r="D1" s="38"/>
      <c r="E1" s="38"/>
      <c r="G1" s="38"/>
    </row>
    <row r="2" spans="1:9" s="39" customFormat="1" ht="20.100000000000001" customHeight="1" x14ac:dyDescent="0.25">
      <c r="B2" s="40"/>
      <c r="C2" s="41" t="s">
        <v>17</v>
      </c>
      <c r="D2" s="42"/>
      <c r="E2" s="42"/>
      <c r="F2" s="41"/>
      <c r="G2" s="42"/>
      <c r="H2" s="42"/>
      <c r="I2" s="43"/>
    </row>
    <row r="3" spans="1:9" s="44" customFormat="1" ht="24" customHeight="1" x14ac:dyDescent="0.25">
      <c r="B3" s="45"/>
      <c r="C3" s="46" t="s">
        <v>21</v>
      </c>
      <c r="D3" s="47"/>
      <c r="E3" s="47"/>
      <c r="F3" s="46"/>
      <c r="G3" s="47"/>
      <c r="H3" s="47"/>
      <c r="I3" s="48"/>
    </row>
    <row r="4" spans="1:9" ht="4.9000000000000004" customHeight="1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9" ht="4.9000000000000004" customHeight="1" x14ac:dyDescent="0.25">
      <c r="A5" s="49"/>
      <c r="B5" s="49"/>
      <c r="C5" s="49"/>
      <c r="D5" s="49"/>
      <c r="E5" s="49"/>
      <c r="F5" s="49"/>
      <c r="G5" s="49"/>
      <c r="H5" s="49"/>
      <c r="I5" s="49"/>
    </row>
    <row r="6" spans="1:9" ht="18.75" customHeight="1" x14ac:dyDescent="0.25">
      <c r="A6" s="49"/>
      <c r="B6" s="51"/>
      <c r="C6" s="52"/>
      <c r="D6" s="52"/>
      <c r="E6" s="52"/>
      <c r="F6" s="52"/>
      <c r="G6" s="52"/>
      <c r="H6" s="53"/>
      <c r="I6" s="49"/>
    </row>
    <row r="7" spans="1:9" ht="26.25" customHeight="1" x14ac:dyDescent="0.25">
      <c r="B7" s="54"/>
      <c r="C7" s="187" t="s">
        <v>22</v>
      </c>
      <c r="D7" s="187"/>
      <c r="E7" s="187"/>
      <c r="F7" s="188"/>
      <c r="G7" s="187"/>
      <c r="H7" s="56"/>
    </row>
    <row r="8" spans="1:9" ht="14.25" customHeight="1" thickBot="1" x14ac:dyDescent="0.3">
      <c r="B8" s="54"/>
      <c r="C8" s="55"/>
      <c r="D8" s="55"/>
      <c r="E8" s="55"/>
      <c r="F8" s="55"/>
      <c r="G8" s="55"/>
      <c r="H8" s="56"/>
    </row>
    <row r="9" spans="1:9" ht="22.5" customHeight="1" thickBot="1" x14ac:dyDescent="0.3">
      <c r="B9" s="54"/>
      <c r="C9" s="189" t="s">
        <v>23</v>
      </c>
      <c r="D9" s="82" t="s">
        <v>58</v>
      </c>
      <c r="E9" s="190"/>
      <c r="F9" s="189" t="s">
        <v>108</v>
      </c>
      <c r="G9" s="83" t="s">
        <v>13</v>
      </c>
      <c r="H9" s="56"/>
    </row>
    <row r="10" spans="1:9" ht="14.25" customHeight="1" thickBot="1" x14ac:dyDescent="0.3">
      <c r="B10" s="54"/>
      <c r="C10" s="55"/>
      <c r="D10" s="55"/>
      <c r="E10" s="55"/>
      <c r="F10" s="55"/>
      <c r="G10" s="55"/>
      <c r="H10" s="56"/>
    </row>
    <row r="11" spans="1:9" ht="22.5" customHeight="1" thickBot="1" x14ac:dyDescent="0.3">
      <c r="B11" s="54"/>
      <c r="C11" s="122" t="s">
        <v>24</v>
      </c>
      <c r="D11" s="123"/>
      <c r="E11" s="55"/>
      <c r="F11" s="131" t="s">
        <v>28</v>
      </c>
      <c r="G11" s="132"/>
      <c r="H11" s="56"/>
    </row>
    <row r="12" spans="1:9" ht="18.75" customHeight="1" thickBot="1" x14ac:dyDescent="0.3">
      <c r="B12" s="54"/>
      <c r="C12" s="120" t="str">
        <f>IF(Calc!B55="","",Calc!B55 &amp; ":")</f>
        <v>Cash and Cash Equivalents:</v>
      </c>
      <c r="D12" s="121">
        <f>IFERROR(IF(C12="","",INDEX(Calc!$C$55:$N$64,ROW(A1),MATCH(INDEX(Calc!$J$14:$J$25,MATCH(PersonalFinancialStatement!$G$9,Calc!$K$14:$K$25,0),),Calc!$C$54:$N$54,0))),"")</f>
        <v>8950</v>
      </c>
      <c r="E12" s="55"/>
      <c r="F12" s="133" t="str">
        <f>IF(Calc!B33="","",Calc!B33 &amp; ":")</f>
        <v>Employment Income:</v>
      </c>
      <c r="G12" s="134">
        <f>IFERROR(IF(F12="","",INDEX(Calc!$C$33:$N$42,ROW(A1),MATCH(INDEX(Calc!$J$14:$J$25,MATCH(PersonalFinancialStatement!$G$9,Calc!$K$14:$K$25,0),),Calc!$C$32:$N$32,0))),"")</f>
        <v>6000</v>
      </c>
      <c r="H12" s="56"/>
    </row>
    <row r="13" spans="1:9" ht="18.75" customHeight="1" thickBot="1" x14ac:dyDescent="0.3">
      <c r="B13" s="54"/>
      <c r="C13" s="120" t="str">
        <f>IF(Calc!B56="","",Calc!B56 &amp; ":")</f>
        <v>Investments:</v>
      </c>
      <c r="D13" s="121">
        <f>IFERROR(IF(C13="","",INDEX(Calc!$C$55:$N$64,ROW(A2),MATCH(INDEX(Calc!$J$14:$J$25,MATCH(PersonalFinancialStatement!$G$9,Calc!$K$14:$K$25,0),),Calc!$C$54:$N$54,0))),"")</f>
        <v>3500</v>
      </c>
      <c r="E13" s="55"/>
      <c r="F13" s="133" t="str">
        <f>IF(Calc!B34="","",Calc!B34 &amp; ":")</f>
        <v>Business Income:</v>
      </c>
      <c r="G13" s="134">
        <f>IFERROR(IF(F13="","",INDEX(Calc!$C$33:$N$42,ROW(A2),MATCH(INDEX(Calc!$J$14:$J$25,MATCH(PersonalFinancialStatement!$G$9,Calc!$K$14:$K$25,0),),Calc!$C$32:$N$32,0))),"")</f>
        <v>3800</v>
      </c>
      <c r="H13" s="56"/>
    </row>
    <row r="14" spans="1:9" ht="18.75" customHeight="1" thickBot="1" x14ac:dyDescent="0.3">
      <c r="B14" s="54"/>
      <c r="C14" s="120" t="str">
        <f>IF(Calc!B57="","",Calc!B57 &amp; ":")</f>
        <v>Real Estate:</v>
      </c>
      <c r="D14" s="121">
        <f>IFERROR(IF(C14="","",INDEX(Calc!$C$55:$N$64,ROW(A3),MATCH(INDEX(Calc!$J$14:$J$25,MATCH(PersonalFinancialStatement!$G$9,Calc!$K$14:$K$25,0),),Calc!$C$54:$N$54,0))),"")</f>
        <v>1000</v>
      </c>
      <c r="E14" s="55"/>
      <c r="F14" s="133" t="str">
        <f>IF(Calc!B35="","",Calc!B35 &amp; ":")</f>
        <v>Investment Income:</v>
      </c>
      <c r="G14" s="134">
        <f>IFERROR(IF(F14="","",INDEX(Calc!$C$33:$N$42,ROW(A3),MATCH(INDEX(Calc!$J$14:$J$25,MATCH(PersonalFinancialStatement!$G$9,Calc!$K$14:$K$25,0),),Calc!$C$32:$N$32,0))),"")</f>
        <v>530</v>
      </c>
      <c r="H14" s="56"/>
    </row>
    <row r="15" spans="1:9" ht="18.75" customHeight="1" thickBot="1" x14ac:dyDescent="0.3">
      <c r="B15" s="54"/>
      <c r="C15" s="120" t="str">
        <f>IF(Calc!B58="","",Calc!B58 &amp; ":")</f>
        <v/>
      </c>
      <c r="D15" s="121" t="str">
        <f>IFERROR(IF(C15="","",INDEX(Calc!$C$55:$N$64,ROW(A4),MATCH(INDEX(Calc!$J$14:$J$25,MATCH(PersonalFinancialStatement!$G$9,Calc!$K$14:$K$25,0),),Calc!$C$54:$N$54,0))),"")</f>
        <v/>
      </c>
      <c r="E15" s="55"/>
      <c r="F15" s="133" t="str">
        <f>IF(Calc!B36="","",Calc!B36 &amp; ":")</f>
        <v>Other Income:</v>
      </c>
      <c r="G15" s="134">
        <f>IFERROR(IF(F15="","",INDEX(Calc!$C$33:$N$42,ROW(A4),MATCH(INDEX(Calc!$J$14:$J$25,MATCH(PersonalFinancialStatement!$G$9,Calc!$K$14:$K$25,0),),Calc!$C$32:$N$32,0))),"")</f>
        <v>1600</v>
      </c>
      <c r="H15" s="56"/>
    </row>
    <row r="16" spans="1:9" ht="18.75" customHeight="1" thickBot="1" x14ac:dyDescent="0.3">
      <c r="B16" s="54"/>
      <c r="C16" s="120" t="str">
        <f>IF(Calc!B59="","",Calc!B59 &amp; ":")</f>
        <v/>
      </c>
      <c r="D16" s="121" t="str">
        <f>IFERROR(IF(C16="","",INDEX(Calc!$C$55:$N$64,ROW(A5),MATCH(INDEX(Calc!$J$14:$J$25,MATCH(PersonalFinancialStatement!$G$9,Calc!$K$14:$K$25,0),),Calc!$C$54:$N$54,0))),"")</f>
        <v/>
      </c>
      <c r="E16" s="55"/>
      <c r="F16" s="133" t="str">
        <f>IF(Calc!B37="","",Calc!B37 &amp; ":")</f>
        <v/>
      </c>
      <c r="G16" s="134" t="str">
        <f>IFERROR(IF(F16="","",INDEX(Calc!$C$33:$N$42,ROW(A5),MATCH(INDEX(Calc!$J$14:$J$25,MATCH(PersonalFinancialStatement!$G$9,Calc!$K$14:$K$25,0),),Calc!$C$32:$N$32,0))),"")</f>
        <v/>
      </c>
      <c r="H16" s="56"/>
    </row>
    <row r="17" spans="2:8" ht="18.75" customHeight="1" thickBot="1" x14ac:dyDescent="0.3">
      <c r="B17" s="54"/>
      <c r="C17" s="120" t="str">
        <f>IF(Calc!B60="","",Calc!B60 &amp; ":")</f>
        <v/>
      </c>
      <c r="D17" s="121" t="str">
        <f>IFERROR(IF(C17="","",INDEX(Calc!$C$55:$N$64,ROW(A6),MATCH(INDEX(Calc!$J$14:$J$25,MATCH(PersonalFinancialStatement!$G$9,Calc!$K$14:$K$25,0),),Calc!$C$54:$N$54,0))),"")</f>
        <v/>
      </c>
      <c r="E17" s="55"/>
      <c r="F17" s="133" t="str">
        <f>IF(Calc!B38="","",Calc!B38 &amp; ":")</f>
        <v/>
      </c>
      <c r="G17" s="134" t="str">
        <f>IFERROR(IF(F17="","",INDEX(Calc!$C$33:$N$42,ROW(A6),MATCH(INDEX(Calc!$J$14:$J$25,MATCH(PersonalFinancialStatement!$G$9,Calc!$K$14:$K$25,0),),Calc!$C$32:$N$32,0))),"")</f>
        <v/>
      </c>
      <c r="H17" s="56"/>
    </row>
    <row r="18" spans="2:8" ht="18.75" customHeight="1" thickBot="1" x14ac:dyDescent="0.3">
      <c r="B18" s="54"/>
      <c r="C18" s="120" t="str">
        <f>IF(Calc!B61="","",Calc!B61 &amp; ":")</f>
        <v/>
      </c>
      <c r="D18" s="121" t="str">
        <f>IFERROR(IF(C18="","",INDEX(Calc!$C$55:$N$64,ROW(A7),MATCH(INDEX(Calc!$J$14:$J$25,MATCH(PersonalFinancialStatement!$G$9,Calc!$K$14:$K$25,0),),Calc!$C$54:$N$54,0))),"")</f>
        <v/>
      </c>
      <c r="E18" s="55"/>
      <c r="F18" s="133" t="str">
        <f>IF(Calc!B39="","",Calc!B39 &amp; ":")</f>
        <v/>
      </c>
      <c r="G18" s="134" t="str">
        <f>IFERROR(IF(F18="","",INDEX(Calc!$C$33:$N$42,ROW(A7),MATCH(INDEX(Calc!$J$14:$J$25,MATCH(PersonalFinancialStatement!$G$9,Calc!$K$14:$K$25,0),),Calc!$C$32:$N$32,0))),"")</f>
        <v/>
      </c>
      <c r="H18" s="56"/>
    </row>
    <row r="19" spans="2:8" ht="18.75" customHeight="1" thickBot="1" x14ac:dyDescent="0.3">
      <c r="B19" s="54"/>
      <c r="C19" s="120" t="str">
        <f>IF(Calc!B62="","",Calc!B62 &amp; ":")</f>
        <v/>
      </c>
      <c r="D19" s="121" t="str">
        <f>IFERROR(IF(C19="","",INDEX(Calc!$C$55:$N$64,ROW(A8),MATCH(INDEX(Calc!$J$14:$J$25,MATCH(PersonalFinancialStatement!$G$9,Calc!$K$14:$K$25,0),),Calc!$C$54:$N$54,0))),"")</f>
        <v/>
      </c>
      <c r="E19" s="55"/>
      <c r="F19" s="133" t="str">
        <f>IF(Calc!B40="","",Calc!B40 &amp; ":")</f>
        <v/>
      </c>
      <c r="G19" s="134" t="str">
        <f>IFERROR(IF(F19="","",INDEX(Calc!$C$33:$N$42,ROW(A8),MATCH(INDEX(Calc!$J$14:$J$25,MATCH(PersonalFinancialStatement!$G$9,Calc!$K$14:$K$25,0),),Calc!$C$32:$N$32,0))),"")</f>
        <v/>
      </c>
      <c r="H19" s="56"/>
    </row>
    <row r="20" spans="2:8" ht="18.75" customHeight="1" thickBot="1" x14ac:dyDescent="0.3">
      <c r="B20" s="54"/>
      <c r="C20" s="120" t="str">
        <f>IF(Calc!B63="","",Calc!B63 &amp; ":")</f>
        <v/>
      </c>
      <c r="D20" s="121" t="str">
        <f>IFERROR(IF(C20="","",INDEX(Calc!$C$55:$N$64,ROW(A9),MATCH(INDEX(Calc!$J$14:$J$25,MATCH(PersonalFinancialStatement!$G$9,Calc!$K$14:$K$25,0),),Calc!$C$54:$N$54,0))),"")</f>
        <v/>
      </c>
      <c r="E20" s="55"/>
      <c r="F20" s="133" t="str">
        <f>IF(Calc!B41="","",Calc!B41 &amp; ":")</f>
        <v/>
      </c>
      <c r="G20" s="134" t="str">
        <f>IFERROR(IF(F20="","",INDEX(Calc!$C$33:$N$42,ROW(A9),MATCH(INDEX(Calc!$J$14:$J$25,MATCH(PersonalFinancialStatement!$G$9,Calc!$K$14:$K$25,0),),Calc!$C$32:$N$32,0))),"")</f>
        <v/>
      </c>
      <c r="H20" s="56"/>
    </row>
    <row r="21" spans="2:8" ht="18.75" customHeight="1" thickBot="1" x14ac:dyDescent="0.3">
      <c r="B21" s="54"/>
      <c r="C21" s="120" t="str">
        <f>IF(Calc!B64="","",Calc!B64 &amp; ":")</f>
        <v/>
      </c>
      <c r="D21" s="121" t="str">
        <f>IFERROR(IF(C21="","",INDEX(Calc!$C$55:$N$64,ROW(A10),MATCH(INDEX(Calc!$J$14:$J$25,MATCH(PersonalFinancialStatement!$G$9,Calc!$K$14:$K$25,0),),Calc!$C$54:$N$54,0))),"")</f>
        <v/>
      </c>
      <c r="E21" s="55"/>
      <c r="F21" s="133" t="str">
        <f>IF(Calc!B42="","",Calc!B42 &amp; ":")</f>
        <v/>
      </c>
      <c r="G21" s="134" t="str">
        <f>IFERROR(IF(F21="","",INDEX(Calc!$C$33:$N$42,ROW(A10),MATCH(INDEX(Calc!$J$14:$J$25,MATCH(PersonalFinancialStatement!$G$9,Calc!$K$14:$K$25,0),),Calc!$C$32:$N$32,0))),"")</f>
        <v/>
      </c>
      <c r="H21" s="56"/>
    </row>
    <row r="22" spans="2:8" ht="18.75" customHeight="1" thickBot="1" x14ac:dyDescent="0.3">
      <c r="B22" s="54"/>
      <c r="C22" s="111"/>
      <c r="D22" s="63"/>
      <c r="E22" s="55"/>
      <c r="F22" s="90"/>
      <c r="G22" s="63"/>
      <c r="H22" s="56"/>
    </row>
    <row r="23" spans="2:8" ht="22.5" customHeight="1" thickBot="1" x14ac:dyDescent="0.3">
      <c r="B23" s="54"/>
      <c r="C23" s="124" t="s">
        <v>25</v>
      </c>
      <c r="D23" s="125"/>
      <c r="E23" s="55"/>
      <c r="F23" s="135" t="s">
        <v>26</v>
      </c>
      <c r="G23" s="136"/>
      <c r="H23" s="56"/>
    </row>
    <row r="24" spans="2:8" ht="18.75" customHeight="1" thickBot="1" x14ac:dyDescent="0.3">
      <c r="B24" s="54"/>
      <c r="C24" s="126" t="str">
        <f>IF(Calc!B66="","",Calc!B66 &amp; ":")</f>
        <v>Credit Card Debts:</v>
      </c>
      <c r="D24" s="127">
        <f>IFERROR(IF(C24="","",INDEX(Calc!$C$66:$N$75,ROW(A1),MATCH(INDEX(Calc!$J$14:$J$25,MATCH(PersonalFinancialStatement!$G$9,Calc!$K$14:$K$25,0),),Calc!$C$65:$N$65,0))),"")</f>
        <v>1350</v>
      </c>
      <c r="E24" s="55"/>
      <c r="F24" s="137" t="str">
        <f>IF(Calc!B44="","",Calc!B44 &amp; ":")</f>
        <v>Housing Expenses:</v>
      </c>
      <c r="G24" s="138">
        <f>IFERROR(IF(F24="","",INDEX(Calc!$C$44:$N$53,ROW(A1),MATCH(INDEX(Calc!$J$14:$J$25,MATCH(PersonalFinancialStatement!$G$9,Calc!$K$14:$K$25,0),),Calc!$C$43:$N$43,0))),"")</f>
        <v>1660</v>
      </c>
      <c r="H24" s="56"/>
    </row>
    <row r="25" spans="2:8" ht="18.75" customHeight="1" thickBot="1" x14ac:dyDescent="0.3">
      <c r="B25" s="54"/>
      <c r="C25" s="126" t="str">
        <f>IF(Calc!B67="","",Calc!B67 &amp; ":")</f>
        <v>Loan Debts:</v>
      </c>
      <c r="D25" s="127">
        <f>IFERROR(IF(C25="","",INDEX(Calc!$C$66:$N$75,ROW(A2),MATCH(INDEX(Calc!$J$14:$J$25,MATCH(PersonalFinancialStatement!$G$9,Calc!$K$14:$K$25,0),),Calc!$C$65:$N$65,0))),"")</f>
        <v>3000</v>
      </c>
      <c r="E25" s="55"/>
      <c r="F25" s="137" t="str">
        <f>IF(Calc!B45="","",Calc!B45 &amp; ":")</f>
        <v>Food Expenses:</v>
      </c>
      <c r="G25" s="138">
        <f>IFERROR(IF(F25="","",INDEX(Calc!$C$44:$N$53,ROW(A2),MATCH(INDEX(Calc!$J$14:$J$25,MATCH(PersonalFinancialStatement!$G$9,Calc!$K$14:$K$25,0),),Calc!$C$43:$N$43,0))),"")</f>
        <v>650</v>
      </c>
      <c r="H25" s="56"/>
    </row>
    <row r="26" spans="2:8" ht="18.75" customHeight="1" thickBot="1" x14ac:dyDescent="0.3">
      <c r="B26" s="54"/>
      <c r="C26" s="126" t="str">
        <f>IF(Calc!B68="","",Calc!B68 &amp; ":")</f>
        <v>Other Liabilities:</v>
      </c>
      <c r="D26" s="127">
        <f>IFERROR(IF(C26="","",INDEX(Calc!$C$66:$N$75,ROW(A3),MATCH(INDEX(Calc!$J$14:$J$25,MATCH(PersonalFinancialStatement!$G$9,Calc!$K$14:$K$25,0),),Calc!$C$65:$N$65,0))),"")</f>
        <v>3000</v>
      </c>
      <c r="E26" s="55"/>
      <c r="F26" s="137" t="str">
        <f>IF(Calc!B46="","",Calc!B46 &amp; ":")</f>
        <v>Transportation Expenses:</v>
      </c>
      <c r="G26" s="138">
        <f>IFERROR(IF(F26="","",INDEX(Calc!$C$44:$N$53,ROW(A3),MATCH(INDEX(Calc!$J$14:$J$25,MATCH(PersonalFinancialStatement!$G$9,Calc!$K$14:$K$25,0),),Calc!$C$43:$N$43,0))),"")</f>
        <v>210</v>
      </c>
      <c r="H26" s="56"/>
    </row>
    <row r="27" spans="2:8" ht="18.75" customHeight="1" thickBot="1" x14ac:dyDescent="0.3">
      <c r="B27" s="54"/>
      <c r="C27" s="126" t="str">
        <f>IF(Calc!B69="","",Calc!B69 &amp; ":")</f>
        <v/>
      </c>
      <c r="D27" s="127" t="str">
        <f>IFERROR(IF(C27="","",INDEX(Calc!$C$66:$N$75,ROW(A4),MATCH(INDEX(Calc!$J$14:$J$25,MATCH(PersonalFinancialStatement!$G$9,Calc!$K$14:$K$25,0),),Calc!$C$65:$N$65,0))),"")</f>
        <v/>
      </c>
      <c r="E27" s="55"/>
      <c r="F27" s="137" t="str">
        <f>IF(Calc!B47="","",Calc!B47 &amp; ":")</f>
        <v/>
      </c>
      <c r="G27" s="138" t="str">
        <f>IFERROR(IF(F27="","",INDEX(Calc!$C$44:$N$53,ROW(A4),MATCH(INDEX(Calc!$J$14:$J$25,MATCH(PersonalFinancialStatement!$G$9,Calc!$K$14:$K$25,0),),Calc!$C$43:$N$43,0))),"")</f>
        <v/>
      </c>
      <c r="H27" s="56"/>
    </row>
    <row r="28" spans="2:8" ht="18.75" customHeight="1" thickBot="1" x14ac:dyDescent="0.3">
      <c r="B28" s="54"/>
      <c r="C28" s="126" t="str">
        <f>IF(Calc!B70="","",Calc!B70 &amp; ":")</f>
        <v/>
      </c>
      <c r="D28" s="127" t="str">
        <f>IFERROR(IF(C28="","",INDEX(Calc!$C$66:$N$75,ROW(A5),MATCH(INDEX(Calc!$J$14:$J$25,MATCH(PersonalFinancialStatement!$G$9,Calc!$K$14:$K$25,0),),Calc!$C$65:$N$65,0))),"")</f>
        <v/>
      </c>
      <c r="E28" s="55"/>
      <c r="F28" s="137" t="str">
        <f>IF(Calc!B48="","",Calc!B48 &amp; ":")</f>
        <v/>
      </c>
      <c r="G28" s="138" t="str">
        <f>IFERROR(IF(F28="","",INDEX(Calc!$C$44:$N$53,ROW(A5),MATCH(INDEX(Calc!$J$14:$J$25,MATCH(PersonalFinancialStatement!$G$9,Calc!$K$14:$K$25,0),),Calc!$C$43:$N$43,0))),"")</f>
        <v/>
      </c>
      <c r="H28" s="56"/>
    </row>
    <row r="29" spans="2:8" ht="18.75" customHeight="1" thickBot="1" x14ac:dyDescent="0.3">
      <c r="B29" s="54"/>
      <c r="C29" s="126" t="str">
        <f>IF(Calc!B71="","",Calc!B71 &amp; ":")</f>
        <v/>
      </c>
      <c r="D29" s="127" t="str">
        <f>IFERROR(IF(C29="","",INDEX(Calc!$C$66:$N$75,ROW(A6),MATCH(INDEX(Calc!$J$14:$J$25,MATCH(PersonalFinancialStatement!$G$9,Calc!$K$14:$K$25,0),),Calc!$C$65:$N$65,0))),"")</f>
        <v/>
      </c>
      <c r="E29" s="55"/>
      <c r="F29" s="137" t="str">
        <f>IF(Calc!B49="","",Calc!B49 &amp; ":")</f>
        <v/>
      </c>
      <c r="G29" s="138" t="str">
        <f>IFERROR(IF(F29="","",INDEX(Calc!$C$44:$N$53,ROW(A6),MATCH(INDEX(Calc!$J$14:$J$25,MATCH(PersonalFinancialStatement!$G$9,Calc!$K$14:$K$25,0),),Calc!$C$43:$N$43,0))),"")</f>
        <v/>
      </c>
      <c r="H29" s="56"/>
    </row>
    <row r="30" spans="2:8" ht="18.75" customHeight="1" thickBot="1" x14ac:dyDescent="0.3">
      <c r="B30" s="54"/>
      <c r="C30" s="126" t="str">
        <f>IF(Calc!B72="","",Calc!B72 &amp; ":")</f>
        <v/>
      </c>
      <c r="D30" s="127" t="str">
        <f>IFERROR(IF(C30="","",INDEX(Calc!$C$66:$N$75,ROW(A7),MATCH(INDEX(Calc!$J$14:$J$25,MATCH(PersonalFinancialStatement!$G$9,Calc!$K$14:$K$25,0),),Calc!$C$65:$N$65,0))),"")</f>
        <v/>
      </c>
      <c r="E30" s="55"/>
      <c r="F30" s="137" t="str">
        <f>IF(Calc!B50="","",Calc!B50 &amp; ":")</f>
        <v/>
      </c>
      <c r="G30" s="138" t="str">
        <f>IFERROR(IF(F30="","",INDEX(Calc!$C$44:$N$53,ROW(A7),MATCH(INDEX(Calc!$J$14:$J$25,MATCH(PersonalFinancialStatement!$G$9,Calc!$K$14:$K$25,0),),Calc!$C$43:$N$43,0))),"")</f>
        <v/>
      </c>
      <c r="H30" s="56"/>
    </row>
    <row r="31" spans="2:8" ht="18.75" customHeight="1" thickBot="1" x14ac:dyDescent="0.3">
      <c r="B31" s="54"/>
      <c r="C31" s="126" t="str">
        <f>IF(Calc!B73="","",Calc!B73 &amp; ":")</f>
        <v/>
      </c>
      <c r="D31" s="127" t="str">
        <f>IFERROR(IF(C31="","",INDEX(Calc!$C$66:$N$75,ROW(A8),MATCH(INDEX(Calc!$J$14:$J$25,MATCH(PersonalFinancialStatement!$G$9,Calc!$K$14:$K$25,0),),Calc!$C$65:$N$65,0))),"")</f>
        <v/>
      </c>
      <c r="E31" s="55"/>
      <c r="F31" s="137" t="str">
        <f>IF(Calc!B51="","",Calc!B51 &amp; ":")</f>
        <v/>
      </c>
      <c r="G31" s="138" t="str">
        <f>IFERROR(IF(F31="","",INDEX(Calc!$C$44:$N$53,ROW(A8),MATCH(INDEX(Calc!$J$14:$J$25,MATCH(PersonalFinancialStatement!$G$9,Calc!$K$14:$K$25,0),),Calc!$C$43:$N$43,0))),"")</f>
        <v/>
      </c>
      <c r="H31" s="56"/>
    </row>
    <row r="32" spans="2:8" ht="18.75" customHeight="1" thickBot="1" x14ac:dyDescent="0.3">
      <c r="B32" s="54"/>
      <c r="C32" s="126" t="str">
        <f>IF(Calc!B74="","",Calc!B74 &amp; ":")</f>
        <v/>
      </c>
      <c r="D32" s="127" t="str">
        <f>IFERROR(IF(C32="","",INDEX(Calc!$C$66:$N$75,ROW(A9),MATCH(INDEX(Calc!$J$14:$J$25,MATCH(PersonalFinancialStatement!$G$9,Calc!$K$14:$K$25,0),),Calc!$C$65:$N$65,0))),"")</f>
        <v/>
      </c>
      <c r="E32" s="55"/>
      <c r="F32" s="137" t="str">
        <f>IF(Calc!B52="","",Calc!B52 &amp; ":")</f>
        <v/>
      </c>
      <c r="G32" s="138" t="str">
        <f>IFERROR(IF(F32="","",INDEX(Calc!$C$44:$N$53,ROW(A9),MATCH(INDEX(Calc!$J$14:$J$25,MATCH(PersonalFinancialStatement!$G$9,Calc!$K$14:$K$25,0),),Calc!$C$43:$N$43,0))),"")</f>
        <v/>
      </c>
      <c r="H32" s="56"/>
    </row>
    <row r="33" spans="2:8" ht="18.75" customHeight="1" thickBot="1" x14ac:dyDescent="0.3">
      <c r="B33" s="54"/>
      <c r="C33" s="126" t="str">
        <f>IF(Calc!B75="","",Calc!B75 &amp; ":")</f>
        <v/>
      </c>
      <c r="D33" s="127" t="str">
        <f>IFERROR(IF(C33="","",INDEX(Calc!$C$66:$N$75,ROW(A10),MATCH(INDEX(Calc!$J$14:$J$25,MATCH(PersonalFinancialStatement!$G$9,Calc!$K$14:$K$25,0),),Calc!$C$65:$N$65,0))),"")</f>
        <v/>
      </c>
      <c r="E33" s="55"/>
      <c r="F33" s="137" t="str">
        <f>IF(Calc!B53="","",Calc!B53 &amp; ":")</f>
        <v/>
      </c>
      <c r="G33" s="138" t="str">
        <f>IFERROR(IF(F33="","",INDEX(Calc!$C$44:$N$53,ROW(A10),MATCH(INDEX(Calc!$J$14:$J$25,MATCH(PersonalFinancialStatement!$G$9,Calc!$K$14:$K$25,0),),Calc!$C$43:$N$43,0))),"")</f>
        <v/>
      </c>
      <c r="H33" s="56"/>
    </row>
    <row r="34" spans="2:8" ht="18.75" customHeight="1" thickBot="1" x14ac:dyDescent="0.3">
      <c r="B34" s="54"/>
      <c r="C34" s="55"/>
      <c r="D34" s="55"/>
      <c r="E34" s="55"/>
      <c r="F34" s="55"/>
      <c r="G34" s="55"/>
      <c r="H34" s="56"/>
    </row>
    <row r="35" spans="2:8" ht="18.75" customHeight="1" x14ac:dyDescent="0.25">
      <c r="B35" s="54"/>
      <c r="C35" s="84" t="s">
        <v>115</v>
      </c>
      <c r="D35" s="85">
        <f>IFERROR(SUM(D12:D21),"")</f>
        <v>13450</v>
      </c>
      <c r="E35" s="55"/>
      <c r="F35" s="84" t="s">
        <v>118</v>
      </c>
      <c r="G35" s="85">
        <f>IFERROR(SUM(G12:G21),"")</f>
        <v>11930</v>
      </c>
      <c r="H35" s="56"/>
    </row>
    <row r="36" spans="2:8" ht="18.75" customHeight="1" x14ac:dyDescent="0.25">
      <c r="B36" s="54"/>
      <c r="C36" s="86" t="s">
        <v>116</v>
      </c>
      <c r="D36" s="87">
        <f>IFERROR(SUM(D24:D33),"")</f>
        <v>7350</v>
      </c>
      <c r="E36" s="55"/>
      <c r="F36" s="86" t="s">
        <v>119</v>
      </c>
      <c r="G36" s="87">
        <f>IFERROR(SUM(G24:G33),"")</f>
        <v>2520</v>
      </c>
      <c r="H36" s="56"/>
    </row>
    <row r="37" spans="2:8" ht="18.75" customHeight="1" thickBot="1" x14ac:dyDescent="0.3">
      <c r="B37" s="54"/>
      <c r="C37" s="116" t="s">
        <v>117</v>
      </c>
      <c r="D37" s="88">
        <f>IFERROR(D35-D36,"")</f>
        <v>6100</v>
      </c>
      <c r="E37" s="55"/>
      <c r="F37" s="116" t="s">
        <v>120</v>
      </c>
      <c r="G37" s="88">
        <f>IFERROR(G35-G36,"")</f>
        <v>9410</v>
      </c>
      <c r="H37" s="56"/>
    </row>
    <row r="38" spans="2:8" ht="18.75" customHeight="1" thickBot="1" x14ac:dyDescent="0.3">
      <c r="B38" s="54"/>
      <c r="C38" s="113"/>
      <c r="D38" s="114"/>
      <c r="E38" s="115"/>
      <c r="F38" s="113"/>
      <c r="G38" s="114"/>
      <c r="H38" s="56"/>
    </row>
    <row r="39" spans="2:8" ht="22.5" customHeight="1" thickBot="1" x14ac:dyDescent="0.3">
      <c r="B39" s="54"/>
      <c r="C39" s="117" t="s">
        <v>29</v>
      </c>
      <c r="D39" s="89"/>
      <c r="E39" s="89"/>
      <c r="F39" s="89"/>
      <c r="G39" s="89"/>
      <c r="H39" s="56"/>
    </row>
    <row r="40" spans="2:8" ht="18.75" customHeight="1" x14ac:dyDescent="0.25">
      <c r="B40" s="54"/>
      <c r="C40" s="194"/>
      <c r="D40" s="195"/>
      <c r="E40" s="195"/>
      <c r="F40" s="195"/>
      <c r="G40" s="196"/>
      <c r="H40" s="56"/>
    </row>
    <row r="41" spans="2:8" ht="18.75" customHeight="1" x14ac:dyDescent="0.25">
      <c r="B41" s="54"/>
      <c r="C41" s="197"/>
      <c r="D41" s="198"/>
      <c r="E41" s="198"/>
      <c r="F41" s="198"/>
      <c r="G41" s="199"/>
      <c r="H41" s="56"/>
    </row>
    <row r="42" spans="2:8" ht="18.75" customHeight="1" thickBot="1" x14ac:dyDescent="0.3">
      <c r="B42" s="54"/>
      <c r="C42" s="191"/>
      <c r="D42" s="192"/>
      <c r="E42" s="192"/>
      <c r="F42" s="192"/>
      <c r="G42" s="193"/>
      <c r="H42" s="56"/>
    </row>
    <row r="43" spans="2:8" ht="18.75" customHeight="1" x14ac:dyDescent="0.25">
      <c r="B43" s="54"/>
      <c r="C43" s="180"/>
      <c r="D43" s="181"/>
      <c r="E43" s="181"/>
      <c r="F43" s="182" t="s">
        <v>114</v>
      </c>
      <c r="G43" s="183">
        <f ca="1">TODAY()</f>
        <v>45447</v>
      </c>
      <c r="H43" s="56"/>
    </row>
    <row r="44" spans="2:8" ht="18.75" customHeight="1" x14ac:dyDescent="0.25">
      <c r="B44" s="57"/>
      <c r="C44" s="58"/>
      <c r="D44" s="58"/>
      <c r="E44" s="58"/>
      <c r="F44" s="58"/>
      <c r="G44" s="58"/>
      <c r="H44" s="59"/>
    </row>
    <row r="45" spans="2:8" ht="7.15" customHeight="1" x14ac:dyDescent="0.25"/>
    <row r="65" spans="3:3" x14ac:dyDescent="0.25">
      <c r="C65" s="50" t="str">
        <f>IFERROR(IF(C12="","",INDEX(Calc!$C$55:$N$64,,MATCH(INDEX(Calc!$J$14:$J$25,MATCH(PersonalFinancialStatement!$G$9,Calc!$H$14:$H$25,0),),Calc!#REF!,0))),"")</f>
        <v/>
      </c>
    </row>
  </sheetData>
  <sheetProtection algorithmName="SHA-512" hashValue="hlPjAsR8KqpvMEc+eXIlhTbCS9v+BsI6pJUaymV5Xv+LAcPKOnSNd3R655+Uwz3bhPpvOs5mO8ZUFnMujZPCOw==" saltValue="g+M/ZFQX8KQA3MbrtP+3cA==" spinCount="100000" sheet="1" objects="1" scenarios="1"/>
  <mergeCells count="3">
    <mergeCell ref="C42:G42"/>
    <mergeCell ref="C40:G40"/>
    <mergeCell ref="C41:G41"/>
  </mergeCells>
  <dataValidations count="1">
    <dataValidation type="list" allowBlank="1" showInputMessage="1" showErrorMessage="1" sqref="G9" xr:uid="{FB4379FE-A158-4DC9-951F-EC8046CC453F}">
      <formula1>months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6442-75E3-4605-B15F-E1464EB7CAA7}">
  <sheetPr>
    <pageSetUpPr autoPageBreaks="0" fitToPage="1"/>
  </sheetPr>
  <dimension ref="A1:R115"/>
  <sheetViews>
    <sheetView showGridLines="0" showRowColHeaders="0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.85546875" defaultRowHeight="15" outlineLevelRow="1" x14ac:dyDescent="0.25"/>
  <cols>
    <col min="1" max="1" width="3.7109375" style="106" customWidth="1"/>
    <col min="2" max="2" width="2.7109375" style="106" customWidth="1"/>
    <col min="3" max="4" width="26.7109375" style="106" customWidth="1"/>
    <col min="5" max="16" width="15.28515625" style="106" customWidth="1"/>
    <col min="17" max="17" width="2.7109375" style="106" customWidth="1"/>
    <col min="18" max="18" width="1.7109375" style="106" customWidth="1"/>
    <col min="19" max="20" width="10.7109375" style="106" customWidth="1"/>
    <col min="21" max="16384" width="8.85546875" style="106"/>
  </cols>
  <sheetData>
    <row r="1" spans="1:18" s="62" customFormat="1" ht="6.75" customHeight="1" x14ac:dyDescent="0.25">
      <c r="B1" s="91"/>
      <c r="C1" s="91"/>
      <c r="F1" s="92"/>
      <c r="G1" s="92"/>
      <c r="H1" s="92"/>
    </row>
    <row r="2" spans="1:18" s="93" customFormat="1" ht="20.100000000000001" customHeight="1" x14ac:dyDescent="0.25">
      <c r="B2" s="94"/>
      <c r="C2" s="95" t="s">
        <v>17</v>
      </c>
      <c r="D2" s="95"/>
      <c r="E2" s="96"/>
      <c r="F2" s="96"/>
      <c r="G2" s="96"/>
      <c r="H2" s="96"/>
      <c r="I2" s="96"/>
      <c r="J2" s="96"/>
      <c r="K2" s="96"/>
      <c r="L2" s="96"/>
      <c r="M2" s="96"/>
      <c r="N2" s="96"/>
      <c r="O2" s="97"/>
      <c r="P2" s="97"/>
      <c r="Q2" s="96"/>
      <c r="R2" s="98"/>
    </row>
    <row r="3" spans="1:18" s="99" customFormat="1" ht="24" customHeight="1" x14ac:dyDescent="0.25">
      <c r="B3" s="100"/>
      <c r="C3" s="101" t="s">
        <v>16</v>
      </c>
      <c r="D3" s="101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/>
      <c r="P3" s="103"/>
      <c r="Q3" s="102"/>
      <c r="R3" s="104"/>
    </row>
    <row r="4" spans="1:18" ht="4.9000000000000004" customHeight="1" x14ac:dyDescent="0.25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</row>
    <row r="5" spans="1:18" ht="4.9000000000000004" customHeight="1" x14ac:dyDescent="0.25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</row>
    <row r="6" spans="1:18" ht="14.25" customHeight="1" x14ac:dyDescent="0.25">
      <c r="A6" s="105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105"/>
    </row>
    <row r="7" spans="1:18" ht="21.95" customHeight="1" x14ac:dyDescent="0.25">
      <c r="B7" s="54"/>
      <c r="C7" s="144" t="s">
        <v>109</v>
      </c>
      <c r="D7" s="144" t="s">
        <v>110</v>
      </c>
      <c r="E7" s="173" t="str">
        <f>IFERROR(Calc!$J$14,"")</f>
        <v>Jan-2024</v>
      </c>
      <c r="F7" s="173" t="str">
        <f>IFERROR(Calc!$J$15,"")</f>
        <v>Feb-2024</v>
      </c>
      <c r="G7" s="173" t="str">
        <f>IFERROR(Calc!$J$16,"")</f>
        <v>Mar-2024</v>
      </c>
      <c r="H7" s="173" t="str">
        <f>IFERROR(Calc!$J$17,"")</f>
        <v>Apr-2024</v>
      </c>
      <c r="I7" s="173" t="str">
        <f>IFERROR(Calc!$J$18,"")</f>
        <v>May-2024</v>
      </c>
      <c r="J7" s="173" t="str">
        <f>IFERROR(Calc!$J$19,"")</f>
        <v>Jun-2024</v>
      </c>
      <c r="K7" s="173" t="str">
        <f>IFERROR(Calc!$J$20,"")</f>
        <v>Jul-2024</v>
      </c>
      <c r="L7" s="173" t="str">
        <f>IFERROR(Calc!$J$21,"")</f>
        <v>Aug-2024</v>
      </c>
      <c r="M7" s="173" t="str">
        <f>IFERROR(Calc!$J$22,"")</f>
        <v>Sep-2024</v>
      </c>
      <c r="N7" s="173" t="str">
        <f>IFERROR(Calc!$J$23,"")</f>
        <v>Oct-2024</v>
      </c>
      <c r="O7" s="173" t="str">
        <f>IFERROR(Calc!$J$24,"")</f>
        <v>Nov-2024</v>
      </c>
      <c r="P7" s="173" t="str">
        <f>IFERROR(Calc!$J$25,"")</f>
        <v>Dec-2024</v>
      </c>
      <c r="Q7" s="56"/>
    </row>
    <row r="8" spans="1:18" ht="15" customHeight="1" x14ac:dyDescent="0.25">
      <c r="B8" s="54"/>
      <c r="C8" s="145" t="s">
        <v>81</v>
      </c>
      <c r="D8" s="145" t="s">
        <v>70</v>
      </c>
      <c r="E8" s="146">
        <v>5000</v>
      </c>
      <c r="F8" s="146">
        <v>5000</v>
      </c>
      <c r="G8" s="146">
        <v>5000</v>
      </c>
      <c r="H8" s="146">
        <v>5000</v>
      </c>
      <c r="I8" s="146">
        <v>5000</v>
      </c>
      <c r="J8" s="146">
        <v>5000</v>
      </c>
      <c r="K8" s="146">
        <v>5000</v>
      </c>
      <c r="L8" s="146">
        <v>5000</v>
      </c>
      <c r="M8" s="146">
        <v>5000</v>
      </c>
      <c r="N8" s="146">
        <v>5000</v>
      </c>
      <c r="O8" s="146">
        <v>5000</v>
      </c>
      <c r="P8" s="146">
        <v>5000</v>
      </c>
      <c r="Q8" s="56"/>
    </row>
    <row r="9" spans="1:18" ht="15" customHeight="1" x14ac:dyDescent="0.25">
      <c r="B9" s="54"/>
      <c r="C9" s="145" t="s">
        <v>81</v>
      </c>
      <c r="D9" s="145" t="s">
        <v>71</v>
      </c>
      <c r="E9" s="146">
        <v>1000</v>
      </c>
      <c r="F9" s="146">
        <v>1000</v>
      </c>
      <c r="G9" s="146">
        <v>1000</v>
      </c>
      <c r="H9" s="146">
        <v>1000</v>
      </c>
      <c r="I9" s="146">
        <v>1000</v>
      </c>
      <c r="J9" s="146">
        <v>500</v>
      </c>
      <c r="K9" s="146">
        <v>1000</v>
      </c>
      <c r="L9" s="146">
        <v>1000</v>
      </c>
      <c r="M9" s="146">
        <v>1000</v>
      </c>
      <c r="N9" s="146">
        <v>1000</v>
      </c>
      <c r="O9" s="146">
        <v>1000</v>
      </c>
      <c r="P9" s="146">
        <v>1000</v>
      </c>
      <c r="Q9" s="56"/>
    </row>
    <row r="10" spans="1:18" ht="15" customHeight="1" x14ac:dyDescent="0.25">
      <c r="B10" s="54"/>
      <c r="C10" s="145" t="s">
        <v>80</v>
      </c>
      <c r="D10" s="145" t="s">
        <v>72</v>
      </c>
      <c r="E10" s="146">
        <v>2000</v>
      </c>
      <c r="F10" s="146">
        <v>2200</v>
      </c>
      <c r="G10" s="146">
        <v>2400</v>
      </c>
      <c r="H10" s="146">
        <v>2600</v>
      </c>
      <c r="I10" s="146">
        <v>2800</v>
      </c>
      <c r="J10" s="146">
        <v>3000</v>
      </c>
      <c r="K10" s="146">
        <v>3200</v>
      </c>
      <c r="L10" s="146">
        <v>3400</v>
      </c>
      <c r="M10" s="146">
        <v>3600</v>
      </c>
      <c r="N10" s="146">
        <v>3800</v>
      </c>
      <c r="O10" s="146">
        <v>4000</v>
      </c>
      <c r="P10" s="146">
        <v>4200</v>
      </c>
      <c r="Q10" s="56"/>
    </row>
    <row r="11" spans="1:18" ht="15" customHeight="1" x14ac:dyDescent="0.25">
      <c r="B11" s="54"/>
      <c r="C11" s="145" t="s">
        <v>80</v>
      </c>
      <c r="D11" s="145" t="s">
        <v>73</v>
      </c>
      <c r="E11" s="146">
        <v>1500</v>
      </c>
      <c r="F11" s="146">
        <v>1600</v>
      </c>
      <c r="G11" s="146">
        <v>1700</v>
      </c>
      <c r="H11" s="146">
        <v>1800</v>
      </c>
      <c r="I11" s="146">
        <v>1900</v>
      </c>
      <c r="J11" s="146">
        <v>2000</v>
      </c>
      <c r="K11" s="146">
        <v>2100</v>
      </c>
      <c r="L11" s="146">
        <v>2200</v>
      </c>
      <c r="M11" s="146">
        <v>2300</v>
      </c>
      <c r="N11" s="146">
        <v>2400</v>
      </c>
      <c r="O11" s="146">
        <v>2500</v>
      </c>
      <c r="P11" s="146">
        <v>2600</v>
      </c>
      <c r="Q11" s="56"/>
    </row>
    <row r="12" spans="1:18" ht="15" customHeight="1" x14ac:dyDescent="0.25">
      <c r="B12" s="54"/>
      <c r="C12" s="145" t="s">
        <v>79</v>
      </c>
      <c r="D12" s="145" t="s">
        <v>74</v>
      </c>
      <c r="E12" s="146">
        <v>300</v>
      </c>
      <c r="F12" s="146">
        <v>310</v>
      </c>
      <c r="G12" s="146">
        <v>320</v>
      </c>
      <c r="H12" s="146">
        <v>330</v>
      </c>
      <c r="I12" s="146">
        <v>340</v>
      </c>
      <c r="J12" s="146">
        <v>350</v>
      </c>
      <c r="K12" s="146">
        <v>360</v>
      </c>
      <c r="L12" s="146">
        <v>370</v>
      </c>
      <c r="M12" s="146">
        <v>380</v>
      </c>
      <c r="N12" s="146">
        <v>390</v>
      </c>
      <c r="O12" s="146">
        <v>400</v>
      </c>
      <c r="P12" s="146">
        <v>410</v>
      </c>
      <c r="Q12" s="56"/>
    </row>
    <row r="13" spans="1:18" ht="15" customHeight="1" x14ac:dyDescent="0.25">
      <c r="B13" s="54"/>
      <c r="C13" s="145" t="s">
        <v>79</v>
      </c>
      <c r="D13" s="145" t="s">
        <v>75</v>
      </c>
      <c r="E13" s="146">
        <v>200</v>
      </c>
      <c r="F13" s="146">
        <v>220</v>
      </c>
      <c r="G13" s="146">
        <v>240</v>
      </c>
      <c r="H13" s="146">
        <v>260</v>
      </c>
      <c r="I13" s="146">
        <v>280</v>
      </c>
      <c r="J13" s="146">
        <v>300</v>
      </c>
      <c r="K13" s="146">
        <v>320</v>
      </c>
      <c r="L13" s="146">
        <v>340</v>
      </c>
      <c r="M13" s="146">
        <v>360</v>
      </c>
      <c r="N13" s="146">
        <v>380</v>
      </c>
      <c r="O13" s="146">
        <v>400</v>
      </c>
      <c r="P13" s="146">
        <v>420</v>
      </c>
      <c r="Q13" s="56"/>
    </row>
    <row r="14" spans="1:18" ht="15" customHeight="1" x14ac:dyDescent="0.25">
      <c r="B14" s="54"/>
      <c r="C14" s="145" t="s">
        <v>78</v>
      </c>
      <c r="D14" s="145" t="s">
        <v>76</v>
      </c>
      <c r="E14" s="146">
        <v>1000</v>
      </c>
      <c r="F14" s="146">
        <v>1000</v>
      </c>
      <c r="G14" s="146">
        <v>1000</v>
      </c>
      <c r="H14" s="146">
        <v>1000</v>
      </c>
      <c r="I14" s="146">
        <v>1000</v>
      </c>
      <c r="J14" s="146">
        <v>1000</v>
      </c>
      <c r="K14" s="146">
        <v>1000</v>
      </c>
      <c r="L14" s="146">
        <v>1000</v>
      </c>
      <c r="M14" s="146">
        <v>1000</v>
      </c>
      <c r="N14" s="146">
        <v>1000</v>
      </c>
      <c r="O14" s="146">
        <v>1000</v>
      </c>
      <c r="P14" s="146">
        <v>1000</v>
      </c>
      <c r="Q14" s="56"/>
    </row>
    <row r="15" spans="1:18" ht="15" customHeight="1" x14ac:dyDescent="0.25">
      <c r="B15" s="54"/>
      <c r="C15" s="145" t="s">
        <v>78</v>
      </c>
      <c r="D15" s="145" t="s">
        <v>77</v>
      </c>
      <c r="E15" s="146">
        <v>500</v>
      </c>
      <c r="F15" s="146">
        <v>600</v>
      </c>
      <c r="G15" s="146">
        <v>700</v>
      </c>
      <c r="H15" s="146">
        <v>800</v>
      </c>
      <c r="I15" s="146">
        <v>900</v>
      </c>
      <c r="J15" s="146">
        <v>1000</v>
      </c>
      <c r="K15" s="146">
        <v>1100</v>
      </c>
      <c r="L15" s="146">
        <v>1200</v>
      </c>
      <c r="M15" s="146">
        <v>1300</v>
      </c>
      <c r="N15" s="146">
        <v>1400</v>
      </c>
      <c r="O15" s="146">
        <v>1500</v>
      </c>
      <c r="P15" s="146">
        <v>1600</v>
      </c>
      <c r="Q15" s="56"/>
    </row>
    <row r="16" spans="1:18" ht="15" customHeight="1" x14ac:dyDescent="0.25">
      <c r="B16" s="54"/>
      <c r="C16" s="145"/>
      <c r="D16" s="145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56"/>
    </row>
    <row r="17" spans="2:17" ht="15" customHeight="1" x14ac:dyDescent="0.25">
      <c r="B17" s="54"/>
      <c r="C17" s="145"/>
      <c r="D17" s="145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56"/>
    </row>
    <row r="18" spans="2:17" ht="15" hidden="1" customHeight="1" outlineLevel="1" x14ac:dyDescent="0.25">
      <c r="B18" s="54"/>
      <c r="C18" s="145"/>
      <c r="D18" s="145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56"/>
    </row>
    <row r="19" spans="2:17" ht="15" hidden="1" customHeight="1" outlineLevel="1" x14ac:dyDescent="0.25">
      <c r="B19" s="54"/>
      <c r="C19" s="145"/>
      <c r="D19" s="145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56"/>
    </row>
    <row r="20" spans="2:17" ht="15" hidden="1" customHeight="1" outlineLevel="1" x14ac:dyDescent="0.25">
      <c r="B20" s="54"/>
      <c r="C20" s="145"/>
      <c r="D20" s="145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56"/>
    </row>
    <row r="21" spans="2:17" ht="15" hidden="1" customHeight="1" outlineLevel="1" x14ac:dyDescent="0.25">
      <c r="B21" s="54"/>
      <c r="C21" s="145"/>
      <c r="D21" s="145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56"/>
    </row>
    <row r="22" spans="2:17" ht="15" hidden="1" customHeight="1" outlineLevel="1" x14ac:dyDescent="0.25">
      <c r="B22" s="54"/>
      <c r="C22" s="145"/>
      <c r="D22" s="145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56"/>
    </row>
    <row r="23" spans="2:17" ht="15" hidden="1" customHeight="1" outlineLevel="1" x14ac:dyDescent="0.25">
      <c r="B23" s="54"/>
      <c r="C23" s="145"/>
      <c r="D23" s="145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56"/>
    </row>
    <row r="24" spans="2:17" ht="15" hidden="1" customHeight="1" outlineLevel="1" x14ac:dyDescent="0.25">
      <c r="B24" s="54"/>
      <c r="C24" s="145"/>
      <c r="D24" s="145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56"/>
    </row>
    <row r="25" spans="2:17" ht="15" hidden="1" customHeight="1" outlineLevel="1" x14ac:dyDescent="0.25">
      <c r="B25" s="54"/>
      <c r="C25" s="145"/>
      <c r="D25" s="145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56"/>
    </row>
    <row r="26" spans="2:17" ht="15" hidden="1" customHeight="1" outlineLevel="1" x14ac:dyDescent="0.25">
      <c r="B26" s="54"/>
      <c r="C26" s="145"/>
      <c r="D26" s="145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56"/>
    </row>
    <row r="27" spans="2:17" ht="15" hidden="1" customHeight="1" outlineLevel="1" x14ac:dyDescent="0.25">
      <c r="B27" s="54"/>
      <c r="C27" s="145"/>
      <c r="D27" s="145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56"/>
    </row>
    <row r="28" spans="2:17" ht="15" hidden="1" customHeight="1" outlineLevel="1" x14ac:dyDescent="0.25">
      <c r="B28" s="54"/>
      <c r="C28" s="145"/>
      <c r="D28" s="145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56"/>
    </row>
    <row r="29" spans="2:17" ht="15" hidden="1" customHeight="1" outlineLevel="1" x14ac:dyDescent="0.25">
      <c r="B29" s="54"/>
      <c r="C29" s="145"/>
      <c r="D29" s="145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56"/>
    </row>
    <row r="30" spans="2:17" ht="15" hidden="1" customHeight="1" outlineLevel="1" x14ac:dyDescent="0.25">
      <c r="B30" s="54"/>
      <c r="C30" s="145"/>
      <c r="D30" s="145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56"/>
    </row>
    <row r="31" spans="2:17" ht="15" hidden="1" customHeight="1" outlineLevel="1" x14ac:dyDescent="0.25">
      <c r="B31" s="54"/>
      <c r="C31" s="145"/>
      <c r="D31" s="145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56"/>
    </row>
    <row r="32" spans="2:17" ht="15" hidden="1" customHeight="1" outlineLevel="1" x14ac:dyDescent="0.25">
      <c r="B32" s="54"/>
      <c r="C32" s="145"/>
      <c r="D32" s="145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56"/>
    </row>
    <row r="33" spans="2:17" ht="15" hidden="1" customHeight="1" outlineLevel="1" x14ac:dyDescent="0.25">
      <c r="B33" s="54"/>
      <c r="C33" s="145"/>
      <c r="D33" s="145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56"/>
    </row>
    <row r="34" spans="2:17" ht="15" hidden="1" customHeight="1" outlineLevel="1" x14ac:dyDescent="0.25">
      <c r="B34" s="54"/>
      <c r="C34" s="145"/>
      <c r="D34" s="145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56"/>
    </row>
    <row r="35" spans="2:17" ht="15" hidden="1" customHeight="1" outlineLevel="1" x14ac:dyDescent="0.25">
      <c r="B35" s="54"/>
      <c r="C35" s="145"/>
      <c r="D35" s="145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56"/>
    </row>
    <row r="36" spans="2:17" ht="15" hidden="1" customHeight="1" outlineLevel="1" x14ac:dyDescent="0.25">
      <c r="B36" s="54"/>
      <c r="C36" s="145"/>
      <c r="D36" s="145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56"/>
    </row>
    <row r="37" spans="2:17" ht="15" hidden="1" customHeight="1" outlineLevel="1" x14ac:dyDescent="0.25">
      <c r="B37" s="54"/>
      <c r="C37" s="145"/>
      <c r="D37" s="145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56"/>
    </row>
    <row r="38" spans="2:17" ht="15" hidden="1" customHeight="1" outlineLevel="1" x14ac:dyDescent="0.25">
      <c r="B38" s="54"/>
      <c r="C38" s="145"/>
      <c r="D38" s="145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56"/>
    </row>
    <row r="39" spans="2:17" ht="15" hidden="1" customHeight="1" outlineLevel="1" x14ac:dyDescent="0.25">
      <c r="B39" s="54"/>
      <c r="C39" s="145"/>
      <c r="D39" s="145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56"/>
    </row>
    <row r="40" spans="2:17" ht="15" hidden="1" customHeight="1" outlineLevel="1" x14ac:dyDescent="0.25">
      <c r="B40" s="54"/>
      <c r="C40" s="145"/>
      <c r="D40" s="145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56"/>
    </row>
    <row r="41" spans="2:17" ht="15" hidden="1" customHeight="1" outlineLevel="1" x14ac:dyDescent="0.25">
      <c r="B41" s="54"/>
      <c r="C41" s="145"/>
      <c r="D41" s="145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56"/>
    </row>
    <row r="42" spans="2:17" ht="15" hidden="1" customHeight="1" outlineLevel="1" x14ac:dyDescent="0.25">
      <c r="B42" s="54"/>
      <c r="C42" s="145"/>
      <c r="D42" s="145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56"/>
    </row>
    <row r="43" spans="2:17" ht="15" hidden="1" customHeight="1" outlineLevel="1" x14ac:dyDescent="0.25">
      <c r="B43" s="54"/>
      <c r="C43" s="145"/>
      <c r="D43" s="145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56"/>
    </row>
    <row r="44" spans="2:17" ht="15" hidden="1" customHeight="1" outlineLevel="1" x14ac:dyDescent="0.25">
      <c r="B44" s="54"/>
      <c r="C44" s="145"/>
      <c r="D44" s="145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56"/>
    </row>
    <row r="45" spans="2:17" ht="15" hidden="1" customHeight="1" outlineLevel="1" x14ac:dyDescent="0.25">
      <c r="B45" s="54"/>
      <c r="C45" s="145"/>
      <c r="D45" s="145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56"/>
    </row>
    <row r="46" spans="2:17" ht="15" hidden="1" customHeight="1" outlineLevel="1" x14ac:dyDescent="0.25">
      <c r="B46" s="54"/>
      <c r="C46" s="145"/>
      <c r="D46" s="145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56"/>
    </row>
    <row r="47" spans="2:17" ht="15" hidden="1" customHeight="1" outlineLevel="1" x14ac:dyDescent="0.25">
      <c r="B47" s="54"/>
      <c r="C47" s="145"/>
      <c r="D47" s="145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56"/>
    </row>
    <row r="48" spans="2:17" ht="15" hidden="1" customHeight="1" outlineLevel="1" x14ac:dyDescent="0.25">
      <c r="B48" s="54"/>
      <c r="C48" s="145"/>
      <c r="D48" s="145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56"/>
    </row>
    <row r="49" spans="2:17" ht="15" hidden="1" customHeight="1" outlineLevel="1" x14ac:dyDescent="0.25">
      <c r="B49" s="54"/>
      <c r="C49" s="145"/>
      <c r="D49" s="145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56"/>
    </row>
    <row r="50" spans="2:17" ht="15" hidden="1" customHeight="1" outlineLevel="1" x14ac:dyDescent="0.25">
      <c r="B50" s="54"/>
      <c r="C50" s="145"/>
      <c r="D50" s="145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56"/>
    </row>
    <row r="51" spans="2:17" ht="15" hidden="1" customHeight="1" outlineLevel="1" x14ac:dyDescent="0.25">
      <c r="B51" s="54"/>
      <c r="C51" s="145"/>
      <c r="D51" s="145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56"/>
    </row>
    <row r="52" spans="2:17" ht="15" hidden="1" customHeight="1" outlineLevel="1" x14ac:dyDescent="0.25">
      <c r="B52" s="54"/>
      <c r="C52" s="145"/>
      <c r="D52" s="145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56"/>
    </row>
    <row r="53" spans="2:17" ht="15" hidden="1" customHeight="1" outlineLevel="1" x14ac:dyDescent="0.25">
      <c r="B53" s="54"/>
      <c r="C53" s="145"/>
      <c r="D53" s="145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56"/>
    </row>
    <row r="54" spans="2:17" ht="15" hidden="1" customHeight="1" outlineLevel="1" x14ac:dyDescent="0.25">
      <c r="B54" s="54"/>
      <c r="C54" s="145"/>
      <c r="D54" s="145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56"/>
    </row>
    <row r="55" spans="2:17" ht="15" hidden="1" customHeight="1" outlineLevel="1" x14ac:dyDescent="0.25">
      <c r="B55" s="54"/>
      <c r="C55" s="145"/>
      <c r="D55" s="145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56"/>
    </row>
    <row r="56" spans="2:17" ht="15" hidden="1" customHeight="1" outlineLevel="1" x14ac:dyDescent="0.25">
      <c r="B56" s="54"/>
      <c r="C56" s="145"/>
      <c r="D56" s="145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56"/>
    </row>
    <row r="57" spans="2:17" ht="15" hidden="1" customHeight="1" outlineLevel="1" x14ac:dyDescent="0.25">
      <c r="B57" s="54"/>
      <c r="C57" s="145"/>
      <c r="D57" s="145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56"/>
    </row>
    <row r="58" spans="2:17" ht="15" customHeight="1" collapsed="1" x14ac:dyDescent="0.25">
      <c r="B58" s="54"/>
      <c r="C58" s="147" t="s">
        <v>15</v>
      </c>
      <c r="D58" s="147"/>
      <c r="E58" s="148">
        <f>SUM(E8:E17)</f>
        <v>11500</v>
      </c>
      <c r="F58" s="148">
        <f t="shared" ref="F58:P58" si="0">SUM(F8:F17)</f>
        <v>11930</v>
      </c>
      <c r="G58" s="148">
        <f t="shared" si="0"/>
        <v>12360</v>
      </c>
      <c r="H58" s="148">
        <f t="shared" si="0"/>
        <v>12790</v>
      </c>
      <c r="I58" s="148">
        <f t="shared" si="0"/>
        <v>13220</v>
      </c>
      <c r="J58" s="148">
        <f t="shared" si="0"/>
        <v>13150</v>
      </c>
      <c r="K58" s="148">
        <f t="shared" si="0"/>
        <v>14080</v>
      </c>
      <c r="L58" s="148">
        <f t="shared" si="0"/>
        <v>14510</v>
      </c>
      <c r="M58" s="148">
        <f t="shared" si="0"/>
        <v>14940</v>
      </c>
      <c r="N58" s="148">
        <f t="shared" si="0"/>
        <v>15370</v>
      </c>
      <c r="O58" s="148">
        <f t="shared" si="0"/>
        <v>15800</v>
      </c>
      <c r="P58" s="148">
        <f t="shared" si="0"/>
        <v>16230</v>
      </c>
      <c r="Q58" s="56"/>
    </row>
    <row r="59" spans="2:17" ht="14.25" customHeight="1" x14ac:dyDescent="0.25">
      <c r="B59" s="54"/>
      <c r="C59" s="107"/>
      <c r="D59" s="107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56"/>
    </row>
    <row r="60" spans="2:17" ht="21.95" customHeight="1" x14ac:dyDescent="0.25">
      <c r="B60" s="54"/>
      <c r="C60" s="149" t="s">
        <v>111</v>
      </c>
      <c r="D60" s="149" t="s">
        <v>110</v>
      </c>
      <c r="E60" s="174" t="str">
        <f>IFERROR(Calc!$J$14,"")</f>
        <v>Jan-2024</v>
      </c>
      <c r="F60" s="174" t="str">
        <f>IFERROR(Calc!$J$15,"")</f>
        <v>Feb-2024</v>
      </c>
      <c r="G60" s="174" t="str">
        <f>IFERROR(Calc!$J$16,"")</f>
        <v>Mar-2024</v>
      </c>
      <c r="H60" s="174" t="str">
        <f>IFERROR(Calc!$J$17,"")</f>
        <v>Apr-2024</v>
      </c>
      <c r="I60" s="174" t="str">
        <f>IFERROR(Calc!$J$18,"")</f>
        <v>May-2024</v>
      </c>
      <c r="J60" s="174" t="str">
        <f>IFERROR(Calc!$J$19,"")</f>
        <v>Jun-2024</v>
      </c>
      <c r="K60" s="174" t="str">
        <f>IFERROR(Calc!$J$20,"")</f>
        <v>Jul-2024</v>
      </c>
      <c r="L60" s="174" t="str">
        <f>IFERROR(Calc!$J$21,"")</f>
        <v>Aug-2024</v>
      </c>
      <c r="M60" s="174" t="str">
        <f>IFERROR(Calc!$J$22,"")</f>
        <v>Sep-2024</v>
      </c>
      <c r="N60" s="174" t="str">
        <f>IFERROR(Calc!$J$23,"")</f>
        <v>Oct-2024</v>
      </c>
      <c r="O60" s="174" t="str">
        <f>IFERROR(Calc!$J$24,"")</f>
        <v>Nov-2024</v>
      </c>
      <c r="P60" s="174" t="str">
        <f>IFERROR(Calc!$J$25,"")</f>
        <v>Dec-2024</v>
      </c>
      <c r="Q60" s="56"/>
    </row>
    <row r="61" spans="2:17" x14ac:dyDescent="0.25">
      <c r="B61" s="54"/>
      <c r="C61" s="150" t="s">
        <v>82</v>
      </c>
      <c r="D61" s="150" t="s">
        <v>83</v>
      </c>
      <c r="E61" s="151">
        <v>1500</v>
      </c>
      <c r="F61" s="151">
        <v>1500</v>
      </c>
      <c r="G61" s="151">
        <v>1500</v>
      </c>
      <c r="H61" s="151">
        <v>1500</v>
      </c>
      <c r="I61" s="151">
        <v>1500</v>
      </c>
      <c r="J61" s="151">
        <v>1500</v>
      </c>
      <c r="K61" s="151">
        <v>1500</v>
      </c>
      <c r="L61" s="151">
        <v>1500</v>
      </c>
      <c r="M61" s="151">
        <v>1500</v>
      </c>
      <c r="N61" s="151">
        <v>1500</v>
      </c>
      <c r="O61" s="151">
        <v>1500</v>
      </c>
      <c r="P61" s="151">
        <v>1500</v>
      </c>
      <c r="Q61" s="56"/>
    </row>
    <row r="62" spans="2:17" x14ac:dyDescent="0.25">
      <c r="B62" s="54"/>
      <c r="C62" s="150" t="s">
        <v>82</v>
      </c>
      <c r="D62" s="150" t="s">
        <v>84</v>
      </c>
      <c r="E62" s="151">
        <v>100</v>
      </c>
      <c r="F62" s="151">
        <v>110</v>
      </c>
      <c r="G62" s="151">
        <v>120</v>
      </c>
      <c r="H62" s="151">
        <v>130</v>
      </c>
      <c r="I62" s="151">
        <v>140</v>
      </c>
      <c r="J62" s="151">
        <v>150</v>
      </c>
      <c r="K62" s="151">
        <v>160</v>
      </c>
      <c r="L62" s="151">
        <v>170</v>
      </c>
      <c r="M62" s="151">
        <v>180</v>
      </c>
      <c r="N62" s="151">
        <v>190</v>
      </c>
      <c r="O62" s="151">
        <v>200</v>
      </c>
      <c r="P62" s="151">
        <v>210</v>
      </c>
      <c r="Q62" s="56"/>
    </row>
    <row r="63" spans="2:17" x14ac:dyDescent="0.25">
      <c r="B63" s="54"/>
      <c r="C63" s="150" t="s">
        <v>82</v>
      </c>
      <c r="D63" s="150" t="s">
        <v>85</v>
      </c>
      <c r="E63" s="151">
        <v>50</v>
      </c>
      <c r="F63" s="151">
        <v>50</v>
      </c>
      <c r="G63" s="151">
        <v>50</v>
      </c>
      <c r="H63" s="151">
        <v>50</v>
      </c>
      <c r="I63" s="151">
        <v>50</v>
      </c>
      <c r="J63" s="151">
        <v>50</v>
      </c>
      <c r="K63" s="151">
        <v>50</v>
      </c>
      <c r="L63" s="151">
        <v>50</v>
      </c>
      <c r="M63" s="151">
        <v>50</v>
      </c>
      <c r="N63" s="151">
        <v>50</v>
      </c>
      <c r="O63" s="151">
        <v>50</v>
      </c>
      <c r="P63" s="151">
        <v>50</v>
      </c>
      <c r="Q63" s="56"/>
    </row>
    <row r="64" spans="2:17" x14ac:dyDescent="0.25">
      <c r="B64" s="54"/>
      <c r="C64" s="150" t="s">
        <v>89</v>
      </c>
      <c r="D64" s="150" t="s">
        <v>86</v>
      </c>
      <c r="E64" s="151">
        <v>300</v>
      </c>
      <c r="F64" s="151">
        <v>320</v>
      </c>
      <c r="G64" s="151">
        <v>340</v>
      </c>
      <c r="H64" s="151">
        <v>360</v>
      </c>
      <c r="I64" s="151">
        <v>380</v>
      </c>
      <c r="J64" s="151">
        <v>400</v>
      </c>
      <c r="K64" s="151">
        <v>420</v>
      </c>
      <c r="L64" s="151">
        <v>440</v>
      </c>
      <c r="M64" s="151">
        <v>460</v>
      </c>
      <c r="N64" s="151">
        <v>480</v>
      </c>
      <c r="O64" s="151">
        <v>500</v>
      </c>
      <c r="P64" s="151">
        <v>520</v>
      </c>
      <c r="Q64" s="56"/>
    </row>
    <row r="65" spans="2:17" x14ac:dyDescent="0.25">
      <c r="B65" s="54"/>
      <c r="C65" s="150" t="s">
        <v>89</v>
      </c>
      <c r="D65" s="150" t="s">
        <v>87</v>
      </c>
      <c r="E65" s="151">
        <v>200</v>
      </c>
      <c r="F65" s="151">
        <v>220</v>
      </c>
      <c r="G65" s="151">
        <v>240</v>
      </c>
      <c r="H65" s="151">
        <v>260</v>
      </c>
      <c r="I65" s="151">
        <v>280</v>
      </c>
      <c r="J65" s="151">
        <v>300</v>
      </c>
      <c r="K65" s="151">
        <v>320</v>
      </c>
      <c r="L65" s="151">
        <v>340</v>
      </c>
      <c r="M65" s="151">
        <v>360</v>
      </c>
      <c r="N65" s="151">
        <v>380</v>
      </c>
      <c r="O65" s="151">
        <v>400</v>
      </c>
      <c r="P65" s="151">
        <v>420</v>
      </c>
      <c r="Q65" s="56"/>
    </row>
    <row r="66" spans="2:17" x14ac:dyDescent="0.25">
      <c r="B66" s="54"/>
      <c r="C66" s="150" t="s">
        <v>89</v>
      </c>
      <c r="D66" s="150" t="s">
        <v>88</v>
      </c>
      <c r="E66" s="151">
        <v>100</v>
      </c>
      <c r="F66" s="151">
        <v>110</v>
      </c>
      <c r="G66" s="151">
        <v>120</v>
      </c>
      <c r="H66" s="151">
        <v>130</v>
      </c>
      <c r="I66" s="151">
        <v>140</v>
      </c>
      <c r="J66" s="151">
        <v>150</v>
      </c>
      <c r="K66" s="151">
        <v>160</v>
      </c>
      <c r="L66" s="151">
        <v>170</v>
      </c>
      <c r="M66" s="151">
        <v>180</v>
      </c>
      <c r="N66" s="151">
        <v>190</v>
      </c>
      <c r="O66" s="151">
        <v>200</v>
      </c>
      <c r="P66" s="151">
        <v>210</v>
      </c>
      <c r="Q66" s="56"/>
    </row>
    <row r="67" spans="2:17" x14ac:dyDescent="0.25">
      <c r="B67" s="54"/>
      <c r="C67" s="150" t="s">
        <v>92</v>
      </c>
      <c r="D67" s="150" t="s">
        <v>90</v>
      </c>
      <c r="E67" s="151">
        <v>150</v>
      </c>
      <c r="F67" s="151">
        <v>160</v>
      </c>
      <c r="G67" s="151">
        <v>170</v>
      </c>
      <c r="H67" s="151">
        <v>180</v>
      </c>
      <c r="I67" s="151">
        <v>190</v>
      </c>
      <c r="J67" s="151">
        <v>200</v>
      </c>
      <c r="K67" s="151">
        <v>210</v>
      </c>
      <c r="L67" s="151">
        <v>220</v>
      </c>
      <c r="M67" s="151">
        <v>230</v>
      </c>
      <c r="N67" s="151">
        <v>240</v>
      </c>
      <c r="O67" s="151">
        <v>250</v>
      </c>
      <c r="P67" s="151">
        <v>260</v>
      </c>
      <c r="Q67" s="56"/>
    </row>
    <row r="68" spans="2:17" x14ac:dyDescent="0.25">
      <c r="B68" s="54"/>
      <c r="C68" s="150" t="s">
        <v>92</v>
      </c>
      <c r="D68" s="150" t="s">
        <v>91</v>
      </c>
      <c r="E68" s="151">
        <v>50</v>
      </c>
      <c r="F68" s="151">
        <v>50</v>
      </c>
      <c r="G68" s="151">
        <v>50</v>
      </c>
      <c r="H68" s="151">
        <v>50</v>
      </c>
      <c r="I68" s="151">
        <v>50</v>
      </c>
      <c r="J68" s="151">
        <v>50</v>
      </c>
      <c r="K68" s="151">
        <v>50</v>
      </c>
      <c r="L68" s="151">
        <v>50</v>
      </c>
      <c r="M68" s="151">
        <v>50</v>
      </c>
      <c r="N68" s="151">
        <v>50</v>
      </c>
      <c r="O68" s="151">
        <v>50</v>
      </c>
      <c r="P68" s="151">
        <v>50</v>
      </c>
      <c r="Q68" s="56"/>
    </row>
    <row r="69" spans="2:17" x14ac:dyDescent="0.25">
      <c r="B69" s="54"/>
      <c r="C69" s="150"/>
      <c r="D69" s="150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56"/>
    </row>
    <row r="70" spans="2:17" x14ac:dyDescent="0.25">
      <c r="B70" s="54"/>
      <c r="C70" s="150"/>
      <c r="D70" s="150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56"/>
    </row>
    <row r="71" spans="2:17" hidden="1" outlineLevel="1" x14ac:dyDescent="0.25">
      <c r="B71" s="54"/>
      <c r="C71" s="150"/>
      <c r="D71" s="150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56"/>
    </row>
    <row r="72" spans="2:17" hidden="1" outlineLevel="1" x14ac:dyDescent="0.25">
      <c r="B72" s="54"/>
      <c r="C72" s="150"/>
      <c r="D72" s="150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56"/>
    </row>
    <row r="73" spans="2:17" hidden="1" outlineLevel="1" x14ac:dyDescent="0.25">
      <c r="B73" s="54"/>
      <c r="C73" s="150"/>
      <c r="D73" s="150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56"/>
    </row>
    <row r="74" spans="2:17" hidden="1" outlineLevel="1" x14ac:dyDescent="0.25">
      <c r="B74" s="54"/>
      <c r="C74" s="150"/>
      <c r="D74" s="150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56"/>
    </row>
    <row r="75" spans="2:17" hidden="1" outlineLevel="1" x14ac:dyDescent="0.25">
      <c r="B75" s="54"/>
      <c r="C75" s="150"/>
      <c r="D75" s="150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56"/>
    </row>
    <row r="76" spans="2:17" hidden="1" outlineLevel="1" x14ac:dyDescent="0.25">
      <c r="B76" s="54"/>
      <c r="C76" s="150"/>
      <c r="D76" s="150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56"/>
    </row>
    <row r="77" spans="2:17" hidden="1" outlineLevel="1" x14ac:dyDescent="0.25">
      <c r="B77" s="54"/>
      <c r="C77" s="150"/>
      <c r="D77" s="150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56"/>
    </row>
    <row r="78" spans="2:17" hidden="1" outlineLevel="1" x14ac:dyDescent="0.25">
      <c r="B78" s="54"/>
      <c r="C78" s="150"/>
      <c r="D78" s="150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56"/>
    </row>
    <row r="79" spans="2:17" hidden="1" outlineLevel="1" x14ac:dyDescent="0.25">
      <c r="B79" s="54"/>
      <c r="C79" s="150"/>
      <c r="D79" s="150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56"/>
    </row>
    <row r="80" spans="2:17" hidden="1" outlineLevel="1" x14ac:dyDescent="0.25">
      <c r="B80" s="54"/>
      <c r="C80" s="150"/>
      <c r="D80" s="150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56"/>
    </row>
    <row r="81" spans="2:17" hidden="1" outlineLevel="1" x14ac:dyDescent="0.25">
      <c r="B81" s="54"/>
      <c r="C81" s="150"/>
      <c r="D81" s="150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56"/>
    </row>
    <row r="82" spans="2:17" hidden="1" outlineLevel="1" x14ac:dyDescent="0.25">
      <c r="B82" s="54"/>
      <c r="C82" s="150"/>
      <c r="D82" s="150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56"/>
    </row>
    <row r="83" spans="2:17" hidden="1" outlineLevel="1" x14ac:dyDescent="0.25">
      <c r="B83" s="54"/>
      <c r="C83" s="150"/>
      <c r="D83" s="150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56"/>
    </row>
    <row r="84" spans="2:17" hidden="1" outlineLevel="1" x14ac:dyDescent="0.25">
      <c r="B84" s="54"/>
      <c r="C84" s="150"/>
      <c r="D84" s="150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56"/>
    </row>
    <row r="85" spans="2:17" hidden="1" outlineLevel="1" x14ac:dyDescent="0.25">
      <c r="B85" s="54"/>
      <c r="C85" s="150"/>
      <c r="D85" s="150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56"/>
    </row>
    <row r="86" spans="2:17" hidden="1" outlineLevel="1" x14ac:dyDescent="0.25">
      <c r="B86" s="54"/>
      <c r="C86" s="150"/>
      <c r="D86" s="150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56"/>
    </row>
    <row r="87" spans="2:17" hidden="1" outlineLevel="1" x14ac:dyDescent="0.25">
      <c r="B87" s="54"/>
      <c r="C87" s="150"/>
      <c r="D87" s="150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56"/>
    </row>
    <row r="88" spans="2:17" hidden="1" outlineLevel="1" x14ac:dyDescent="0.25">
      <c r="B88" s="54"/>
      <c r="C88" s="150"/>
      <c r="D88" s="150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56"/>
    </row>
    <row r="89" spans="2:17" hidden="1" outlineLevel="1" x14ac:dyDescent="0.25">
      <c r="B89" s="54"/>
      <c r="C89" s="150"/>
      <c r="D89" s="150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56"/>
    </row>
    <row r="90" spans="2:17" hidden="1" outlineLevel="1" x14ac:dyDescent="0.25">
      <c r="B90" s="54"/>
      <c r="C90" s="150"/>
      <c r="D90" s="150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56"/>
    </row>
    <row r="91" spans="2:17" hidden="1" outlineLevel="1" x14ac:dyDescent="0.25">
      <c r="B91" s="54"/>
      <c r="C91" s="150"/>
      <c r="D91" s="150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56"/>
    </row>
    <row r="92" spans="2:17" hidden="1" outlineLevel="1" x14ac:dyDescent="0.25">
      <c r="B92" s="54"/>
      <c r="C92" s="150"/>
      <c r="D92" s="150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56"/>
    </row>
    <row r="93" spans="2:17" hidden="1" outlineLevel="1" x14ac:dyDescent="0.25">
      <c r="B93" s="54"/>
      <c r="C93" s="150"/>
      <c r="D93" s="150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56"/>
    </row>
    <row r="94" spans="2:17" hidden="1" outlineLevel="1" x14ac:dyDescent="0.25">
      <c r="B94" s="54"/>
      <c r="C94" s="150"/>
      <c r="D94" s="150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56"/>
    </row>
    <row r="95" spans="2:17" hidden="1" outlineLevel="1" x14ac:dyDescent="0.25">
      <c r="B95" s="54"/>
      <c r="C95" s="150"/>
      <c r="D95" s="150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56"/>
    </row>
    <row r="96" spans="2:17" hidden="1" outlineLevel="1" x14ac:dyDescent="0.25">
      <c r="B96" s="54"/>
      <c r="C96" s="150"/>
      <c r="D96" s="150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56"/>
    </row>
    <row r="97" spans="2:17" hidden="1" outlineLevel="1" x14ac:dyDescent="0.25">
      <c r="B97" s="54"/>
      <c r="C97" s="150"/>
      <c r="D97" s="150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56"/>
    </row>
    <row r="98" spans="2:17" hidden="1" outlineLevel="1" x14ac:dyDescent="0.25">
      <c r="B98" s="54"/>
      <c r="C98" s="150"/>
      <c r="D98" s="150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56"/>
    </row>
    <row r="99" spans="2:17" hidden="1" outlineLevel="1" x14ac:dyDescent="0.25">
      <c r="B99" s="54"/>
      <c r="C99" s="150"/>
      <c r="D99" s="150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56"/>
    </row>
    <row r="100" spans="2:17" hidden="1" outlineLevel="1" x14ac:dyDescent="0.25">
      <c r="B100" s="54"/>
      <c r="C100" s="150"/>
      <c r="D100" s="150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56"/>
    </row>
    <row r="101" spans="2:17" hidden="1" outlineLevel="1" x14ac:dyDescent="0.25">
      <c r="B101" s="54"/>
      <c r="C101" s="150"/>
      <c r="D101" s="150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56"/>
    </row>
    <row r="102" spans="2:17" hidden="1" outlineLevel="1" x14ac:dyDescent="0.25">
      <c r="B102" s="54"/>
      <c r="C102" s="150"/>
      <c r="D102" s="150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56"/>
    </row>
    <row r="103" spans="2:17" hidden="1" outlineLevel="1" x14ac:dyDescent="0.25">
      <c r="B103" s="54"/>
      <c r="C103" s="150"/>
      <c r="D103" s="150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151"/>
      <c r="Q103" s="56"/>
    </row>
    <row r="104" spans="2:17" hidden="1" outlineLevel="1" x14ac:dyDescent="0.25">
      <c r="B104" s="54"/>
      <c r="C104" s="150"/>
      <c r="D104" s="150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  <c r="P104" s="151"/>
      <c r="Q104" s="56"/>
    </row>
    <row r="105" spans="2:17" hidden="1" outlineLevel="1" x14ac:dyDescent="0.25">
      <c r="B105" s="54"/>
      <c r="C105" s="150"/>
      <c r="D105" s="150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56"/>
    </row>
    <row r="106" spans="2:17" hidden="1" outlineLevel="1" x14ac:dyDescent="0.25">
      <c r="B106" s="54"/>
      <c r="C106" s="150"/>
      <c r="D106" s="150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51"/>
      <c r="Q106" s="56"/>
    </row>
    <row r="107" spans="2:17" hidden="1" outlineLevel="1" x14ac:dyDescent="0.25">
      <c r="B107" s="54"/>
      <c r="C107" s="150"/>
      <c r="D107" s="150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  <c r="O107" s="151"/>
      <c r="P107" s="151"/>
      <c r="Q107" s="56"/>
    </row>
    <row r="108" spans="2:17" hidden="1" outlineLevel="1" x14ac:dyDescent="0.25">
      <c r="B108" s="54"/>
      <c r="C108" s="150"/>
      <c r="D108" s="150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  <c r="O108" s="151"/>
      <c r="P108" s="151"/>
      <c r="Q108" s="56"/>
    </row>
    <row r="109" spans="2:17" hidden="1" outlineLevel="1" x14ac:dyDescent="0.25">
      <c r="B109" s="54"/>
      <c r="C109" s="150"/>
      <c r="D109" s="150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  <c r="P109" s="151"/>
      <c r="Q109" s="56"/>
    </row>
    <row r="110" spans="2:17" hidden="1" outlineLevel="1" x14ac:dyDescent="0.25">
      <c r="B110" s="54"/>
      <c r="C110" s="150"/>
      <c r="D110" s="150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  <c r="P110" s="151"/>
      <c r="Q110" s="56"/>
    </row>
    <row r="111" spans="2:17" ht="15" customHeight="1" collapsed="1" x14ac:dyDescent="0.25">
      <c r="B111" s="54"/>
      <c r="C111" s="152" t="s">
        <v>2</v>
      </c>
      <c r="D111" s="152"/>
      <c r="E111" s="153">
        <f>SUM(E61:E70)</f>
        <v>2450</v>
      </c>
      <c r="F111" s="153">
        <f t="shared" ref="F111:P111" si="1">SUM(F61:F70)</f>
        <v>2520</v>
      </c>
      <c r="G111" s="153">
        <f t="shared" si="1"/>
        <v>2590</v>
      </c>
      <c r="H111" s="153">
        <f t="shared" si="1"/>
        <v>2660</v>
      </c>
      <c r="I111" s="153">
        <f t="shared" si="1"/>
        <v>2730</v>
      </c>
      <c r="J111" s="153">
        <f t="shared" si="1"/>
        <v>2800</v>
      </c>
      <c r="K111" s="153">
        <f t="shared" si="1"/>
        <v>2870</v>
      </c>
      <c r="L111" s="153">
        <f t="shared" si="1"/>
        <v>2940</v>
      </c>
      <c r="M111" s="153">
        <f t="shared" si="1"/>
        <v>3010</v>
      </c>
      <c r="N111" s="153">
        <f t="shared" si="1"/>
        <v>3080</v>
      </c>
      <c r="O111" s="153">
        <f t="shared" si="1"/>
        <v>3150</v>
      </c>
      <c r="P111" s="153">
        <f t="shared" si="1"/>
        <v>3220</v>
      </c>
      <c r="Q111" s="56"/>
    </row>
    <row r="112" spans="2:17" ht="14.25" customHeight="1" x14ac:dyDescent="0.25">
      <c r="B112" s="54"/>
      <c r="C112" s="110"/>
      <c r="D112" s="110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56"/>
    </row>
    <row r="113" spans="2:17" ht="18.75" x14ac:dyDescent="0.25">
      <c r="B113" s="54"/>
      <c r="C113" s="118" t="s">
        <v>1</v>
      </c>
      <c r="D113" s="119"/>
      <c r="E113" s="154">
        <f t="shared" ref="E113:P113" si="2">E58-E111</f>
        <v>9050</v>
      </c>
      <c r="F113" s="154">
        <f t="shared" si="2"/>
        <v>9410</v>
      </c>
      <c r="G113" s="154">
        <f t="shared" si="2"/>
        <v>9770</v>
      </c>
      <c r="H113" s="154">
        <f t="shared" si="2"/>
        <v>10130</v>
      </c>
      <c r="I113" s="154">
        <f t="shared" si="2"/>
        <v>10490</v>
      </c>
      <c r="J113" s="154">
        <f t="shared" si="2"/>
        <v>10350</v>
      </c>
      <c r="K113" s="154">
        <f t="shared" si="2"/>
        <v>11210</v>
      </c>
      <c r="L113" s="154">
        <f t="shared" si="2"/>
        <v>11570</v>
      </c>
      <c r="M113" s="154">
        <f t="shared" si="2"/>
        <v>11930</v>
      </c>
      <c r="N113" s="154">
        <f t="shared" si="2"/>
        <v>12290</v>
      </c>
      <c r="O113" s="154">
        <f t="shared" si="2"/>
        <v>12650</v>
      </c>
      <c r="P113" s="155">
        <f t="shared" si="2"/>
        <v>13010</v>
      </c>
      <c r="Q113" s="56"/>
    </row>
    <row r="114" spans="2:17" ht="14.25" customHeight="1" x14ac:dyDescent="0.25">
      <c r="B114" s="57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9"/>
    </row>
    <row r="115" spans="2:17" ht="7.15" customHeight="1" x14ac:dyDescent="0.25"/>
  </sheetData>
  <sheetProtection algorithmName="SHA-512" hashValue="I0en3GezDzrmQn7kTlX8w+vYcAbnrdzwtlgIQ7555DQDQv/kqEYLNs7ld9a75EUyxtr5yGNZXPJN3wHC4R4dAA==" saltValue="9UtrTqUXMUJpoftE4XohIQ==" spinCount="100000" sheet="1" objects="1" scenarios="1"/>
  <dataValidations count="2">
    <dataValidation type="list" allowBlank="1" showInputMessage="1" showErrorMessage="1" sqref="C61:C70" xr:uid="{3607884E-E212-4B4A-BCAF-A09D88408FE1}">
      <formula1>expenseDD</formula1>
    </dataValidation>
    <dataValidation type="list" allowBlank="1" showInputMessage="1" showErrorMessage="1" sqref="C8:C17" xr:uid="{246888F0-D5BB-47A0-8FBD-B472FC649719}">
      <formula1>incomeDD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1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A797E-0372-42DA-8C9A-66314A66D8FC}">
  <sheetPr>
    <pageSetUpPr autoPageBreaks="0" fitToPage="1"/>
  </sheetPr>
  <dimension ref="A1:R115"/>
  <sheetViews>
    <sheetView showGridLines="0" showRowColHeaders="0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.85546875" defaultRowHeight="15" outlineLevelRow="1" x14ac:dyDescent="0.25"/>
  <cols>
    <col min="1" max="1" width="3.7109375" style="106" customWidth="1"/>
    <col min="2" max="2" width="2.7109375" style="106" customWidth="1"/>
    <col min="3" max="4" width="26.7109375" style="106" customWidth="1"/>
    <col min="5" max="16" width="15.28515625" style="106" customWidth="1"/>
    <col min="17" max="17" width="2.7109375" style="106" customWidth="1"/>
    <col min="18" max="18" width="1.7109375" style="106" customWidth="1"/>
    <col min="19" max="16384" width="8.85546875" style="106"/>
  </cols>
  <sheetData>
    <row r="1" spans="1:18" s="62" customFormat="1" ht="6.75" customHeight="1" x14ac:dyDescent="0.25">
      <c r="B1" s="91"/>
      <c r="C1" s="91"/>
      <c r="F1" s="92"/>
      <c r="G1" s="92"/>
      <c r="H1" s="92"/>
    </row>
    <row r="2" spans="1:18" s="93" customFormat="1" ht="20.100000000000001" customHeight="1" x14ac:dyDescent="0.25">
      <c r="B2" s="94"/>
      <c r="C2" s="95" t="s">
        <v>17</v>
      </c>
      <c r="D2" s="95"/>
      <c r="E2" s="96"/>
      <c r="F2" s="96"/>
      <c r="G2" s="96"/>
      <c r="H2" s="96"/>
      <c r="I2" s="96"/>
      <c r="J2" s="96"/>
      <c r="K2" s="96"/>
      <c r="L2" s="96"/>
      <c r="M2" s="96"/>
      <c r="N2" s="96"/>
      <c r="O2" s="97"/>
      <c r="P2" s="97"/>
      <c r="Q2" s="96"/>
      <c r="R2" s="98"/>
    </row>
    <row r="3" spans="1:18" s="99" customFormat="1" ht="24" customHeight="1" x14ac:dyDescent="0.25">
      <c r="B3" s="100"/>
      <c r="C3" s="101" t="s">
        <v>18</v>
      </c>
      <c r="D3" s="101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3"/>
      <c r="P3" s="103"/>
      <c r="Q3" s="102"/>
      <c r="R3" s="104"/>
    </row>
    <row r="4" spans="1:18" ht="4.9000000000000004" customHeight="1" x14ac:dyDescent="0.25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</row>
    <row r="5" spans="1:18" ht="4.9000000000000004" customHeight="1" x14ac:dyDescent="0.25">
      <c r="A5" s="105"/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</row>
    <row r="6" spans="1:18" ht="14.25" customHeight="1" x14ac:dyDescent="0.25">
      <c r="A6" s="105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105"/>
    </row>
    <row r="7" spans="1:18" ht="21.95" customHeight="1" x14ac:dyDescent="0.25">
      <c r="B7" s="54"/>
      <c r="C7" s="156" t="s">
        <v>112</v>
      </c>
      <c r="D7" s="156" t="s">
        <v>110</v>
      </c>
      <c r="E7" s="176" t="str">
        <f>IFERROR(Calc!$J$14,"")</f>
        <v>Jan-2024</v>
      </c>
      <c r="F7" s="176" t="str">
        <f>IFERROR(Calc!$J$15,"")</f>
        <v>Feb-2024</v>
      </c>
      <c r="G7" s="176" t="str">
        <f>IFERROR(Calc!$J$16,"")</f>
        <v>Mar-2024</v>
      </c>
      <c r="H7" s="176" t="str">
        <f>IFERROR(Calc!$J$17,"")</f>
        <v>Apr-2024</v>
      </c>
      <c r="I7" s="176" t="str">
        <f>IFERROR(Calc!$J$18,"")</f>
        <v>May-2024</v>
      </c>
      <c r="J7" s="176" t="str">
        <f>IFERROR(Calc!$J$19,"")</f>
        <v>Jun-2024</v>
      </c>
      <c r="K7" s="176" t="str">
        <f>IFERROR(Calc!$J$20,"")</f>
        <v>Jul-2024</v>
      </c>
      <c r="L7" s="176" t="str">
        <f>IFERROR(Calc!$J$21,"")</f>
        <v>Aug-2024</v>
      </c>
      <c r="M7" s="176" t="str">
        <f>IFERROR(Calc!$J$22,"")</f>
        <v>Sep-2024</v>
      </c>
      <c r="N7" s="176" t="str">
        <f>IFERROR(Calc!$J$23,"")</f>
        <v>Oct-2024</v>
      </c>
      <c r="O7" s="176" t="str">
        <f>IFERROR(Calc!$J$24,"")</f>
        <v>Nov-2024</v>
      </c>
      <c r="P7" s="176" t="str">
        <f>IFERROR(Calc!$J$25,"")</f>
        <v>Dec-2024</v>
      </c>
      <c r="Q7" s="56"/>
    </row>
    <row r="8" spans="1:18" x14ac:dyDescent="0.25">
      <c r="B8" s="54"/>
      <c r="C8" s="157" t="s">
        <v>47</v>
      </c>
      <c r="D8" s="157" t="s">
        <v>49</v>
      </c>
      <c r="E8" s="158">
        <v>1000</v>
      </c>
      <c r="F8" s="158">
        <v>950</v>
      </c>
      <c r="G8" s="158">
        <v>900</v>
      </c>
      <c r="H8" s="158">
        <v>850</v>
      </c>
      <c r="I8" s="158">
        <v>800</v>
      </c>
      <c r="J8" s="158">
        <v>750</v>
      </c>
      <c r="K8" s="158">
        <v>700</v>
      </c>
      <c r="L8" s="158">
        <v>650</v>
      </c>
      <c r="M8" s="158">
        <v>600</v>
      </c>
      <c r="N8" s="158">
        <v>550</v>
      </c>
      <c r="O8" s="158">
        <v>500</v>
      </c>
      <c r="P8" s="158">
        <v>450</v>
      </c>
      <c r="Q8" s="56"/>
    </row>
    <row r="9" spans="1:18" x14ac:dyDescent="0.25">
      <c r="B9" s="54"/>
      <c r="C9" s="157" t="s">
        <v>47</v>
      </c>
      <c r="D9" s="157" t="s">
        <v>50</v>
      </c>
      <c r="E9" s="158">
        <v>5000</v>
      </c>
      <c r="F9" s="158">
        <v>4950</v>
      </c>
      <c r="G9" s="158">
        <v>4900</v>
      </c>
      <c r="H9" s="158">
        <v>4850</v>
      </c>
      <c r="I9" s="158">
        <v>4800</v>
      </c>
      <c r="J9" s="158">
        <v>4750</v>
      </c>
      <c r="K9" s="158">
        <v>4700</v>
      </c>
      <c r="L9" s="158">
        <v>4650</v>
      </c>
      <c r="M9" s="158">
        <v>4600</v>
      </c>
      <c r="N9" s="158">
        <v>4550</v>
      </c>
      <c r="O9" s="158">
        <v>4500</v>
      </c>
      <c r="P9" s="158">
        <v>4450</v>
      </c>
      <c r="Q9" s="56"/>
    </row>
    <row r="10" spans="1:18" x14ac:dyDescent="0.25">
      <c r="B10" s="54"/>
      <c r="C10" s="157" t="s">
        <v>47</v>
      </c>
      <c r="D10" s="157" t="s">
        <v>51</v>
      </c>
      <c r="E10" s="158">
        <v>3000</v>
      </c>
      <c r="F10" s="158">
        <v>3050</v>
      </c>
      <c r="G10" s="158">
        <v>3100</v>
      </c>
      <c r="H10" s="158">
        <v>3150</v>
      </c>
      <c r="I10" s="158">
        <v>3200</v>
      </c>
      <c r="J10" s="158">
        <v>3250</v>
      </c>
      <c r="K10" s="158">
        <v>3300</v>
      </c>
      <c r="L10" s="158">
        <v>3350</v>
      </c>
      <c r="M10" s="158">
        <v>3400</v>
      </c>
      <c r="N10" s="158">
        <v>3450</v>
      </c>
      <c r="O10" s="158">
        <v>3500</v>
      </c>
      <c r="P10" s="158">
        <v>3550</v>
      </c>
      <c r="Q10" s="56"/>
    </row>
    <row r="11" spans="1:18" x14ac:dyDescent="0.25">
      <c r="B11" s="54"/>
      <c r="C11" s="157" t="s">
        <v>48</v>
      </c>
      <c r="D11" s="157" t="s">
        <v>52</v>
      </c>
      <c r="E11" s="158">
        <v>2000</v>
      </c>
      <c r="F11" s="158">
        <v>1980</v>
      </c>
      <c r="G11" s="158">
        <v>1960</v>
      </c>
      <c r="H11" s="158">
        <v>1940</v>
      </c>
      <c r="I11" s="158">
        <v>1920</v>
      </c>
      <c r="J11" s="158">
        <v>1900</v>
      </c>
      <c r="K11" s="158">
        <v>1880</v>
      </c>
      <c r="L11" s="158">
        <v>1860</v>
      </c>
      <c r="M11" s="158">
        <v>1840</v>
      </c>
      <c r="N11" s="158">
        <v>1820</v>
      </c>
      <c r="O11" s="158">
        <v>1800</v>
      </c>
      <c r="P11" s="158">
        <v>1780</v>
      </c>
      <c r="Q11" s="56"/>
    </row>
    <row r="12" spans="1:18" x14ac:dyDescent="0.25">
      <c r="B12" s="54"/>
      <c r="C12" s="157" t="s">
        <v>48</v>
      </c>
      <c r="D12" s="157" t="s">
        <v>53</v>
      </c>
      <c r="E12" s="158">
        <v>1500</v>
      </c>
      <c r="F12" s="158">
        <v>1520</v>
      </c>
      <c r="G12" s="158">
        <v>1540</v>
      </c>
      <c r="H12" s="158">
        <v>1560</v>
      </c>
      <c r="I12" s="158">
        <v>1580</v>
      </c>
      <c r="J12" s="158">
        <v>1600</v>
      </c>
      <c r="K12" s="158">
        <v>1620</v>
      </c>
      <c r="L12" s="158">
        <v>1640</v>
      </c>
      <c r="M12" s="158">
        <v>1660</v>
      </c>
      <c r="N12" s="158">
        <v>1680</v>
      </c>
      <c r="O12" s="158">
        <v>1700</v>
      </c>
      <c r="P12" s="158">
        <v>1720</v>
      </c>
      <c r="Q12" s="56"/>
    </row>
    <row r="13" spans="1:18" x14ac:dyDescent="0.25">
      <c r="B13" s="54"/>
      <c r="C13" s="157" t="s">
        <v>54</v>
      </c>
      <c r="D13" s="157" t="s">
        <v>55</v>
      </c>
      <c r="E13" s="158">
        <v>2000</v>
      </c>
      <c r="F13" s="158">
        <v>0</v>
      </c>
      <c r="G13" s="158">
        <v>2000</v>
      </c>
      <c r="H13" s="158">
        <v>2000</v>
      </c>
      <c r="I13" s="158">
        <v>2000</v>
      </c>
      <c r="J13" s="158">
        <v>2000</v>
      </c>
      <c r="K13" s="158">
        <v>0</v>
      </c>
      <c r="L13" s="158">
        <v>2000</v>
      </c>
      <c r="M13" s="158">
        <v>0</v>
      </c>
      <c r="N13" s="158">
        <v>0</v>
      </c>
      <c r="O13" s="158">
        <v>2000</v>
      </c>
      <c r="P13" s="158">
        <v>2000</v>
      </c>
      <c r="Q13" s="56"/>
    </row>
    <row r="14" spans="1:18" x14ac:dyDescent="0.25">
      <c r="B14" s="54"/>
      <c r="C14" s="157" t="s">
        <v>54</v>
      </c>
      <c r="D14" s="157" t="s">
        <v>56</v>
      </c>
      <c r="E14" s="158">
        <v>1000</v>
      </c>
      <c r="F14" s="158">
        <v>1000</v>
      </c>
      <c r="G14" s="158">
        <v>0</v>
      </c>
      <c r="H14" s="158">
        <v>1000</v>
      </c>
      <c r="I14" s="158">
        <v>0</v>
      </c>
      <c r="J14" s="158">
        <v>1000</v>
      </c>
      <c r="K14" s="158">
        <v>0</v>
      </c>
      <c r="L14" s="158">
        <v>0</v>
      </c>
      <c r="M14" s="158">
        <v>1000</v>
      </c>
      <c r="N14" s="158">
        <v>0</v>
      </c>
      <c r="O14" s="158">
        <v>0</v>
      </c>
      <c r="P14" s="158">
        <v>1000</v>
      </c>
      <c r="Q14" s="56"/>
    </row>
    <row r="15" spans="1:18" x14ac:dyDescent="0.25">
      <c r="B15" s="54"/>
      <c r="C15" s="157" t="s">
        <v>54</v>
      </c>
      <c r="D15" s="157" t="s">
        <v>57</v>
      </c>
      <c r="E15" s="158">
        <v>500</v>
      </c>
      <c r="F15" s="158">
        <v>0</v>
      </c>
      <c r="G15" s="158">
        <v>500</v>
      </c>
      <c r="H15" s="158">
        <v>0</v>
      </c>
      <c r="I15" s="158">
        <v>500</v>
      </c>
      <c r="J15" s="158">
        <v>0</v>
      </c>
      <c r="K15" s="158">
        <v>500</v>
      </c>
      <c r="L15" s="158">
        <v>0</v>
      </c>
      <c r="M15" s="158">
        <v>500</v>
      </c>
      <c r="N15" s="158">
        <v>0</v>
      </c>
      <c r="O15" s="158">
        <v>500</v>
      </c>
      <c r="P15" s="158">
        <v>0</v>
      </c>
      <c r="Q15" s="56"/>
    </row>
    <row r="16" spans="1:18" x14ac:dyDescent="0.25">
      <c r="B16" s="54"/>
      <c r="C16" s="157"/>
      <c r="D16" s="157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56"/>
    </row>
    <row r="17" spans="2:17" x14ac:dyDescent="0.25">
      <c r="B17" s="54"/>
      <c r="C17" s="157"/>
      <c r="D17" s="157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56"/>
    </row>
    <row r="18" spans="2:17" hidden="1" outlineLevel="1" x14ac:dyDescent="0.25">
      <c r="B18" s="54"/>
      <c r="C18" s="157"/>
      <c r="D18" s="157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56"/>
    </row>
    <row r="19" spans="2:17" hidden="1" outlineLevel="1" x14ac:dyDescent="0.25">
      <c r="B19" s="54"/>
      <c r="C19" s="157"/>
      <c r="D19" s="157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56"/>
    </row>
    <row r="20" spans="2:17" hidden="1" outlineLevel="1" x14ac:dyDescent="0.25">
      <c r="B20" s="54"/>
      <c r="C20" s="157"/>
      <c r="D20" s="157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56"/>
    </row>
    <row r="21" spans="2:17" hidden="1" outlineLevel="1" x14ac:dyDescent="0.25">
      <c r="B21" s="54"/>
      <c r="C21" s="157"/>
      <c r="D21" s="157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56"/>
    </row>
    <row r="22" spans="2:17" hidden="1" outlineLevel="1" x14ac:dyDescent="0.25">
      <c r="B22" s="54"/>
      <c r="C22" s="157"/>
      <c r="D22" s="157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56"/>
    </row>
    <row r="23" spans="2:17" hidden="1" outlineLevel="1" x14ac:dyDescent="0.25">
      <c r="B23" s="54"/>
      <c r="C23" s="157"/>
      <c r="D23" s="157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56"/>
    </row>
    <row r="24" spans="2:17" hidden="1" outlineLevel="1" x14ac:dyDescent="0.25">
      <c r="B24" s="54"/>
      <c r="C24" s="157"/>
      <c r="D24" s="157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56"/>
    </row>
    <row r="25" spans="2:17" hidden="1" outlineLevel="1" x14ac:dyDescent="0.25">
      <c r="B25" s="54"/>
      <c r="C25" s="157"/>
      <c r="D25" s="157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56"/>
    </row>
    <row r="26" spans="2:17" hidden="1" outlineLevel="1" x14ac:dyDescent="0.25">
      <c r="B26" s="54"/>
      <c r="C26" s="157"/>
      <c r="D26" s="157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56"/>
    </row>
    <row r="27" spans="2:17" hidden="1" outlineLevel="1" x14ac:dyDescent="0.25">
      <c r="B27" s="54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56"/>
    </row>
    <row r="28" spans="2:17" hidden="1" outlineLevel="1" x14ac:dyDescent="0.25">
      <c r="B28" s="54"/>
      <c r="C28" s="157"/>
      <c r="D28" s="157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56"/>
    </row>
    <row r="29" spans="2:17" hidden="1" outlineLevel="1" x14ac:dyDescent="0.25">
      <c r="B29" s="54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56"/>
    </row>
    <row r="30" spans="2:17" hidden="1" outlineLevel="1" x14ac:dyDescent="0.25">
      <c r="B30" s="54"/>
      <c r="C30" s="157"/>
      <c r="D30" s="157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56"/>
    </row>
    <row r="31" spans="2:17" hidden="1" outlineLevel="1" x14ac:dyDescent="0.25">
      <c r="B31" s="54"/>
      <c r="C31" s="157"/>
      <c r="D31" s="157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56"/>
    </row>
    <row r="32" spans="2:17" hidden="1" outlineLevel="1" x14ac:dyDescent="0.25">
      <c r="B32" s="54"/>
      <c r="C32" s="157"/>
      <c r="D32" s="157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56"/>
    </row>
    <row r="33" spans="2:17" ht="15" hidden="1" customHeight="1" outlineLevel="1" x14ac:dyDescent="0.25">
      <c r="B33" s="54"/>
      <c r="C33" s="157"/>
      <c r="D33" s="157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56"/>
    </row>
    <row r="34" spans="2:17" ht="15" hidden="1" customHeight="1" outlineLevel="1" x14ac:dyDescent="0.25">
      <c r="B34" s="54"/>
      <c r="C34" s="157"/>
      <c r="D34" s="157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56"/>
    </row>
    <row r="35" spans="2:17" ht="15" hidden="1" customHeight="1" outlineLevel="1" x14ac:dyDescent="0.25">
      <c r="B35" s="54"/>
      <c r="C35" s="157"/>
      <c r="D35" s="157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56"/>
    </row>
    <row r="36" spans="2:17" ht="15" hidden="1" customHeight="1" outlineLevel="1" x14ac:dyDescent="0.25">
      <c r="B36" s="54"/>
      <c r="C36" s="157"/>
      <c r="D36" s="157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56"/>
    </row>
    <row r="37" spans="2:17" ht="15" hidden="1" customHeight="1" outlineLevel="1" x14ac:dyDescent="0.25">
      <c r="B37" s="54"/>
      <c r="C37" s="157"/>
      <c r="D37" s="157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56"/>
    </row>
    <row r="38" spans="2:17" ht="15" hidden="1" customHeight="1" outlineLevel="1" x14ac:dyDescent="0.25">
      <c r="B38" s="54"/>
      <c r="C38" s="157"/>
      <c r="D38" s="157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56"/>
    </row>
    <row r="39" spans="2:17" ht="15" hidden="1" customHeight="1" outlineLevel="1" x14ac:dyDescent="0.25">
      <c r="B39" s="54"/>
      <c r="C39" s="157"/>
      <c r="D39" s="157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56"/>
    </row>
    <row r="40" spans="2:17" ht="15" hidden="1" customHeight="1" outlineLevel="1" x14ac:dyDescent="0.25">
      <c r="B40" s="54"/>
      <c r="C40" s="157"/>
      <c r="D40" s="157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56"/>
    </row>
    <row r="41" spans="2:17" ht="15" hidden="1" customHeight="1" outlineLevel="1" x14ac:dyDescent="0.25">
      <c r="B41" s="54"/>
      <c r="C41" s="157"/>
      <c r="D41" s="157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56"/>
    </row>
    <row r="42" spans="2:17" ht="15" hidden="1" customHeight="1" outlineLevel="1" x14ac:dyDescent="0.25">
      <c r="B42" s="54"/>
      <c r="C42" s="157"/>
      <c r="D42" s="157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56"/>
    </row>
    <row r="43" spans="2:17" ht="15" hidden="1" customHeight="1" outlineLevel="1" x14ac:dyDescent="0.25">
      <c r="B43" s="54"/>
      <c r="C43" s="157"/>
      <c r="D43" s="157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56"/>
    </row>
    <row r="44" spans="2:17" ht="15" hidden="1" customHeight="1" outlineLevel="1" x14ac:dyDescent="0.25">
      <c r="B44" s="54"/>
      <c r="C44" s="157"/>
      <c r="D44" s="157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56"/>
    </row>
    <row r="45" spans="2:17" ht="15" hidden="1" customHeight="1" outlineLevel="1" x14ac:dyDescent="0.25">
      <c r="B45" s="54"/>
      <c r="C45" s="157"/>
      <c r="D45" s="157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56"/>
    </row>
    <row r="46" spans="2:17" ht="15" hidden="1" customHeight="1" outlineLevel="1" x14ac:dyDescent="0.25">
      <c r="B46" s="54"/>
      <c r="C46" s="157"/>
      <c r="D46" s="157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56"/>
    </row>
    <row r="47" spans="2:17" ht="15" hidden="1" customHeight="1" outlineLevel="1" x14ac:dyDescent="0.25">
      <c r="B47" s="54"/>
      <c r="C47" s="157"/>
      <c r="D47" s="157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56"/>
    </row>
    <row r="48" spans="2:17" ht="15" hidden="1" customHeight="1" outlineLevel="1" x14ac:dyDescent="0.25">
      <c r="B48" s="54"/>
      <c r="C48" s="157"/>
      <c r="D48" s="157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56"/>
    </row>
    <row r="49" spans="2:17" ht="15" hidden="1" customHeight="1" outlineLevel="1" x14ac:dyDescent="0.25">
      <c r="B49" s="54"/>
      <c r="C49" s="157"/>
      <c r="D49" s="157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56"/>
    </row>
    <row r="50" spans="2:17" ht="15" hidden="1" customHeight="1" outlineLevel="1" x14ac:dyDescent="0.25">
      <c r="B50" s="54"/>
      <c r="C50" s="157"/>
      <c r="D50" s="157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56"/>
    </row>
    <row r="51" spans="2:17" ht="15" hidden="1" customHeight="1" outlineLevel="1" x14ac:dyDescent="0.25">
      <c r="B51" s="54"/>
      <c r="C51" s="157"/>
      <c r="D51" s="157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56"/>
    </row>
    <row r="52" spans="2:17" ht="15" hidden="1" customHeight="1" outlineLevel="1" x14ac:dyDescent="0.25">
      <c r="B52" s="54"/>
      <c r="C52" s="157"/>
      <c r="D52" s="157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56"/>
    </row>
    <row r="53" spans="2:17" ht="15" hidden="1" customHeight="1" outlineLevel="1" x14ac:dyDescent="0.25">
      <c r="B53" s="54"/>
      <c r="C53" s="157"/>
      <c r="D53" s="157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56"/>
    </row>
    <row r="54" spans="2:17" ht="15" hidden="1" customHeight="1" outlineLevel="1" x14ac:dyDescent="0.25">
      <c r="B54" s="54"/>
      <c r="C54" s="157"/>
      <c r="D54" s="157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56"/>
    </row>
    <row r="55" spans="2:17" ht="15" hidden="1" customHeight="1" outlineLevel="1" x14ac:dyDescent="0.25">
      <c r="B55" s="54"/>
      <c r="C55" s="157"/>
      <c r="D55" s="157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56"/>
    </row>
    <row r="56" spans="2:17" ht="15" hidden="1" customHeight="1" outlineLevel="1" x14ac:dyDescent="0.25">
      <c r="B56" s="54"/>
      <c r="C56" s="157"/>
      <c r="D56" s="157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56"/>
    </row>
    <row r="57" spans="2:17" ht="15" hidden="1" customHeight="1" outlineLevel="1" x14ac:dyDescent="0.25">
      <c r="B57" s="54"/>
      <c r="C57" s="157"/>
      <c r="D57" s="157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56"/>
    </row>
    <row r="58" spans="2:17" ht="15" customHeight="1" collapsed="1" x14ac:dyDescent="0.25">
      <c r="B58" s="54"/>
      <c r="C58" s="159" t="s">
        <v>19</v>
      </c>
      <c r="D58" s="159"/>
      <c r="E58" s="160">
        <f>SUM(E8:E17)</f>
        <v>16000</v>
      </c>
      <c r="F58" s="160">
        <f t="shared" ref="F58:P58" si="0">SUM(F8:F17)</f>
        <v>13450</v>
      </c>
      <c r="G58" s="160">
        <f t="shared" si="0"/>
        <v>14900</v>
      </c>
      <c r="H58" s="160">
        <f t="shared" si="0"/>
        <v>15350</v>
      </c>
      <c r="I58" s="160">
        <f t="shared" si="0"/>
        <v>14800</v>
      </c>
      <c r="J58" s="160">
        <f t="shared" si="0"/>
        <v>15250</v>
      </c>
      <c r="K58" s="160">
        <f t="shared" si="0"/>
        <v>12700</v>
      </c>
      <c r="L58" s="160">
        <f t="shared" si="0"/>
        <v>14150</v>
      </c>
      <c r="M58" s="160">
        <f t="shared" si="0"/>
        <v>13600</v>
      </c>
      <c r="N58" s="160">
        <f t="shared" si="0"/>
        <v>12050</v>
      </c>
      <c r="O58" s="160">
        <f t="shared" si="0"/>
        <v>14500</v>
      </c>
      <c r="P58" s="160">
        <f t="shared" si="0"/>
        <v>14950</v>
      </c>
      <c r="Q58" s="56"/>
    </row>
    <row r="59" spans="2:17" ht="14.25" customHeight="1" x14ac:dyDescent="0.25">
      <c r="B59" s="54"/>
      <c r="C59" s="107"/>
      <c r="D59" s="107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56"/>
    </row>
    <row r="60" spans="2:17" ht="21.95" customHeight="1" x14ac:dyDescent="0.25">
      <c r="B60" s="54"/>
      <c r="C60" s="161" t="s">
        <v>113</v>
      </c>
      <c r="D60" s="161" t="s">
        <v>110</v>
      </c>
      <c r="E60" s="175" t="str">
        <f>IFERROR(Calc!$J$14,"")</f>
        <v>Jan-2024</v>
      </c>
      <c r="F60" s="175" t="str">
        <f>IFERROR(Calc!$J$15,"")</f>
        <v>Feb-2024</v>
      </c>
      <c r="G60" s="175" t="str">
        <f>IFERROR(Calc!$J$16,"")</f>
        <v>Mar-2024</v>
      </c>
      <c r="H60" s="175" t="str">
        <f>IFERROR(Calc!$J$17,"")</f>
        <v>Apr-2024</v>
      </c>
      <c r="I60" s="175" t="str">
        <f>IFERROR(Calc!$J$18,"")</f>
        <v>May-2024</v>
      </c>
      <c r="J60" s="175" t="str">
        <f>IFERROR(Calc!$J$19,"")</f>
        <v>Jun-2024</v>
      </c>
      <c r="K60" s="175" t="str">
        <f>IFERROR(Calc!$J$20,"")</f>
        <v>Jul-2024</v>
      </c>
      <c r="L60" s="175" t="str">
        <f>IFERROR(Calc!$J$21,"")</f>
        <v>Aug-2024</v>
      </c>
      <c r="M60" s="175" t="str">
        <f>IFERROR(Calc!$J$22,"")</f>
        <v>Sep-2024</v>
      </c>
      <c r="N60" s="175" t="str">
        <f>IFERROR(Calc!$J$23,"")</f>
        <v>Oct-2024</v>
      </c>
      <c r="O60" s="175" t="str">
        <f>IFERROR(Calc!$J$24,"")</f>
        <v>Nov-2024</v>
      </c>
      <c r="P60" s="175" t="str">
        <f>IFERROR(Calc!$J$25,"")</f>
        <v>Dec-2024</v>
      </c>
      <c r="Q60" s="56"/>
    </row>
    <row r="61" spans="2:17" ht="15" customHeight="1" x14ac:dyDescent="0.25">
      <c r="B61" s="54"/>
      <c r="C61" s="162" t="s">
        <v>59</v>
      </c>
      <c r="D61" s="162" t="s">
        <v>60</v>
      </c>
      <c r="E61" s="163">
        <v>500</v>
      </c>
      <c r="F61" s="163">
        <v>550</v>
      </c>
      <c r="G61" s="163">
        <v>600</v>
      </c>
      <c r="H61" s="163">
        <v>650</v>
      </c>
      <c r="I61" s="163">
        <v>700</v>
      </c>
      <c r="J61" s="163">
        <v>750</v>
      </c>
      <c r="K61" s="163">
        <v>800</v>
      </c>
      <c r="L61" s="163">
        <v>850</v>
      </c>
      <c r="M61" s="163">
        <v>900</v>
      </c>
      <c r="N61" s="163">
        <v>950</v>
      </c>
      <c r="O61" s="163">
        <v>1000</v>
      </c>
      <c r="P61" s="163">
        <v>1050</v>
      </c>
      <c r="Q61" s="56"/>
    </row>
    <row r="62" spans="2:17" ht="15" customHeight="1" x14ac:dyDescent="0.25">
      <c r="B62" s="54"/>
      <c r="C62" s="162" t="s">
        <v>59</v>
      </c>
      <c r="D62" s="162" t="s">
        <v>61</v>
      </c>
      <c r="E62" s="163">
        <v>400</v>
      </c>
      <c r="F62" s="163">
        <v>450</v>
      </c>
      <c r="G62" s="163">
        <v>500</v>
      </c>
      <c r="H62" s="163">
        <v>550</v>
      </c>
      <c r="I62" s="163">
        <v>600</v>
      </c>
      <c r="J62" s="163">
        <v>650</v>
      </c>
      <c r="K62" s="163">
        <v>700</v>
      </c>
      <c r="L62" s="163">
        <v>750</v>
      </c>
      <c r="M62" s="163">
        <v>800</v>
      </c>
      <c r="N62" s="163">
        <v>850</v>
      </c>
      <c r="O62" s="163">
        <v>900</v>
      </c>
      <c r="P62" s="163">
        <v>950</v>
      </c>
      <c r="Q62" s="56"/>
    </row>
    <row r="63" spans="2:17" ht="15" customHeight="1" x14ac:dyDescent="0.25">
      <c r="B63" s="54"/>
      <c r="C63" s="162" t="s">
        <v>59</v>
      </c>
      <c r="D63" s="162" t="s">
        <v>62</v>
      </c>
      <c r="E63" s="163">
        <v>300</v>
      </c>
      <c r="F63" s="163">
        <v>350</v>
      </c>
      <c r="G63" s="163">
        <v>400</v>
      </c>
      <c r="H63" s="163">
        <v>450</v>
      </c>
      <c r="I63" s="163">
        <v>500</v>
      </c>
      <c r="J63" s="163">
        <v>550</v>
      </c>
      <c r="K63" s="163">
        <v>600</v>
      </c>
      <c r="L63" s="163">
        <v>650</v>
      </c>
      <c r="M63" s="163">
        <v>700</v>
      </c>
      <c r="N63" s="163">
        <v>750</v>
      </c>
      <c r="O63" s="163">
        <v>800</v>
      </c>
      <c r="P63" s="163">
        <v>850</v>
      </c>
      <c r="Q63" s="56"/>
    </row>
    <row r="64" spans="2:17" ht="15" customHeight="1" x14ac:dyDescent="0.25">
      <c r="B64" s="54"/>
      <c r="C64" s="162" t="s">
        <v>66</v>
      </c>
      <c r="D64" s="162" t="s">
        <v>63</v>
      </c>
      <c r="E64" s="163">
        <v>1500</v>
      </c>
      <c r="F64" s="163">
        <v>1500</v>
      </c>
      <c r="G64" s="163">
        <v>1500</v>
      </c>
      <c r="H64" s="163">
        <v>1500</v>
      </c>
      <c r="I64" s="163">
        <v>1500</v>
      </c>
      <c r="J64" s="163">
        <v>1500</v>
      </c>
      <c r="K64" s="163">
        <v>1500</v>
      </c>
      <c r="L64" s="163">
        <v>1500</v>
      </c>
      <c r="M64" s="163">
        <v>1500</v>
      </c>
      <c r="N64" s="163">
        <v>1500</v>
      </c>
      <c r="O64" s="163">
        <v>1500</v>
      </c>
      <c r="P64" s="163">
        <v>1500</v>
      </c>
      <c r="Q64" s="56"/>
    </row>
    <row r="65" spans="2:17" ht="15" customHeight="1" x14ac:dyDescent="0.25">
      <c r="B65" s="54"/>
      <c r="C65" s="162" t="s">
        <v>66</v>
      </c>
      <c r="D65" s="162" t="s">
        <v>64</v>
      </c>
      <c r="E65" s="163">
        <v>500</v>
      </c>
      <c r="F65" s="163">
        <v>500</v>
      </c>
      <c r="G65" s="163">
        <v>500</v>
      </c>
      <c r="H65" s="163">
        <v>500</v>
      </c>
      <c r="I65" s="163">
        <v>500</v>
      </c>
      <c r="J65" s="163">
        <v>500</v>
      </c>
      <c r="K65" s="163">
        <v>500</v>
      </c>
      <c r="L65" s="163">
        <v>500</v>
      </c>
      <c r="M65" s="163">
        <v>500</v>
      </c>
      <c r="N65" s="163">
        <v>500</v>
      </c>
      <c r="O65" s="163">
        <v>500</v>
      </c>
      <c r="P65" s="163">
        <v>500</v>
      </c>
      <c r="Q65" s="56"/>
    </row>
    <row r="66" spans="2:17" ht="15" customHeight="1" x14ac:dyDescent="0.25">
      <c r="B66" s="54"/>
      <c r="C66" s="162" t="s">
        <v>66</v>
      </c>
      <c r="D66" s="162" t="s">
        <v>65</v>
      </c>
      <c r="E66" s="163">
        <v>1000</v>
      </c>
      <c r="F66" s="163">
        <v>1000</v>
      </c>
      <c r="G66" s="163">
        <v>1000</v>
      </c>
      <c r="H66" s="163">
        <v>1000</v>
      </c>
      <c r="I66" s="163">
        <v>1000</v>
      </c>
      <c r="J66" s="163">
        <v>1000</v>
      </c>
      <c r="K66" s="163">
        <v>1000</v>
      </c>
      <c r="L66" s="163">
        <v>1000</v>
      </c>
      <c r="M66" s="163">
        <v>1000</v>
      </c>
      <c r="N66" s="163">
        <v>1000</v>
      </c>
      <c r="O66" s="163">
        <v>1000</v>
      </c>
      <c r="P66" s="163">
        <v>1000</v>
      </c>
      <c r="Q66" s="56"/>
    </row>
    <row r="67" spans="2:17" ht="15" customHeight="1" x14ac:dyDescent="0.25">
      <c r="B67" s="54"/>
      <c r="C67" s="162" t="s">
        <v>67</v>
      </c>
      <c r="D67" s="162" t="s">
        <v>68</v>
      </c>
      <c r="E67" s="163">
        <v>2000</v>
      </c>
      <c r="F67" s="163">
        <v>2100</v>
      </c>
      <c r="G67" s="163">
        <v>2200</v>
      </c>
      <c r="H67" s="163">
        <v>2300</v>
      </c>
      <c r="I67" s="163">
        <v>2400</v>
      </c>
      <c r="J67" s="163">
        <v>2500</v>
      </c>
      <c r="K67" s="163">
        <v>2600</v>
      </c>
      <c r="L67" s="163">
        <v>2700</v>
      </c>
      <c r="M67" s="163">
        <v>2800</v>
      </c>
      <c r="N67" s="163">
        <v>2900</v>
      </c>
      <c r="O67" s="163">
        <v>3000</v>
      </c>
      <c r="P67" s="163">
        <v>3100</v>
      </c>
      <c r="Q67" s="56"/>
    </row>
    <row r="68" spans="2:17" ht="15" customHeight="1" x14ac:dyDescent="0.25">
      <c r="B68" s="54"/>
      <c r="C68" s="162" t="s">
        <v>67</v>
      </c>
      <c r="D68" s="162" t="s">
        <v>69</v>
      </c>
      <c r="E68" s="163">
        <v>1000</v>
      </c>
      <c r="F68" s="163">
        <v>900</v>
      </c>
      <c r="G68" s="163">
        <v>800</v>
      </c>
      <c r="H68" s="163">
        <v>700</v>
      </c>
      <c r="I68" s="163">
        <v>600</v>
      </c>
      <c r="J68" s="163">
        <v>500</v>
      </c>
      <c r="K68" s="163">
        <v>400</v>
      </c>
      <c r="L68" s="163">
        <v>300</v>
      </c>
      <c r="M68" s="163">
        <v>200</v>
      </c>
      <c r="N68" s="163">
        <v>100</v>
      </c>
      <c r="O68" s="163">
        <v>0</v>
      </c>
      <c r="P68" s="163">
        <v>0</v>
      </c>
      <c r="Q68" s="56"/>
    </row>
    <row r="69" spans="2:17" ht="15" customHeight="1" x14ac:dyDescent="0.25">
      <c r="B69" s="54"/>
      <c r="C69" s="162"/>
      <c r="D69" s="162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56"/>
    </row>
    <row r="70" spans="2:17" ht="15" customHeight="1" x14ac:dyDescent="0.25">
      <c r="B70" s="54"/>
      <c r="C70" s="162"/>
      <c r="D70" s="162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56"/>
    </row>
    <row r="71" spans="2:17" ht="15" hidden="1" customHeight="1" outlineLevel="1" x14ac:dyDescent="0.25">
      <c r="B71" s="54"/>
      <c r="C71" s="162"/>
      <c r="D71" s="162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56"/>
    </row>
    <row r="72" spans="2:17" ht="15" hidden="1" customHeight="1" outlineLevel="1" x14ac:dyDescent="0.25">
      <c r="B72" s="54"/>
      <c r="C72" s="162"/>
      <c r="D72" s="162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56"/>
    </row>
    <row r="73" spans="2:17" ht="15" hidden="1" customHeight="1" outlineLevel="1" x14ac:dyDescent="0.25">
      <c r="B73" s="54"/>
      <c r="C73" s="162"/>
      <c r="D73" s="162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56"/>
    </row>
    <row r="74" spans="2:17" ht="15" hidden="1" customHeight="1" outlineLevel="1" x14ac:dyDescent="0.25">
      <c r="B74" s="54"/>
      <c r="C74" s="162"/>
      <c r="D74" s="162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  <c r="P74" s="163"/>
      <c r="Q74" s="56"/>
    </row>
    <row r="75" spans="2:17" ht="15" hidden="1" customHeight="1" outlineLevel="1" x14ac:dyDescent="0.25">
      <c r="B75" s="54"/>
      <c r="C75" s="162"/>
      <c r="D75" s="162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56"/>
    </row>
    <row r="76" spans="2:17" ht="15" hidden="1" customHeight="1" outlineLevel="1" x14ac:dyDescent="0.25">
      <c r="B76" s="54"/>
      <c r="C76" s="162"/>
      <c r="D76" s="162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56"/>
    </row>
    <row r="77" spans="2:17" ht="15" hidden="1" customHeight="1" outlineLevel="1" x14ac:dyDescent="0.25">
      <c r="B77" s="54"/>
      <c r="C77" s="162"/>
      <c r="D77" s="162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56"/>
    </row>
    <row r="78" spans="2:17" ht="15" hidden="1" customHeight="1" outlineLevel="1" x14ac:dyDescent="0.25">
      <c r="B78" s="54"/>
      <c r="C78" s="162"/>
      <c r="D78" s="162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56"/>
    </row>
    <row r="79" spans="2:17" ht="15" hidden="1" customHeight="1" outlineLevel="1" x14ac:dyDescent="0.25">
      <c r="B79" s="54"/>
      <c r="C79" s="162"/>
      <c r="D79" s="162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56"/>
    </row>
    <row r="80" spans="2:17" ht="15" hidden="1" customHeight="1" outlineLevel="1" x14ac:dyDescent="0.25">
      <c r="B80" s="54"/>
      <c r="C80" s="162"/>
      <c r="D80" s="162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56"/>
    </row>
    <row r="81" spans="2:17" ht="15" hidden="1" customHeight="1" outlineLevel="1" x14ac:dyDescent="0.25">
      <c r="B81" s="54"/>
      <c r="C81" s="162"/>
      <c r="D81" s="162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56"/>
    </row>
    <row r="82" spans="2:17" ht="15" hidden="1" customHeight="1" outlineLevel="1" x14ac:dyDescent="0.25">
      <c r="B82" s="54"/>
      <c r="C82" s="162"/>
      <c r="D82" s="162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56"/>
    </row>
    <row r="83" spans="2:17" ht="15" hidden="1" customHeight="1" outlineLevel="1" x14ac:dyDescent="0.25">
      <c r="B83" s="54"/>
      <c r="C83" s="162"/>
      <c r="D83" s="162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56"/>
    </row>
    <row r="84" spans="2:17" ht="15" hidden="1" customHeight="1" outlineLevel="1" x14ac:dyDescent="0.25">
      <c r="B84" s="54"/>
      <c r="C84" s="162"/>
      <c r="D84" s="162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56"/>
    </row>
    <row r="85" spans="2:17" ht="15" hidden="1" customHeight="1" outlineLevel="1" x14ac:dyDescent="0.25">
      <c r="B85" s="54"/>
      <c r="C85" s="162"/>
      <c r="D85" s="162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56"/>
    </row>
    <row r="86" spans="2:17" ht="15" hidden="1" customHeight="1" outlineLevel="1" x14ac:dyDescent="0.25">
      <c r="B86" s="54"/>
      <c r="C86" s="162"/>
      <c r="D86" s="162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56"/>
    </row>
    <row r="87" spans="2:17" ht="15" hidden="1" customHeight="1" outlineLevel="1" x14ac:dyDescent="0.25">
      <c r="B87" s="54"/>
      <c r="C87" s="162"/>
      <c r="D87" s="162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56"/>
    </row>
    <row r="88" spans="2:17" ht="15" hidden="1" customHeight="1" outlineLevel="1" x14ac:dyDescent="0.25">
      <c r="B88" s="54"/>
      <c r="C88" s="162"/>
      <c r="D88" s="162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56"/>
    </row>
    <row r="89" spans="2:17" ht="15" hidden="1" customHeight="1" outlineLevel="1" x14ac:dyDescent="0.25">
      <c r="B89" s="54"/>
      <c r="C89" s="162"/>
      <c r="D89" s="162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56"/>
    </row>
    <row r="90" spans="2:17" ht="15" hidden="1" customHeight="1" outlineLevel="1" x14ac:dyDescent="0.25">
      <c r="B90" s="54"/>
      <c r="C90" s="162"/>
      <c r="D90" s="162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56"/>
    </row>
    <row r="91" spans="2:17" ht="15" hidden="1" customHeight="1" outlineLevel="1" x14ac:dyDescent="0.25">
      <c r="B91" s="54"/>
      <c r="C91" s="162"/>
      <c r="D91" s="162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56"/>
    </row>
    <row r="92" spans="2:17" ht="15" hidden="1" customHeight="1" outlineLevel="1" x14ac:dyDescent="0.25">
      <c r="B92" s="54"/>
      <c r="C92" s="162"/>
      <c r="D92" s="162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56"/>
    </row>
    <row r="93" spans="2:17" ht="15" hidden="1" customHeight="1" outlineLevel="1" x14ac:dyDescent="0.25">
      <c r="B93" s="54"/>
      <c r="C93" s="162"/>
      <c r="D93" s="162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56"/>
    </row>
    <row r="94" spans="2:17" ht="15" hidden="1" customHeight="1" outlineLevel="1" x14ac:dyDescent="0.25">
      <c r="B94" s="54"/>
      <c r="C94" s="162"/>
      <c r="D94" s="162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56"/>
    </row>
    <row r="95" spans="2:17" ht="15" hidden="1" customHeight="1" outlineLevel="1" x14ac:dyDescent="0.25">
      <c r="B95" s="54"/>
      <c r="C95" s="162"/>
      <c r="D95" s="162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56"/>
    </row>
    <row r="96" spans="2:17" ht="15" hidden="1" customHeight="1" outlineLevel="1" x14ac:dyDescent="0.25">
      <c r="B96" s="54"/>
      <c r="C96" s="162"/>
      <c r="D96" s="162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56"/>
    </row>
    <row r="97" spans="2:17" ht="15" hidden="1" customHeight="1" outlineLevel="1" x14ac:dyDescent="0.25">
      <c r="B97" s="54"/>
      <c r="C97" s="162"/>
      <c r="D97" s="162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56"/>
    </row>
    <row r="98" spans="2:17" ht="15" hidden="1" customHeight="1" outlineLevel="1" x14ac:dyDescent="0.25">
      <c r="B98" s="54"/>
      <c r="C98" s="162"/>
      <c r="D98" s="162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  <c r="P98" s="163"/>
      <c r="Q98" s="56"/>
    </row>
    <row r="99" spans="2:17" ht="15" hidden="1" customHeight="1" outlineLevel="1" x14ac:dyDescent="0.25">
      <c r="B99" s="54"/>
      <c r="C99" s="162"/>
      <c r="D99" s="162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56"/>
    </row>
    <row r="100" spans="2:17" ht="15" hidden="1" customHeight="1" outlineLevel="1" x14ac:dyDescent="0.25">
      <c r="B100" s="54"/>
      <c r="C100" s="162"/>
      <c r="D100" s="162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56"/>
    </row>
    <row r="101" spans="2:17" ht="15" hidden="1" customHeight="1" outlineLevel="1" x14ac:dyDescent="0.25">
      <c r="B101" s="54"/>
      <c r="C101" s="162"/>
      <c r="D101" s="162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  <c r="P101" s="163"/>
      <c r="Q101" s="56"/>
    </row>
    <row r="102" spans="2:17" ht="15" hidden="1" customHeight="1" outlineLevel="1" x14ac:dyDescent="0.25">
      <c r="B102" s="54"/>
      <c r="C102" s="162"/>
      <c r="D102" s="162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  <c r="P102" s="163"/>
      <c r="Q102" s="56"/>
    </row>
    <row r="103" spans="2:17" ht="15" hidden="1" customHeight="1" outlineLevel="1" x14ac:dyDescent="0.25">
      <c r="B103" s="54"/>
      <c r="C103" s="162"/>
      <c r="D103" s="162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56"/>
    </row>
    <row r="104" spans="2:17" ht="15" hidden="1" customHeight="1" outlineLevel="1" x14ac:dyDescent="0.25">
      <c r="B104" s="54"/>
      <c r="C104" s="162"/>
      <c r="D104" s="162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3"/>
      <c r="Q104" s="56"/>
    </row>
    <row r="105" spans="2:17" ht="15" hidden="1" customHeight="1" outlineLevel="1" x14ac:dyDescent="0.25">
      <c r="B105" s="54"/>
      <c r="C105" s="162"/>
      <c r="D105" s="162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63"/>
      <c r="P105" s="163"/>
      <c r="Q105" s="56"/>
    </row>
    <row r="106" spans="2:17" ht="15" hidden="1" customHeight="1" outlineLevel="1" x14ac:dyDescent="0.25">
      <c r="B106" s="54"/>
      <c r="C106" s="162"/>
      <c r="D106" s="162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56"/>
    </row>
    <row r="107" spans="2:17" ht="15" hidden="1" customHeight="1" outlineLevel="1" x14ac:dyDescent="0.25">
      <c r="B107" s="54"/>
      <c r="C107" s="162"/>
      <c r="D107" s="162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  <c r="P107" s="163"/>
      <c r="Q107" s="56"/>
    </row>
    <row r="108" spans="2:17" ht="15" hidden="1" customHeight="1" outlineLevel="1" x14ac:dyDescent="0.25">
      <c r="B108" s="54"/>
      <c r="C108" s="162"/>
      <c r="D108" s="162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56"/>
    </row>
    <row r="109" spans="2:17" ht="15" hidden="1" customHeight="1" outlineLevel="1" x14ac:dyDescent="0.25">
      <c r="B109" s="54"/>
      <c r="C109" s="162"/>
      <c r="D109" s="162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56"/>
    </row>
    <row r="110" spans="2:17" ht="15" hidden="1" customHeight="1" outlineLevel="1" x14ac:dyDescent="0.25">
      <c r="B110" s="54"/>
      <c r="C110" s="162"/>
      <c r="D110" s="162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56"/>
    </row>
    <row r="111" spans="2:17" ht="15" customHeight="1" collapsed="1" x14ac:dyDescent="0.25">
      <c r="B111" s="54"/>
      <c r="C111" s="164" t="s">
        <v>20</v>
      </c>
      <c r="D111" s="164"/>
      <c r="E111" s="165">
        <f>SUM(E61:E70)</f>
        <v>7200</v>
      </c>
      <c r="F111" s="165">
        <f t="shared" ref="F111:P111" si="1">SUM(F61:F70)</f>
        <v>7350</v>
      </c>
      <c r="G111" s="165">
        <f t="shared" si="1"/>
        <v>7500</v>
      </c>
      <c r="H111" s="165">
        <f t="shared" si="1"/>
        <v>7650</v>
      </c>
      <c r="I111" s="165">
        <f t="shared" si="1"/>
        <v>7800</v>
      </c>
      <c r="J111" s="165">
        <f t="shared" si="1"/>
        <v>7950</v>
      </c>
      <c r="K111" s="165">
        <f t="shared" si="1"/>
        <v>8100</v>
      </c>
      <c r="L111" s="165">
        <f t="shared" si="1"/>
        <v>8250</v>
      </c>
      <c r="M111" s="165">
        <f t="shared" si="1"/>
        <v>8400</v>
      </c>
      <c r="N111" s="165">
        <f t="shared" si="1"/>
        <v>8550</v>
      </c>
      <c r="O111" s="165">
        <f t="shared" si="1"/>
        <v>8700</v>
      </c>
      <c r="P111" s="165">
        <f t="shared" si="1"/>
        <v>8950</v>
      </c>
      <c r="Q111" s="56"/>
    </row>
    <row r="112" spans="2:17" ht="14.25" customHeight="1" x14ac:dyDescent="0.25">
      <c r="B112" s="54"/>
      <c r="C112" s="110"/>
      <c r="D112" s="110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56"/>
    </row>
    <row r="113" spans="2:17" ht="18.75" x14ac:dyDescent="0.25">
      <c r="B113" s="54"/>
      <c r="C113" s="118" t="s">
        <v>27</v>
      </c>
      <c r="D113" s="119"/>
      <c r="E113" s="154">
        <f t="shared" ref="E113:P113" si="2">E58-E111</f>
        <v>8800</v>
      </c>
      <c r="F113" s="154">
        <f t="shared" si="2"/>
        <v>6100</v>
      </c>
      <c r="G113" s="154">
        <f t="shared" si="2"/>
        <v>7400</v>
      </c>
      <c r="H113" s="154">
        <f t="shared" si="2"/>
        <v>7700</v>
      </c>
      <c r="I113" s="154">
        <f t="shared" si="2"/>
        <v>7000</v>
      </c>
      <c r="J113" s="154">
        <f t="shared" si="2"/>
        <v>7300</v>
      </c>
      <c r="K113" s="154">
        <f t="shared" si="2"/>
        <v>4600</v>
      </c>
      <c r="L113" s="154">
        <f t="shared" si="2"/>
        <v>5900</v>
      </c>
      <c r="M113" s="154">
        <f t="shared" si="2"/>
        <v>5200</v>
      </c>
      <c r="N113" s="154">
        <f t="shared" si="2"/>
        <v>3500</v>
      </c>
      <c r="O113" s="154">
        <f t="shared" si="2"/>
        <v>5800</v>
      </c>
      <c r="P113" s="155">
        <f t="shared" si="2"/>
        <v>6000</v>
      </c>
      <c r="Q113" s="56"/>
    </row>
    <row r="114" spans="2:17" ht="14.25" customHeight="1" x14ac:dyDescent="0.25">
      <c r="B114" s="57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9"/>
    </row>
    <row r="115" spans="2:17" ht="7.15" customHeight="1" x14ac:dyDescent="0.25"/>
  </sheetData>
  <sheetProtection algorithmName="SHA-512" hashValue="rC9j3E9IbToP73nh8m22hi+Z5kc2bJw18nFEERec6/sl04JHiVPDoQ+DJ9oAYxtQQG42aKdxKBb7Iqo14arAPg==" saltValue="wUo4Q0royymUGzxSKEZkjw==" spinCount="100000" sheet="1" objects="1" scenarios="1"/>
  <dataValidations count="2">
    <dataValidation type="list" allowBlank="1" showInputMessage="1" showErrorMessage="1" sqref="C8:C17" xr:uid="{6F087F2C-E09A-4E7C-9923-5955F46AD8DC}">
      <formula1>assetDD</formula1>
    </dataValidation>
    <dataValidation type="list" allowBlank="1" showInputMessage="1" showErrorMessage="1" sqref="C61:C70" xr:uid="{FAB83177-AFA5-40E0-9C95-1F1A9C2D86D5}">
      <formula1>liabilityDD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94401-B860-430C-AD7F-3FD3329A0FBD}">
  <dimension ref="B2:W75"/>
  <sheetViews>
    <sheetView showGridLines="0" showRowColHeaders="0" workbookViewId="0">
      <selection activeCell="A3" sqref="A3"/>
    </sheetView>
  </sheetViews>
  <sheetFormatPr defaultRowHeight="15" x14ac:dyDescent="0.25"/>
  <cols>
    <col min="1" max="1" width="9.140625" style="27"/>
    <col min="2" max="2" width="18.7109375" style="27" bestFit="1" customWidth="1"/>
    <col min="3" max="20" width="15.7109375" style="27" customWidth="1"/>
    <col min="21" max="16384" width="9.140625" style="27"/>
  </cols>
  <sheetData>
    <row r="2" spans="2:23" x14ac:dyDescent="0.25">
      <c r="B2" s="26"/>
      <c r="C2" s="112" t="str">
        <f>$H$14</f>
        <v>Jan</v>
      </c>
      <c r="D2" s="112" t="str">
        <f>$H$15</f>
        <v>Feb</v>
      </c>
      <c r="E2" s="112" t="str">
        <f>$H$16</f>
        <v>Mar</v>
      </c>
      <c r="F2" s="112" t="str">
        <f>$H$17</f>
        <v>Apr</v>
      </c>
      <c r="G2" s="112" t="str">
        <f>$H$18</f>
        <v>May</v>
      </c>
      <c r="H2" s="112" t="str">
        <f>$H$19</f>
        <v>Jun</v>
      </c>
      <c r="I2" s="112" t="str">
        <f>$H$20</f>
        <v>Jul</v>
      </c>
      <c r="J2" s="112" t="str">
        <f>$H$21</f>
        <v>Aug</v>
      </c>
      <c r="K2" s="112" t="str">
        <f>$H$22</f>
        <v>Sep</v>
      </c>
      <c r="L2" s="112" t="str">
        <f>$H$23</f>
        <v>Oct</v>
      </c>
      <c r="M2" s="112" t="str">
        <f>$H$24</f>
        <v>Nov</v>
      </c>
      <c r="N2" s="112" t="str">
        <f>$H$25</f>
        <v>Dec</v>
      </c>
      <c r="O2" s="26"/>
      <c r="P2" s="26"/>
      <c r="Q2" s="26"/>
      <c r="R2" s="26"/>
      <c r="S2" s="26"/>
      <c r="T2" s="26"/>
      <c r="U2" s="26"/>
      <c r="V2" s="26"/>
      <c r="W2" s="26"/>
    </row>
    <row r="3" spans="2:23" x14ac:dyDescent="0.25">
      <c r="B3" s="28" t="s">
        <v>15</v>
      </c>
      <c r="C3" s="29">
        <f>IncomeExpenses!E58</f>
        <v>11500</v>
      </c>
      <c r="D3" s="30">
        <f>IncomeExpenses!F58</f>
        <v>11930</v>
      </c>
      <c r="E3" s="30">
        <f>IncomeExpenses!G58</f>
        <v>12360</v>
      </c>
      <c r="F3" s="30">
        <f>IncomeExpenses!H58</f>
        <v>12790</v>
      </c>
      <c r="G3" s="30">
        <f>IncomeExpenses!I58</f>
        <v>13220</v>
      </c>
      <c r="H3" s="30">
        <f>IncomeExpenses!J58</f>
        <v>13150</v>
      </c>
      <c r="I3" s="30">
        <f>IncomeExpenses!K58</f>
        <v>14080</v>
      </c>
      <c r="J3" s="30">
        <f>IncomeExpenses!L58</f>
        <v>14510</v>
      </c>
      <c r="K3" s="30">
        <f>IncomeExpenses!M58</f>
        <v>14940</v>
      </c>
      <c r="L3" s="30">
        <f>IncomeExpenses!N58</f>
        <v>15370</v>
      </c>
      <c r="M3" s="30">
        <f>IncomeExpenses!O58</f>
        <v>15800</v>
      </c>
      <c r="N3" s="31">
        <f>IncomeExpenses!P58</f>
        <v>16230</v>
      </c>
      <c r="O3" s="26"/>
      <c r="P3" s="26"/>
      <c r="Q3" s="26"/>
      <c r="R3" s="26"/>
      <c r="S3" s="26"/>
      <c r="T3" s="26"/>
      <c r="U3" s="26"/>
      <c r="V3" s="26"/>
      <c r="W3" s="26"/>
    </row>
    <row r="4" spans="2:23" x14ac:dyDescent="0.25">
      <c r="B4" s="32" t="s">
        <v>2</v>
      </c>
      <c r="C4" s="33">
        <f>IncomeExpenses!E111</f>
        <v>2450</v>
      </c>
      <c r="D4" s="34">
        <f>IncomeExpenses!F111</f>
        <v>2520</v>
      </c>
      <c r="E4" s="34">
        <f>IncomeExpenses!G111</f>
        <v>2590</v>
      </c>
      <c r="F4" s="34">
        <f>IncomeExpenses!H111</f>
        <v>2660</v>
      </c>
      <c r="G4" s="34">
        <f>IncomeExpenses!I111</f>
        <v>2730</v>
      </c>
      <c r="H4" s="34">
        <f>IncomeExpenses!J111</f>
        <v>2800</v>
      </c>
      <c r="I4" s="34">
        <f>IncomeExpenses!K111</f>
        <v>2870</v>
      </c>
      <c r="J4" s="34">
        <f>IncomeExpenses!L111</f>
        <v>2940</v>
      </c>
      <c r="K4" s="34">
        <f>IncomeExpenses!M111</f>
        <v>3010</v>
      </c>
      <c r="L4" s="34">
        <f>IncomeExpenses!N111</f>
        <v>3080</v>
      </c>
      <c r="M4" s="34">
        <f>IncomeExpenses!O111</f>
        <v>3150</v>
      </c>
      <c r="N4" s="35">
        <f>IncomeExpenses!P111</f>
        <v>3220</v>
      </c>
      <c r="O4" s="26"/>
      <c r="P4" s="26"/>
      <c r="Q4" s="26"/>
      <c r="R4" s="26"/>
      <c r="S4" s="26"/>
      <c r="T4" s="26"/>
      <c r="U4" s="26"/>
      <c r="V4" s="26"/>
      <c r="W4" s="26"/>
    </row>
    <row r="5" spans="2:23" x14ac:dyDescent="0.25"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26"/>
      <c r="P5" s="26"/>
      <c r="Q5" s="26"/>
      <c r="R5" s="26"/>
      <c r="S5" s="26"/>
      <c r="T5" s="26"/>
      <c r="U5" s="26"/>
      <c r="V5" s="26"/>
      <c r="W5" s="26"/>
    </row>
    <row r="6" spans="2:23" x14ac:dyDescent="0.25">
      <c r="B6" s="6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26"/>
      <c r="P6" s="26"/>
      <c r="Q6" s="26"/>
      <c r="R6" s="26"/>
      <c r="S6" s="26"/>
      <c r="T6" s="26"/>
      <c r="U6" s="26"/>
      <c r="V6" s="26"/>
      <c r="W6" s="26"/>
    </row>
    <row r="7" spans="2:23" x14ac:dyDescent="0.25">
      <c r="B7" s="26"/>
      <c r="C7" s="112" t="str">
        <f>$H$14</f>
        <v>Jan</v>
      </c>
      <c r="D7" s="112" t="str">
        <f>$H$15</f>
        <v>Feb</v>
      </c>
      <c r="E7" s="112" t="str">
        <f>$H$16</f>
        <v>Mar</v>
      </c>
      <c r="F7" s="112" t="str">
        <f>$H$17</f>
        <v>Apr</v>
      </c>
      <c r="G7" s="112" t="str">
        <f>$H$18</f>
        <v>May</v>
      </c>
      <c r="H7" s="112" t="str">
        <f>$H$19</f>
        <v>Jun</v>
      </c>
      <c r="I7" s="112" t="str">
        <f>$H$20</f>
        <v>Jul</v>
      </c>
      <c r="J7" s="112" t="str">
        <f>$H$21</f>
        <v>Aug</v>
      </c>
      <c r="K7" s="112" t="str">
        <f>$H$22</f>
        <v>Sep</v>
      </c>
      <c r="L7" s="112" t="str">
        <f>$H$23</f>
        <v>Oct</v>
      </c>
      <c r="M7" s="112" t="str">
        <f>$H$24</f>
        <v>Nov</v>
      </c>
      <c r="N7" s="112" t="str">
        <f>$H$25</f>
        <v>Dec</v>
      </c>
      <c r="O7" s="26"/>
      <c r="P7" s="26"/>
      <c r="Q7" s="26"/>
      <c r="R7" s="26"/>
      <c r="S7" s="26"/>
      <c r="T7" s="26"/>
      <c r="U7" s="26"/>
      <c r="V7" s="26"/>
      <c r="W7" s="26"/>
    </row>
    <row r="8" spans="2:23" x14ac:dyDescent="0.25">
      <c r="B8" s="28" t="s">
        <v>27</v>
      </c>
      <c r="C8" s="29">
        <f>AssetsLiabilities!E113</f>
        <v>8800</v>
      </c>
      <c r="D8" s="30">
        <f>AssetsLiabilities!F113</f>
        <v>6100</v>
      </c>
      <c r="E8" s="30">
        <f>AssetsLiabilities!G113</f>
        <v>7400</v>
      </c>
      <c r="F8" s="30">
        <f>AssetsLiabilities!H113</f>
        <v>7700</v>
      </c>
      <c r="G8" s="30">
        <f>AssetsLiabilities!I113</f>
        <v>7000</v>
      </c>
      <c r="H8" s="30">
        <f>AssetsLiabilities!J113</f>
        <v>7300</v>
      </c>
      <c r="I8" s="30">
        <f>AssetsLiabilities!K113</f>
        <v>4600</v>
      </c>
      <c r="J8" s="30">
        <f>AssetsLiabilities!L113</f>
        <v>5900</v>
      </c>
      <c r="K8" s="30">
        <f>AssetsLiabilities!M113</f>
        <v>5200</v>
      </c>
      <c r="L8" s="30">
        <f>AssetsLiabilities!N113</f>
        <v>3500</v>
      </c>
      <c r="M8" s="30">
        <f>AssetsLiabilities!O113</f>
        <v>5800</v>
      </c>
      <c r="N8" s="31">
        <f>AssetsLiabilities!P113</f>
        <v>6000</v>
      </c>
      <c r="O8" s="26"/>
      <c r="P8" s="26"/>
      <c r="Q8" s="26"/>
      <c r="R8" s="26"/>
      <c r="S8" s="26"/>
      <c r="T8" s="26"/>
      <c r="U8" s="26"/>
      <c r="V8" s="26"/>
      <c r="W8" s="26"/>
    </row>
    <row r="9" spans="2:23" x14ac:dyDescent="0.25">
      <c r="B9" s="32" t="s">
        <v>1</v>
      </c>
      <c r="C9" s="33">
        <f>IncomeExpenses!E113</f>
        <v>9050</v>
      </c>
      <c r="D9" s="34">
        <f>IncomeExpenses!F113</f>
        <v>9410</v>
      </c>
      <c r="E9" s="34">
        <f>IncomeExpenses!G113</f>
        <v>9770</v>
      </c>
      <c r="F9" s="34">
        <f>IncomeExpenses!H113</f>
        <v>10130</v>
      </c>
      <c r="G9" s="34">
        <f>IncomeExpenses!I113</f>
        <v>10490</v>
      </c>
      <c r="H9" s="34">
        <f>IncomeExpenses!J113</f>
        <v>10350</v>
      </c>
      <c r="I9" s="34">
        <f>IncomeExpenses!K113</f>
        <v>11210</v>
      </c>
      <c r="J9" s="34">
        <f>IncomeExpenses!L113</f>
        <v>11570</v>
      </c>
      <c r="K9" s="34">
        <f>IncomeExpenses!M113</f>
        <v>11930</v>
      </c>
      <c r="L9" s="34">
        <f>IncomeExpenses!N113</f>
        <v>12290</v>
      </c>
      <c r="M9" s="34">
        <f>IncomeExpenses!O113</f>
        <v>12650</v>
      </c>
      <c r="N9" s="35">
        <f>IncomeExpenses!P113</f>
        <v>13010</v>
      </c>
      <c r="O9" s="26"/>
      <c r="P9" s="26"/>
      <c r="Q9" s="26"/>
      <c r="R9" s="26"/>
      <c r="S9" s="26"/>
      <c r="T9" s="26"/>
      <c r="U9" s="26"/>
      <c r="V9" s="26"/>
      <c r="W9" s="26"/>
    </row>
    <row r="10" spans="2:23" x14ac:dyDescent="0.25">
      <c r="B10" s="64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26"/>
      <c r="P10" s="26"/>
      <c r="Q10" s="26"/>
      <c r="R10" s="26"/>
      <c r="S10" s="26"/>
      <c r="T10" s="26"/>
      <c r="U10" s="26"/>
      <c r="V10" s="26"/>
      <c r="W10" s="26"/>
    </row>
    <row r="11" spans="2:23" x14ac:dyDescent="0.25">
      <c r="G11" s="178" t="s">
        <v>128</v>
      </c>
      <c r="H11" s="178"/>
      <c r="I11" s="178"/>
      <c r="J11" s="178"/>
    </row>
    <row r="12" spans="2:23" x14ac:dyDescent="0.25">
      <c r="B12" s="66" t="s">
        <v>35</v>
      </c>
      <c r="C12" s="178" t="s">
        <v>36</v>
      </c>
      <c r="D12" s="178"/>
      <c r="E12" s="178"/>
      <c r="F12" s="177"/>
      <c r="G12" s="166" t="s">
        <v>123</v>
      </c>
      <c r="H12" s="166" t="s">
        <v>124</v>
      </c>
      <c r="I12" s="166" t="s">
        <v>125</v>
      </c>
      <c r="J12" s="166" t="s">
        <v>126</v>
      </c>
      <c r="K12" s="166" t="s">
        <v>131</v>
      </c>
    </row>
    <row r="13" spans="2:23" x14ac:dyDescent="0.25">
      <c r="B13" s="67">
        <v>2024</v>
      </c>
      <c r="C13" s="167">
        <v>0</v>
      </c>
      <c r="D13" s="167"/>
      <c r="E13" s="167"/>
      <c r="F13" s="177"/>
      <c r="G13" s="168"/>
      <c r="H13" s="168"/>
      <c r="I13" s="168"/>
      <c r="J13" s="167" t="s">
        <v>127</v>
      </c>
      <c r="K13" s="167"/>
    </row>
    <row r="14" spans="2:23" x14ac:dyDescent="0.25">
      <c r="B14" s="67">
        <v>2025</v>
      </c>
      <c r="C14" s="167">
        <v>1</v>
      </c>
      <c r="D14" s="167" t="s">
        <v>14</v>
      </c>
      <c r="E14" s="167" t="s">
        <v>93</v>
      </c>
      <c r="F14" s="177"/>
      <c r="G14" s="169">
        <f t="shared" ref="G14:G25" si="0">IFERROR(DATE($H$27,MATCH($H$28,$D$14:$D$25,0)+C13,1),"")</f>
        <v>45292</v>
      </c>
      <c r="H14" s="170" t="str">
        <f t="shared" ref="H14:H25" si="1">IFERROR(INDEX($E$14:$E$25,MONTH(G14)),"")</f>
        <v>Jan</v>
      </c>
      <c r="I14" s="170">
        <f>IFERROR(YEAR(G14),"")</f>
        <v>2024</v>
      </c>
      <c r="J14" s="170" t="str">
        <f>IFERROR(H14&amp;"-"&amp;I14,"")</f>
        <v>Jan-2024</v>
      </c>
      <c r="K14" s="170" t="str">
        <f>INDEX($D$14:$D$25,MATCH(H14,$E$14:$E$25,0))</f>
        <v>January</v>
      </c>
    </row>
    <row r="15" spans="2:23" x14ac:dyDescent="0.25">
      <c r="B15" s="67">
        <v>2026</v>
      </c>
      <c r="C15" s="167">
        <v>2</v>
      </c>
      <c r="D15" s="167" t="s">
        <v>13</v>
      </c>
      <c r="E15" s="167" t="s">
        <v>94</v>
      </c>
      <c r="F15" s="177"/>
      <c r="G15" s="169">
        <f t="shared" si="0"/>
        <v>45323</v>
      </c>
      <c r="H15" s="170" t="str">
        <f t="shared" si="1"/>
        <v>Feb</v>
      </c>
      <c r="I15" s="170">
        <f t="shared" ref="I15:I25" si="2">IFERROR(YEAR(G15),"")</f>
        <v>2024</v>
      </c>
      <c r="J15" s="170" t="str">
        <f t="shared" ref="J15:J25" si="3">IFERROR(H15&amp;"-"&amp;I15,"")</f>
        <v>Feb-2024</v>
      </c>
      <c r="K15" s="170" t="str">
        <f t="shared" ref="K15:K25" si="4">INDEX($D$14:$D$25,MATCH(H15,$E$14:$E$25,0))</f>
        <v>February</v>
      </c>
    </row>
    <row r="16" spans="2:23" x14ac:dyDescent="0.25">
      <c r="B16" s="67">
        <v>2027</v>
      </c>
      <c r="C16" s="167">
        <v>3</v>
      </c>
      <c r="D16" s="167" t="s">
        <v>12</v>
      </c>
      <c r="E16" s="167" t="s">
        <v>95</v>
      </c>
      <c r="F16" s="177"/>
      <c r="G16" s="169">
        <f t="shared" si="0"/>
        <v>45352</v>
      </c>
      <c r="H16" s="170" t="str">
        <f t="shared" si="1"/>
        <v>Mar</v>
      </c>
      <c r="I16" s="170">
        <f t="shared" si="2"/>
        <v>2024</v>
      </c>
      <c r="J16" s="170" t="str">
        <f t="shared" si="3"/>
        <v>Mar-2024</v>
      </c>
      <c r="K16" s="170" t="str">
        <f t="shared" si="4"/>
        <v>March</v>
      </c>
    </row>
    <row r="17" spans="2:14" x14ac:dyDescent="0.25">
      <c r="B17" s="67">
        <v>2028</v>
      </c>
      <c r="C17" s="167">
        <v>4</v>
      </c>
      <c r="D17" s="167" t="s">
        <v>11</v>
      </c>
      <c r="E17" s="167" t="s">
        <v>96</v>
      </c>
      <c r="F17" s="177"/>
      <c r="G17" s="169">
        <f t="shared" si="0"/>
        <v>45383</v>
      </c>
      <c r="H17" s="170" t="str">
        <f t="shared" si="1"/>
        <v>Apr</v>
      </c>
      <c r="I17" s="170">
        <f t="shared" si="2"/>
        <v>2024</v>
      </c>
      <c r="J17" s="170" t="str">
        <f t="shared" si="3"/>
        <v>Apr-2024</v>
      </c>
      <c r="K17" s="170" t="str">
        <f t="shared" si="4"/>
        <v>April</v>
      </c>
    </row>
    <row r="18" spans="2:14" x14ac:dyDescent="0.25">
      <c r="B18" s="67">
        <v>2029</v>
      </c>
      <c r="C18" s="167">
        <v>5</v>
      </c>
      <c r="D18" s="167" t="s">
        <v>10</v>
      </c>
      <c r="E18" s="167" t="s">
        <v>10</v>
      </c>
      <c r="F18" s="177"/>
      <c r="G18" s="169">
        <f t="shared" si="0"/>
        <v>45413</v>
      </c>
      <c r="H18" s="170" t="str">
        <f t="shared" si="1"/>
        <v>May</v>
      </c>
      <c r="I18" s="170">
        <f t="shared" si="2"/>
        <v>2024</v>
      </c>
      <c r="J18" s="170" t="str">
        <f t="shared" si="3"/>
        <v>May-2024</v>
      </c>
      <c r="K18" s="170" t="str">
        <f t="shared" si="4"/>
        <v>May</v>
      </c>
    </row>
    <row r="19" spans="2:14" x14ac:dyDescent="0.25">
      <c r="B19" s="67">
        <v>2030</v>
      </c>
      <c r="C19" s="167">
        <v>6</v>
      </c>
      <c r="D19" s="167" t="s">
        <v>9</v>
      </c>
      <c r="E19" s="167" t="s">
        <v>97</v>
      </c>
      <c r="F19" s="177"/>
      <c r="G19" s="169">
        <f t="shared" si="0"/>
        <v>45444</v>
      </c>
      <c r="H19" s="170" t="str">
        <f t="shared" si="1"/>
        <v>Jun</v>
      </c>
      <c r="I19" s="170">
        <f t="shared" si="2"/>
        <v>2024</v>
      </c>
      <c r="J19" s="170" t="str">
        <f t="shared" si="3"/>
        <v>Jun-2024</v>
      </c>
      <c r="K19" s="170" t="str">
        <f t="shared" si="4"/>
        <v>June</v>
      </c>
    </row>
    <row r="20" spans="2:14" x14ac:dyDescent="0.25">
      <c r="B20" s="67">
        <v>2031</v>
      </c>
      <c r="C20" s="167">
        <v>7</v>
      </c>
      <c r="D20" s="167" t="s">
        <v>8</v>
      </c>
      <c r="E20" s="167" t="s">
        <v>98</v>
      </c>
      <c r="F20" s="177"/>
      <c r="G20" s="169">
        <f t="shared" si="0"/>
        <v>45474</v>
      </c>
      <c r="H20" s="170" t="str">
        <f t="shared" si="1"/>
        <v>Jul</v>
      </c>
      <c r="I20" s="170">
        <f t="shared" si="2"/>
        <v>2024</v>
      </c>
      <c r="J20" s="170" t="str">
        <f t="shared" si="3"/>
        <v>Jul-2024</v>
      </c>
      <c r="K20" s="170" t="str">
        <f t="shared" si="4"/>
        <v>July</v>
      </c>
    </row>
    <row r="21" spans="2:14" x14ac:dyDescent="0.25">
      <c r="B21" s="67">
        <v>2032</v>
      </c>
      <c r="C21" s="167">
        <v>8</v>
      </c>
      <c r="D21" s="167" t="s">
        <v>7</v>
      </c>
      <c r="E21" s="167" t="s">
        <v>99</v>
      </c>
      <c r="F21" s="177"/>
      <c r="G21" s="169">
        <f t="shared" si="0"/>
        <v>45505</v>
      </c>
      <c r="H21" s="170" t="str">
        <f t="shared" si="1"/>
        <v>Aug</v>
      </c>
      <c r="I21" s="170">
        <f t="shared" si="2"/>
        <v>2024</v>
      </c>
      <c r="J21" s="170" t="str">
        <f t="shared" si="3"/>
        <v>Aug-2024</v>
      </c>
      <c r="K21" s="170" t="str">
        <f t="shared" si="4"/>
        <v>August</v>
      </c>
    </row>
    <row r="22" spans="2:14" x14ac:dyDescent="0.25">
      <c r="B22" s="67">
        <v>2033</v>
      </c>
      <c r="C22" s="167">
        <v>9</v>
      </c>
      <c r="D22" s="167" t="s">
        <v>6</v>
      </c>
      <c r="E22" s="167" t="s">
        <v>100</v>
      </c>
      <c r="F22" s="177"/>
      <c r="G22" s="169">
        <f t="shared" si="0"/>
        <v>45536</v>
      </c>
      <c r="H22" s="170" t="str">
        <f t="shared" si="1"/>
        <v>Sep</v>
      </c>
      <c r="I22" s="170">
        <f t="shared" si="2"/>
        <v>2024</v>
      </c>
      <c r="J22" s="170" t="str">
        <f t="shared" si="3"/>
        <v>Sep-2024</v>
      </c>
      <c r="K22" s="170" t="str">
        <f t="shared" si="4"/>
        <v>September</v>
      </c>
    </row>
    <row r="23" spans="2:14" x14ac:dyDescent="0.25">
      <c r="B23" s="67">
        <v>2034</v>
      </c>
      <c r="C23" s="167">
        <v>10</v>
      </c>
      <c r="D23" s="167" t="s">
        <v>5</v>
      </c>
      <c r="E23" s="167" t="s">
        <v>101</v>
      </c>
      <c r="F23" s="177"/>
      <c r="G23" s="169">
        <f t="shared" si="0"/>
        <v>45566</v>
      </c>
      <c r="H23" s="170" t="str">
        <f t="shared" si="1"/>
        <v>Oct</v>
      </c>
      <c r="I23" s="170">
        <f t="shared" si="2"/>
        <v>2024</v>
      </c>
      <c r="J23" s="170" t="str">
        <f t="shared" si="3"/>
        <v>Oct-2024</v>
      </c>
      <c r="K23" s="170" t="str">
        <f t="shared" si="4"/>
        <v>October</v>
      </c>
    </row>
    <row r="24" spans="2:14" x14ac:dyDescent="0.25">
      <c r="B24" s="67">
        <v>2035</v>
      </c>
      <c r="C24" s="167">
        <v>11</v>
      </c>
      <c r="D24" s="167" t="s">
        <v>4</v>
      </c>
      <c r="E24" s="167" t="s">
        <v>102</v>
      </c>
      <c r="F24" s="177"/>
      <c r="G24" s="169">
        <f t="shared" si="0"/>
        <v>45597</v>
      </c>
      <c r="H24" s="170" t="str">
        <f t="shared" si="1"/>
        <v>Nov</v>
      </c>
      <c r="I24" s="170">
        <f t="shared" si="2"/>
        <v>2024</v>
      </c>
      <c r="J24" s="170" t="str">
        <f t="shared" si="3"/>
        <v>Nov-2024</v>
      </c>
      <c r="K24" s="170" t="str">
        <f t="shared" si="4"/>
        <v>November</v>
      </c>
    </row>
    <row r="25" spans="2:14" x14ac:dyDescent="0.25">
      <c r="B25" s="67">
        <v>2036</v>
      </c>
      <c r="C25" s="167">
        <v>12</v>
      </c>
      <c r="D25" s="167" t="s">
        <v>3</v>
      </c>
      <c r="E25" s="167" t="s">
        <v>103</v>
      </c>
      <c r="F25" s="177"/>
      <c r="G25" s="169">
        <f t="shared" si="0"/>
        <v>45627</v>
      </c>
      <c r="H25" s="170" t="str">
        <f t="shared" si="1"/>
        <v>Dec</v>
      </c>
      <c r="I25" s="170">
        <f t="shared" si="2"/>
        <v>2024</v>
      </c>
      <c r="J25" s="170" t="str">
        <f t="shared" si="3"/>
        <v>Dec-2024</v>
      </c>
      <c r="K25" s="170" t="str">
        <f t="shared" si="4"/>
        <v>December</v>
      </c>
    </row>
    <row r="26" spans="2:14" x14ac:dyDescent="0.25">
      <c r="B26" s="67">
        <v>2037</v>
      </c>
    </row>
    <row r="27" spans="2:14" x14ac:dyDescent="0.25">
      <c r="B27" s="67">
        <v>2038</v>
      </c>
      <c r="G27" s="171" t="s">
        <v>129</v>
      </c>
      <c r="H27" s="172">
        <f>IFERROR(IF(LEN(Menu!$L$21)=0,2022,Menu!$L$21),"")</f>
        <v>2024</v>
      </c>
    </row>
    <row r="28" spans="2:14" x14ac:dyDescent="0.25">
      <c r="B28" s="67">
        <v>2039</v>
      </c>
      <c r="G28" s="171" t="s">
        <v>130</v>
      </c>
      <c r="H28" s="172" t="str">
        <f>IFERROR(IF(LEN(Menu!$K$21)=0,"January",Menu!$K$21),"January")</f>
        <v>January</v>
      </c>
    </row>
    <row r="29" spans="2:14" x14ac:dyDescent="0.25">
      <c r="B29" s="67">
        <v>2040</v>
      </c>
    </row>
    <row r="32" spans="2:14" x14ac:dyDescent="0.25">
      <c r="B32" s="144" t="s">
        <v>109</v>
      </c>
      <c r="C32" s="173" t="str">
        <f>IFERROR(Calc!$J$14,"")</f>
        <v>Jan-2024</v>
      </c>
      <c r="D32" s="173" t="str">
        <f>IFERROR(Calc!$J$15,"")</f>
        <v>Feb-2024</v>
      </c>
      <c r="E32" s="173" t="str">
        <f>IFERROR(Calc!$J$16,"")</f>
        <v>Mar-2024</v>
      </c>
      <c r="F32" s="173" t="str">
        <f>IFERROR(Calc!$J$17,"")</f>
        <v>Apr-2024</v>
      </c>
      <c r="G32" s="173" t="str">
        <f>IFERROR(Calc!$J$18,"")</f>
        <v>May-2024</v>
      </c>
      <c r="H32" s="173" t="str">
        <f>IFERROR(Calc!$J$19,"")</f>
        <v>Jun-2024</v>
      </c>
      <c r="I32" s="173" t="str">
        <f>IFERROR(Calc!$J$20,"")</f>
        <v>Jul-2024</v>
      </c>
      <c r="J32" s="173" t="str">
        <f>IFERROR(Calc!$J$21,"")</f>
        <v>Aug-2024</v>
      </c>
      <c r="K32" s="173" t="str">
        <f>IFERROR(Calc!$J$22,"")</f>
        <v>Sep-2024</v>
      </c>
      <c r="L32" s="173" t="str">
        <f>IFERROR(Calc!$J$23,"")</f>
        <v>Oct-2024</v>
      </c>
      <c r="M32" s="173" t="str">
        <f>IFERROR(Calc!$J$24,"")</f>
        <v>Nov-2024</v>
      </c>
      <c r="N32" s="173" t="str">
        <f>IFERROR(Calc!$J$25,"")</f>
        <v>Dec-2024</v>
      </c>
    </row>
    <row r="33" spans="2:14" x14ac:dyDescent="0.25">
      <c r="B33" s="179" t="str">
        <f>IF(Menu!C21="","",Menu!C21)</f>
        <v>Employment Income</v>
      </c>
      <c r="C33" s="146">
        <f>IF($B33="","",SUMIF(IncomeExpenses!$C$8:$C$17,Calc!$B33,IncomeExpenses!E$8:E$17))</f>
        <v>6000</v>
      </c>
      <c r="D33" s="146">
        <f>IF($B33="","",SUMIF(IncomeExpenses!$C$8:$C$17,Calc!$B33,IncomeExpenses!F$8:F$17))</f>
        <v>6000</v>
      </c>
      <c r="E33" s="146">
        <f>IF($B33="","",SUMIF(IncomeExpenses!$C$8:$C$17,Calc!$B33,IncomeExpenses!G$8:G$17))</f>
        <v>6000</v>
      </c>
      <c r="F33" s="146">
        <f>IF($B33="","",SUMIF(IncomeExpenses!$C$8:$C$17,Calc!$B33,IncomeExpenses!H$8:H$17))</f>
        <v>6000</v>
      </c>
      <c r="G33" s="146">
        <f>IF($B33="","",SUMIF(IncomeExpenses!$C$8:$C$17,Calc!$B33,IncomeExpenses!I$8:I$17))</f>
        <v>6000</v>
      </c>
      <c r="H33" s="146">
        <f>IF($B33="","",SUMIF(IncomeExpenses!$C$8:$C$17,Calc!$B33,IncomeExpenses!J$8:J$17))</f>
        <v>5500</v>
      </c>
      <c r="I33" s="146">
        <f>IF($B33="","",SUMIF(IncomeExpenses!$C$8:$C$17,Calc!$B33,IncomeExpenses!K$8:K$17))</f>
        <v>6000</v>
      </c>
      <c r="J33" s="146">
        <f>IF($B33="","",SUMIF(IncomeExpenses!$C$8:$C$17,Calc!$B33,IncomeExpenses!L$8:L$17))</f>
        <v>6000</v>
      </c>
      <c r="K33" s="146">
        <f>IF($B33="","",SUMIF(IncomeExpenses!$C$8:$C$17,Calc!$B33,IncomeExpenses!M$8:M$17))</f>
        <v>6000</v>
      </c>
      <c r="L33" s="146">
        <f>IF($B33="","",SUMIF(IncomeExpenses!$C$8:$C$17,Calc!$B33,IncomeExpenses!N$8:N$17))</f>
        <v>6000</v>
      </c>
      <c r="M33" s="146">
        <f>IF($B33="","",SUMIF(IncomeExpenses!$C$8:$C$17,Calc!$B33,IncomeExpenses!O$8:O$17))</f>
        <v>6000</v>
      </c>
      <c r="N33" s="146">
        <f>IF($B33="","",SUMIF(IncomeExpenses!$C$8:$C$17,Calc!$B33,IncomeExpenses!P$8:P$17))</f>
        <v>6000</v>
      </c>
    </row>
    <row r="34" spans="2:14" x14ac:dyDescent="0.25">
      <c r="B34" s="179" t="str">
        <f>IF(Menu!C22="","",Menu!C22)</f>
        <v>Business Income</v>
      </c>
      <c r="C34" s="146">
        <f>IF($B34="","",SUMIF(IncomeExpenses!$C$8:$C$17,Calc!$B34,IncomeExpenses!E$8:E$17))</f>
        <v>3500</v>
      </c>
      <c r="D34" s="146">
        <f>IF($B34="","",SUMIF(IncomeExpenses!$C$8:$C$17,Calc!$B34,IncomeExpenses!F$8:F$17))</f>
        <v>3800</v>
      </c>
      <c r="E34" s="146">
        <f>IF($B34="","",SUMIF(IncomeExpenses!$C$8:$C$17,Calc!$B34,IncomeExpenses!G$8:G$17))</f>
        <v>4100</v>
      </c>
      <c r="F34" s="146">
        <f>IF($B34="","",SUMIF(IncomeExpenses!$C$8:$C$17,Calc!$B34,IncomeExpenses!H$8:H$17))</f>
        <v>4400</v>
      </c>
      <c r="G34" s="146">
        <f>IF($B34="","",SUMIF(IncomeExpenses!$C$8:$C$17,Calc!$B34,IncomeExpenses!I$8:I$17))</f>
        <v>4700</v>
      </c>
      <c r="H34" s="146">
        <f>IF($B34="","",SUMIF(IncomeExpenses!$C$8:$C$17,Calc!$B34,IncomeExpenses!J$8:J$17))</f>
        <v>5000</v>
      </c>
      <c r="I34" s="146">
        <f>IF($B34="","",SUMIF(IncomeExpenses!$C$8:$C$17,Calc!$B34,IncomeExpenses!K$8:K$17))</f>
        <v>5300</v>
      </c>
      <c r="J34" s="146">
        <f>IF($B34="","",SUMIF(IncomeExpenses!$C$8:$C$17,Calc!$B34,IncomeExpenses!L$8:L$17))</f>
        <v>5600</v>
      </c>
      <c r="K34" s="146">
        <f>IF($B34="","",SUMIF(IncomeExpenses!$C$8:$C$17,Calc!$B34,IncomeExpenses!M$8:M$17))</f>
        <v>5900</v>
      </c>
      <c r="L34" s="146">
        <f>IF($B34="","",SUMIF(IncomeExpenses!$C$8:$C$17,Calc!$B34,IncomeExpenses!N$8:N$17))</f>
        <v>6200</v>
      </c>
      <c r="M34" s="146">
        <f>IF($B34="","",SUMIF(IncomeExpenses!$C$8:$C$17,Calc!$B34,IncomeExpenses!O$8:O$17))</f>
        <v>6500</v>
      </c>
      <c r="N34" s="146">
        <f>IF($B34="","",SUMIF(IncomeExpenses!$C$8:$C$17,Calc!$B34,IncomeExpenses!P$8:P$17))</f>
        <v>6800</v>
      </c>
    </row>
    <row r="35" spans="2:14" x14ac:dyDescent="0.25">
      <c r="B35" s="179" t="str">
        <f>IF(Menu!C23="","",Menu!C23)</f>
        <v>Investment Income</v>
      </c>
      <c r="C35" s="146">
        <f>IF($B35="","",SUMIF(IncomeExpenses!$C$8:$C$17,Calc!$B35,IncomeExpenses!E$8:E$17))</f>
        <v>500</v>
      </c>
      <c r="D35" s="146">
        <f>IF($B35="","",SUMIF(IncomeExpenses!$C$8:$C$17,Calc!$B35,IncomeExpenses!F$8:F$17))</f>
        <v>530</v>
      </c>
      <c r="E35" s="146">
        <f>IF($B35="","",SUMIF(IncomeExpenses!$C$8:$C$17,Calc!$B35,IncomeExpenses!G$8:G$17))</f>
        <v>560</v>
      </c>
      <c r="F35" s="146">
        <f>IF($B35="","",SUMIF(IncomeExpenses!$C$8:$C$17,Calc!$B35,IncomeExpenses!H$8:H$17))</f>
        <v>590</v>
      </c>
      <c r="G35" s="146">
        <f>IF($B35="","",SUMIF(IncomeExpenses!$C$8:$C$17,Calc!$B35,IncomeExpenses!I$8:I$17))</f>
        <v>620</v>
      </c>
      <c r="H35" s="146">
        <f>IF($B35="","",SUMIF(IncomeExpenses!$C$8:$C$17,Calc!$B35,IncomeExpenses!J$8:J$17))</f>
        <v>650</v>
      </c>
      <c r="I35" s="146">
        <f>IF($B35="","",SUMIF(IncomeExpenses!$C$8:$C$17,Calc!$B35,IncomeExpenses!K$8:K$17))</f>
        <v>680</v>
      </c>
      <c r="J35" s="146">
        <f>IF($B35="","",SUMIF(IncomeExpenses!$C$8:$C$17,Calc!$B35,IncomeExpenses!L$8:L$17))</f>
        <v>710</v>
      </c>
      <c r="K35" s="146">
        <f>IF($B35="","",SUMIF(IncomeExpenses!$C$8:$C$17,Calc!$B35,IncomeExpenses!M$8:M$17))</f>
        <v>740</v>
      </c>
      <c r="L35" s="146">
        <f>IF($B35="","",SUMIF(IncomeExpenses!$C$8:$C$17,Calc!$B35,IncomeExpenses!N$8:N$17))</f>
        <v>770</v>
      </c>
      <c r="M35" s="146">
        <f>IF($B35="","",SUMIF(IncomeExpenses!$C$8:$C$17,Calc!$B35,IncomeExpenses!O$8:O$17))</f>
        <v>800</v>
      </c>
      <c r="N35" s="146">
        <f>IF($B35="","",SUMIF(IncomeExpenses!$C$8:$C$17,Calc!$B35,IncomeExpenses!P$8:P$17))</f>
        <v>830</v>
      </c>
    </row>
    <row r="36" spans="2:14" x14ac:dyDescent="0.25">
      <c r="B36" s="179" t="str">
        <f>IF(Menu!C24="","",Menu!C24)</f>
        <v>Other Income</v>
      </c>
      <c r="C36" s="146">
        <f>IF($B36="","",SUMIF(IncomeExpenses!$C$8:$C$17,Calc!$B36,IncomeExpenses!E$8:E$17))</f>
        <v>1500</v>
      </c>
      <c r="D36" s="146">
        <f>IF($B36="","",SUMIF(IncomeExpenses!$C$8:$C$17,Calc!$B36,IncomeExpenses!F$8:F$17))</f>
        <v>1600</v>
      </c>
      <c r="E36" s="146">
        <f>IF($B36="","",SUMIF(IncomeExpenses!$C$8:$C$17,Calc!$B36,IncomeExpenses!G$8:G$17))</f>
        <v>1700</v>
      </c>
      <c r="F36" s="146">
        <f>IF($B36="","",SUMIF(IncomeExpenses!$C$8:$C$17,Calc!$B36,IncomeExpenses!H$8:H$17))</f>
        <v>1800</v>
      </c>
      <c r="G36" s="146">
        <f>IF($B36="","",SUMIF(IncomeExpenses!$C$8:$C$17,Calc!$B36,IncomeExpenses!I$8:I$17))</f>
        <v>1900</v>
      </c>
      <c r="H36" s="146">
        <f>IF($B36="","",SUMIF(IncomeExpenses!$C$8:$C$17,Calc!$B36,IncomeExpenses!J$8:J$17))</f>
        <v>2000</v>
      </c>
      <c r="I36" s="146">
        <f>IF($B36="","",SUMIF(IncomeExpenses!$C$8:$C$17,Calc!$B36,IncomeExpenses!K$8:K$17))</f>
        <v>2100</v>
      </c>
      <c r="J36" s="146">
        <f>IF($B36="","",SUMIF(IncomeExpenses!$C$8:$C$17,Calc!$B36,IncomeExpenses!L$8:L$17))</f>
        <v>2200</v>
      </c>
      <c r="K36" s="146">
        <f>IF($B36="","",SUMIF(IncomeExpenses!$C$8:$C$17,Calc!$B36,IncomeExpenses!M$8:M$17))</f>
        <v>2300</v>
      </c>
      <c r="L36" s="146">
        <f>IF($B36="","",SUMIF(IncomeExpenses!$C$8:$C$17,Calc!$B36,IncomeExpenses!N$8:N$17))</f>
        <v>2400</v>
      </c>
      <c r="M36" s="146">
        <f>IF($B36="","",SUMIF(IncomeExpenses!$C$8:$C$17,Calc!$B36,IncomeExpenses!O$8:O$17))</f>
        <v>2500</v>
      </c>
      <c r="N36" s="146">
        <f>IF($B36="","",SUMIF(IncomeExpenses!$C$8:$C$17,Calc!$B36,IncomeExpenses!P$8:P$17))</f>
        <v>2600</v>
      </c>
    </row>
    <row r="37" spans="2:14" x14ac:dyDescent="0.25">
      <c r="B37" s="179" t="str">
        <f>IF(Menu!C25="","",Menu!C25)</f>
        <v/>
      </c>
      <c r="C37" s="146" t="str">
        <f>IF($B37="","",SUMIF(IncomeExpenses!$C$8:$C$17,Calc!$B37,IncomeExpenses!E$8:E$17))</f>
        <v/>
      </c>
      <c r="D37" s="146" t="str">
        <f>IF($B37="","",SUMIF(IncomeExpenses!$C$8:$C$17,Calc!$B37,IncomeExpenses!F$8:F$17))</f>
        <v/>
      </c>
      <c r="E37" s="146" t="str">
        <f>IF($B37="","",SUMIF(IncomeExpenses!$C$8:$C$17,Calc!$B37,IncomeExpenses!G$8:G$17))</f>
        <v/>
      </c>
      <c r="F37" s="146" t="str">
        <f>IF($B37="","",SUMIF(IncomeExpenses!$C$8:$C$17,Calc!$B37,IncomeExpenses!H$8:H$17))</f>
        <v/>
      </c>
      <c r="G37" s="146" t="str">
        <f>IF($B37="","",SUMIF(IncomeExpenses!$C$8:$C$17,Calc!$B37,IncomeExpenses!I$8:I$17))</f>
        <v/>
      </c>
      <c r="H37" s="146" t="str">
        <f>IF($B37="","",SUMIF(IncomeExpenses!$C$8:$C$17,Calc!$B37,IncomeExpenses!J$8:J$17))</f>
        <v/>
      </c>
      <c r="I37" s="146" t="str">
        <f>IF($B37="","",SUMIF(IncomeExpenses!$C$8:$C$17,Calc!$B37,IncomeExpenses!K$8:K$17))</f>
        <v/>
      </c>
      <c r="J37" s="146" t="str">
        <f>IF($B37="","",SUMIF(IncomeExpenses!$C$8:$C$17,Calc!$B37,IncomeExpenses!L$8:L$17))</f>
        <v/>
      </c>
      <c r="K37" s="146" t="str">
        <f>IF($B37="","",SUMIF(IncomeExpenses!$C$8:$C$17,Calc!$B37,IncomeExpenses!M$8:M$17))</f>
        <v/>
      </c>
      <c r="L37" s="146" t="str">
        <f>IF($B37="","",SUMIF(IncomeExpenses!$C$8:$C$17,Calc!$B37,IncomeExpenses!N$8:N$17))</f>
        <v/>
      </c>
      <c r="M37" s="146" t="str">
        <f>IF($B37="","",SUMIF(IncomeExpenses!$C$8:$C$17,Calc!$B37,IncomeExpenses!O$8:O$17))</f>
        <v/>
      </c>
      <c r="N37" s="146" t="str">
        <f>IF($B37="","",SUMIF(IncomeExpenses!$C$8:$C$17,Calc!$B37,IncomeExpenses!P$8:P$17))</f>
        <v/>
      </c>
    </row>
    <row r="38" spans="2:14" x14ac:dyDescent="0.25">
      <c r="B38" s="179" t="str">
        <f>IF(Menu!C26="","",Menu!C26)</f>
        <v/>
      </c>
      <c r="C38" s="146" t="str">
        <f>IF($B38="","",SUMIF(IncomeExpenses!$C$8:$C$17,Calc!$B38,IncomeExpenses!E$8:E$17))</f>
        <v/>
      </c>
      <c r="D38" s="146" t="str">
        <f>IF($B38="","",SUMIF(IncomeExpenses!$C$8:$C$17,Calc!$B38,IncomeExpenses!F$8:F$17))</f>
        <v/>
      </c>
      <c r="E38" s="146" t="str">
        <f>IF($B38="","",SUMIF(IncomeExpenses!$C$8:$C$17,Calc!$B38,IncomeExpenses!G$8:G$17))</f>
        <v/>
      </c>
      <c r="F38" s="146" t="str">
        <f>IF($B38="","",SUMIF(IncomeExpenses!$C$8:$C$17,Calc!$B38,IncomeExpenses!H$8:H$17))</f>
        <v/>
      </c>
      <c r="G38" s="146" t="str">
        <f>IF($B38="","",SUMIF(IncomeExpenses!$C$8:$C$17,Calc!$B38,IncomeExpenses!I$8:I$17))</f>
        <v/>
      </c>
      <c r="H38" s="146" t="str">
        <f>IF($B38="","",SUMIF(IncomeExpenses!$C$8:$C$17,Calc!$B38,IncomeExpenses!J$8:J$17))</f>
        <v/>
      </c>
      <c r="I38" s="146" t="str">
        <f>IF($B38="","",SUMIF(IncomeExpenses!$C$8:$C$17,Calc!$B38,IncomeExpenses!K$8:K$17))</f>
        <v/>
      </c>
      <c r="J38" s="146" t="str">
        <f>IF($B38="","",SUMIF(IncomeExpenses!$C$8:$C$17,Calc!$B38,IncomeExpenses!L$8:L$17))</f>
        <v/>
      </c>
      <c r="K38" s="146" t="str">
        <f>IF($B38="","",SUMIF(IncomeExpenses!$C$8:$C$17,Calc!$B38,IncomeExpenses!M$8:M$17))</f>
        <v/>
      </c>
      <c r="L38" s="146" t="str">
        <f>IF($B38="","",SUMIF(IncomeExpenses!$C$8:$C$17,Calc!$B38,IncomeExpenses!N$8:N$17))</f>
        <v/>
      </c>
      <c r="M38" s="146" t="str">
        <f>IF($B38="","",SUMIF(IncomeExpenses!$C$8:$C$17,Calc!$B38,IncomeExpenses!O$8:O$17))</f>
        <v/>
      </c>
      <c r="N38" s="146" t="str">
        <f>IF($B38="","",SUMIF(IncomeExpenses!$C$8:$C$17,Calc!$B38,IncomeExpenses!P$8:P$17))</f>
        <v/>
      </c>
    </row>
    <row r="39" spans="2:14" x14ac:dyDescent="0.25">
      <c r="B39" s="179" t="str">
        <f>IF(Menu!C27="","",Menu!C27)</f>
        <v/>
      </c>
      <c r="C39" s="146" t="str">
        <f>IF($B39="","",SUMIF(IncomeExpenses!$C$8:$C$17,Calc!$B39,IncomeExpenses!E$8:E$17))</f>
        <v/>
      </c>
      <c r="D39" s="146" t="str">
        <f>IF($B39="","",SUMIF(IncomeExpenses!$C$8:$C$17,Calc!$B39,IncomeExpenses!F$8:F$17))</f>
        <v/>
      </c>
      <c r="E39" s="146" t="str">
        <f>IF($B39="","",SUMIF(IncomeExpenses!$C$8:$C$17,Calc!$B39,IncomeExpenses!G$8:G$17))</f>
        <v/>
      </c>
      <c r="F39" s="146" t="str">
        <f>IF($B39="","",SUMIF(IncomeExpenses!$C$8:$C$17,Calc!$B39,IncomeExpenses!H$8:H$17))</f>
        <v/>
      </c>
      <c r="G39" s="146" t="str">
        <f>IF($B39="","",SUMIF(IncomeExpenses!$C$8:$C$17,Calc!$B39,IncomeExpenses!I$8:I$17))</f>
        <v/>
      </c>
      <c r="H39" s="146" t="str">
        <f>IF($B39="","",SUMIF(IncomeExpenses!$C$8:$C$17,Calc!$B39,IncomeExpenses!J$8:J$17))</f>
        <v/>
      </c>
      <c r="I39" s="146" t="str">
        <f>IF($B39="","",SUMIF(IncomeExpenses!$C$8:$C$17,Calc!$B39,IncomeExpenses!K$8:K$17))</f>
        <v/>
      </c>
      <c r="J39" s="146" t="str">
        <f>IF($B39="","",SUMIF(IncomeExpenses!$C$8:$C$17,Calc!$B39,IncomeExpenses!L$8:L$17))</f>
        <v/>
      </c>
      <c r="K39" s="146" t="str">
        <f>IF($B39="","",SUMIF(IncomeExpenses!$C$8:$C$17,Calc!$B39,IncomeExpenses!M$8:M$17))</f>
        <v/>
      </c>
      <c r="L39" s="146" t="str">
        <f>IF($B39="","",SUMIF(IncomeExpenses!$C$8:$C$17,Calc!$B39,IncomeExpenses!N$8:N$17))</f>
        <v/>
      </c>
      <c r="M39" s="146" t="str">
        <f>IF($B39="","",SUMIF(IncomeExpenses!$C$8:$C$17,Calc!$B39,IncomeExpenses!O$8:O$17))</f>
        <v/>
      </c>
      <c r="N39" s="146" t="str">
        <f>IF($B39="","",SUMIF(IncomeExpenses!$C$8:$C$17,Calc!$B39,IncomeExpenses!P$8:P$17))</f>
        <v/>
      </c>
    </row>
    <row r="40" spans="2:14" x14ac:dyDescent="0.25">
      <c r="B40" s="179" t="str">
        <f>IF(Menu!C28="","",Menu!C28)</f>
        <v/>
      </c>
      <c r="C40" s="146" t="str">
        <f>IF($B40="","",SUMIF(IncomeExpenses!$C$8:$C$17,Calc!$B40,IncomeExpenses!E$8:E$17))</f>
        <v/>
      </c>
      <c r="D40" s="146" t="str">
        <f>IF($B40="","",SUMIF(IncomeExpenses!$C$8:$C$17,Calc!$B40,IncomeExpenses!F$8:F$17))</f>
        <v/>
      </c>
      <c r="E40" s="146" t="str">
        <f>IF($B40="","",SUMIF(IncomeExpenses!$C$8:$C$17,Calc!$B40,IncomeExpenses!G$8:G$17))</f>
        <v/>
      </c>
      <c r="F40" s="146" t="str">
        <f>IF($B40="","",SUMIF(IncomeExpenses!$C$8:$C$17,Calc!$B40,IncomeExpenses!H$8:H$17))</f>
        <v/>
      </c>
      <c r="G40" s="146" t="str">
        <f>IF($B40="","",SUMIF(IncomeExpenses!$C$8:$C$17,Calc!$B40,IncomeExpenses!I$8:I$17))</f>
        <v/>
      </c>
      <c r="H40" s="146" t="str">
        <f>IF($B40="","",SUMIF(IncomeExpenses!$C$8:$C$17,Calc!$B40,IncomeExpenses!J$8:J$17))</f>
        <v/>
      </c>
      <c r="I40" s="146" t="str">
        <f>IF($B40="","",SUMIF(IncomeExpenses!$C$8:$C$17,Calc!$B40,IncomeExpenses!K$8:K$17))</f>
        <v/>
      </c>
      <c r="J40" s="146" t="str">
        <f>IF($B40="","",SUMIF(IncomeExpenses!$C$8:$C$17,Calc!$B40,IncomeExpenses!L$8:L$17))</f>
        <v/>
      </c>
      <c r="K40" s="146" t="str">
        <f>IF($B40="","",SUMIF(IncomeExpenses!$C$8:$C$17,Calc!$B40,IncomeExpenses!M$8:M$17))</f>
        <v/>
      </c>
      <c r="L40" s="146" t="str">
        <f>IF($B40="","",SUMIF(IncomeExpenses!$C$8:$C$17,Calc!$B40,IncomeExpenses!N$8:N$17))</f>
        <v/>
      </c>
      <c r="M40" s="146" t="str">
        <f>IF($B40="","",SUMIF(IncomeExpenses!$C$8:$C$17,Calc!$B40,IncomeExpenses!O$8:O$17))</f>
        <v/>
      </c>
      <c r="N40" s="146" t="str">
        <f>IF($B40="","",SUMIF(IncomeExpenses!$C$8:$C$17,Calc!$B40,IncomeExpenses!P$8:P$17))</f>
        <v/>
      </c>
    </row>
    <row r="41" spans="2:14" x14ac:dyDescent="0.25">
      <c r="B41" s="179" t="str">
        <f>IF(Menu!C29="","",Menu!C29)</f>
        <v/>
      </c>
      <c r="C41" s="146" t="str">
        <f>IF($B41="","",SUMIF(IncomeExpenses!$C$8:$C$17,Calc!$B41,IncomeExpenses!E$8:E$17))</f>
        <v/>
      </c>
      <c r="D41" s="146" t="str">
        <f>IF($B41="","",SUMIF(IncomeExpenses!$C$8:$C$17,Calc!$B41,IncomeExpenses!F$8:F$17))</f>
        <v/>
      </c>
      <c r="E41" s="146" t="str">
        <f>IF($B41="","",SUMIF(IncomeExpenses!$C$8:$C$17,Calc!$B41,IncomeExpenses!G$8:G$17))</f>
        <v/>
      </c>
      <c r="F41" s="146" t="str">
        <f>IF($B41="","",SUMIF(IncomeExpenses!$C$8:$C$17,Calc!$B41,IncomeExpenses!H$8:H$17))</f>
        <v/>
      </c>
      <c r="G41" s="146" t="str">
        <f>IF($B41="","",SUMIF(IncomeExpenses!$C$8:$C$17,Calc!$B41,IncomeExpenses!I$8:I$17))</f>
        <v/>
      </c>
      <c r="H41" s="146" t="str">
        <f>IF($B41="","",SUMIF(IncomeExpenses!$C$8:$C$17,Calc!$B41,IncomeExpenses!J$8:J$17))</f>
        <v/>
      </c>
      <c r="I41" s="146" t="str">
        <f>IF($B41="","",SUMIF(IncomeExpenses!$C$8:$C$17,Calc!$B41,IncomeExpenses!K$8:K$17))</f>
        <v/>
      </c>
      <c r="J41" s="146" t="str">
        <f>IF($B41="","",SUMIF(IncomeExpenses!$C$8:$C$17,Calc!$B41,IncomeExpenses!L$8:L$17))</f>
        <v/>
      </c>
      <c r="K41" s="146" t="str">
        <f>IF($B41="","",SUMIF(IncomeExpenses!$C$8:$C$17,Calc!$B41,IncomeExpenses!M$8:M$17))</f>
        <v/>
      </c>
      <c r="L41" s="146" t="str">
        <f>IF($B41="","",SUMIF(IncomeExpenses!$C$8:$C$17,Calc!$B41,IncomeExpenses!N$8:N$17))</f>
        <v/>
      </c>
      <c r="M41" s="146" t="str">
        <f>IF($B41="","",SUMIF(IncomeExpenses!$C$8:$C$17,Calc!$B41,IncomeExpenses!O$8:O$17))</f>
        <v/>
      </c>
      <c r="N41" s="146" t="str">
        <f>IF($B41="","",SUMIF(IncomeExpenses!$C$8:$C$17,Calc!$B41,IncomeExpenses!P$8:P$17))</f>
        <v/>
      </c>
    </row>
    <row r="42" spans="2:14" x14ac:dyDescent="0.25">
      <c r="B42" s="179" t="str">
        <f>IF(Menu!C30="","",Menu!C30)</f>
        <v/>
      </c>
      <c r="C42" s="146" t="str">
        <f>IF($B42="","",SUMIF(IncomeExpenses!$C$8:$C$17,Calc!$B42,IncomeExpenses!E$8:E$17))</f>
        <v/>
      </c>
      <c r="D42" s="146" t="str">
        <f>IF($B42="","",SUMIF(IncomeExpenses!$C$8:$C$17,Calc!$B42,IncomeExpenses!F$8:F$17))</f>
        <v/>
      </c>
      <c r="E42" s="146" t="str">
        <f>IF($B42="","",SUMIF(IncomeExpenses!$C$8:$C$17,Calc!$B42,IncomeExpenses!G$8:G$17))</f>
        <v/>
      </c>
      <c r="F42" s="146" t="str">
        <f>IF($B42="","",SUMIF(IncomeExpenses!$C$8:$C$17,Calc!$B42,IncomeExpenses!H$8:H$17))</f>
        <v/>
      </c>
      <c r="G42" s="146" t="str">
        <f>IF($B42="","",SUMIF(IncomeExpenses!$C$8:$C$17,Calc!$B42,IncomeExpenses!I$8:I$17))</f>
        <v/>
      </c>
      <c r="H42" s="146" t="str">
        <f>IF($B42="","",SUMIF(IncomeExpenses!$C$8:$C$17,Calc!$B42,IncomeExpenses!J$8:J$17))</f>
        <v/>
      </c>
      <c r="I42" s="146" t="str">
        <f>IF($B42="","",SUMIF(IncomeExpenses!$C$8:$C$17,Calc!$B42,IncomeExpenses!K$8:K$17))</f>
        <v/>
      </c>
      <c r="J42" s="146" t="str">
        <f>IF($B42="","",SUMIF(IncomeExpenses!$C$8:$C$17,Calc!$B42,IncomeExpenses!L$8:L$17))</f>
        <v/>
      </c>
      <c r="K42" s="146" t="str">
        <f>IF($B42="","",SUMIF(IncomeExpenses!$C$8:$C$17,Calc!$B42,IncomeExpenses!M$8:M$17))</f>
        <v/>
      </c>
      <c r="L42" s="146" t="str">
        <f>IF($B42="","",SUMIF(IncomeExpenses!$C$8:$C$17,Calc!$B42,IncomeExpenses!N$8:N$17))</f>
        <v/>
      </c>
      <c r="M42" s="146" t="str">
        <f>IF($B42="","",SUMIF(IncomeExpenses!$C$8:$C$17,Calc!$B42,IncomeExpenses!O$8:O$17))</f>
        <v/>
      </c>
      <c r="N42" s="146" t="str">
        <f>IF($B42="","",SUMIF(IncomeExpenses!$C$8:$C$17,Calc!$B42,IncomeExpenses!P$8:P$17))</f>
        <v/>
      </c>
    </row>
    <row r="43" spans="2:14" x14ac:dyDescent="0.25">
      <c r="B43" s="149" t="s">
        <v>111</v>
      </c>
      <c r="C43" s="174" t="str">
        <f>IFERROR(Calc!$J$14,"")</f>
        <v>Jan-2024</v>
      </c>
      <c r="D43" s="174" t="str">
        <f>IFERROR(Calc!$J$15,"")</f>
        <v>Feb-2024</v>
      </c>
      <c r="E43" s="174" t="str">
        <f>IFERROR(Calc!$J$16,"")</f>
        <v>Mar-2024</v>
      </c>
      <c r="F43" s="174" t="str">
        <f>IFERROR(Calc!$J$17,"")</f>
        <v>Apr-2024</v>
      </c>
      <c r="G43" s="174" t="str">
        <f>IFERROR(Calc!$J$18,"")</f>
        <v>May-2024</v>
      </c>
      <c r="H43" s="174" t="str">
        <f>IFERROR(Calc!$J$19,"")</f>
        <v>Jun-2024</v>
      </c>
      <c r="I43" s="174" t="str">
        <f>IFERROR(Calc!$J$20,"")</f>
        <v>Jul-2024</v>
      </c>
      <c r="J43" s="174" t="str">
        <f>IFERROR(Calc!$J$21,"")</f>
        <v>Aug-2024</v>
      </c>
      <c r="K43" s="174" t="str">
        <f>IFERROR(Calc!$J$22,"")</f>
        <v>Sep-2024</v>
      </c>
      <c r="L43" s="174" t="str">
        <f>IFERROR(Calc!$J$23,"")</f>
        <v>Oct-2024</v>
      </c>
      <c r="M43" s="174" t="str">
        <f>IFERROR(Calc!$J$24,"")</f>
        <v>Nov-2024</v>
      </c>
      <c r="N43" s="174" t="str">
        <f>IFERROR(Calc!$J$25,"")</f>
        <v>Dec-2024</v>
      </c>
    </row>
    <row r="44" spans="2:14" x14ac:dyDescent="0.25">
      <c r="B44" s="150" t="str">
        <f>IF(Menu!E21="","",Menu!E21)</f>
        <v>Housing Expenses</v>
      </c>
      <c r="C44" s="151">
        <f>IF($B44="","",SUMIF(IncomeExpenses!$C$61:$C$70,Calc!$B44,IncomeExpenses!E$61:E$70))</f>
        <v>1650</v>
      </c>
      <c r="D44" s="151">
        <f>IF($B44="","",SUMIF(IncomeExpenses!$C$61:$C$70,Calc!$B44,IncomeExpenses!F$61:F$70))</f>
        <v>1660</v>
      </c>
      <c r="E44" s="151">
        <f>IF($B44="","",SUMIF(IncomeExpenses!$C$61:$C$70,Calc!$B44,IncomeExpenses!G$61:G$70))</f>
        <v>1670</v>
      </c>
      <c r="F44" s="151">
        <f>IF($B44="","",SUMIF(IncomeExpenses!$C$61:$C$70,Calc!$B44,IncomeExpenses!H$61:H$70))</f>
        <v>1680</v>
      </c>
      <c r="G44" s="151">
        <f>IF($B44="","",SUMIF(IncomeExpenses!$C$61:$C$70,Calc!$B44,IncomeExpenses!I$61:I$70))</f>
        <v>1690</v>
      </c>
      <c r="H44" s="151">
        <f>IF($B44="","",SUMIF(IncomeExpenses!$C$61:$C$70,Calc!$B44,IncomeExpenses!J$61:J$70))</f>
        <v>1700</v>
      </c>
      <c r="I44" s="151">
        <f>IF($B44="","",SUMIF(IncomeExpenses!$C$61:$C$70,Calc!$B44,IncomeExpenses!K$61:K$70))</f>
        <v>1710</v>
      </c>
      <c r="J44" s="151">
        <f>IF($B44="","",SUMIF(IncomeExpenses!$C$61:$C$70,Calc!$B44,IncomeExpenses!L$61:L$70))</f>
        <v>1720</v>
      </c>
      <c r="K44" s="151">
        <f>IF($B44="","",SUMIF(IncomeExpenses!$C$61:$C$70,Calc!$B44,IncomeExpenses!M$61:M$70))</f>
        <v>1730</v>
      </c>
      <c r="L44" s="151">
        <f>IF($B44="","",SUMIF(IncomeExpenses!$C$61:$C$70,Calc!$B44,IncomeExpenses!N$61:N$70))</f>
        <v>1740</v>
      </c>
      <c r="M44" s="151">
        <f>IF($B44="","",SUMIF(IncomeExpenses!$C$61:$C$70,Calc!$B44,IncomeExpenses!O$61:O$70))</f>
        <v>1750</v>
      </c>
      <c r="N44" s="151">
        <f>IF($B44="","",SUMIF(IncomeExpenses!$C$61:$C$70,Calc!$B44,IncomeExpenses!P$61:P$70))</f>
        <v>1760</v>
      </c>
    </row>
    <row r="45" spans="2:14" x14ac:dyDescent="0.25">
      <c r="B45" s="150" t="str">
        <f>IF(Menu!E22="","",Menu!E22)</f>
        <v>Food Expenses</v>
      </c>
      <c r="C45" s="151">
        <f>IF($B45="","",SUMIF(IncomeExpenses!$C$61:$C$70,Calc!$B45,IncomeExpenses!E$61:E$70))</f>
        <v>600</v>
      </c>
      <c r="D45" s="151">
        <f>IF($B45="","",SUMIF(IncomeExpenses!$C$61:$C$70,Calc!$B45,IncomeExpenses!F$61:F$70))</f>
        <v>650</v>
      </c>
      <c r="E45" s="151">
        <f>IF($B45="","",SUMIF(IncomeExpenses!$C$61:$C$70,Calc!$B45,IncomeExpenses!G$61:G$70))</f>
        <v>700</v>
      </c>
      <c r="F45" s="151">
        <f>IF($B45="","",SUMIF(IncomeExpenses!$C$61:$C$70,Calc!$B45,IncomeExpenses!H$61:H$70))</f>
        <v>750</v>
      </c>
      <c r="G45" s="151">
        <f>IF($B45="","",SUMIF(IncomeExpenses!$C$61:$C$70,Calc!$B45,IncomeExpenses!I$61:I$70))</f>
        <v>800</v>
      </c>
      <c r="H45" s="151">
        <f>IF($B45="","",SUMIF(IncomeExpenses!$C$61:$C$70,Calc!$B45,IncomeExpenses!J$61:J$70))</f>
        <v>850</v>
      </c>
      <c r="I45" s="151">
        <f>IF($B45="","",SUMIF(IncomeExpenses!$C$61:$C$70,Calc!$B45,IncomeExpenses!K$61:K$70))</f>
        <v>900</v>
      </c>
      <c r="J45" s="151">
        <f>IF($B45="","",SUMIF(IncomeExpenses!$C$61:$C$70,Calc!$B45,IncomeExpenses!L$61:L$70))</f>
        <v>950</v>
      </c>
      <c r="K45" s="151">
        <f>IF($B45="","",SUMIF(IncomeExpenses!$C$61:$C$70,Calc!$B45,IncomeExpenses!M$61:M$70))</f>
        <v>1000</v>
      </c>
      <c r="L45" s="151">
        <f>IF($B45="","",SUMIF(IncomeExpenses!$C$61:$C$70,Calc!$B45,IncomeExpenses!N$61:N$70))</f>
        <v>1050</v>
      </c>
      <c r="M45" s="151">
        <f>IF($B45="","",SUMIF(IncomeExpenses!$C$61:$C$70,Calc!$B45,IncomeExpenses!O$61:O$70))</f>
        <v>1100</v>
      </c>
      <c r="N45" s="151">
        <f>IF($B45="","",SUMIF(IncomeExpenses!$C$61:$C$70,Calc!$B45,IncomeExpenses!P$61:P$70))</f>
        <v>1150</v>
      </c>
    </row>
    <row r="46" spans="2:14" x14ac:dyDescent="0.25">
      <c r="B46" s="150" t="str">
        <f>IF(Menu!E23="","",Menu!E23)</f>
        <v>Transportation Expenses</v>
      </c>
      <c r="C46" s="151">
        <f>IF($B46="","",SUMIF(IncomeExpenses!$C$61:$C$70,Calc!$B46,IncomeExpenses!E$61:E$70))</f>
        <v>200</v>
      </c>
      <c r="D46" s="151">
        <f>IF($B46="","",SUMIF(IncomeExpenses!$C$61:$C$70,Calc!$B46,IncomeExpenses!F$61:F$70))</f>
        <v>210</v>
      </c>
      <c r="E46" s="151">
        <f>IF($B46="","",SUMIF(IncomeExpenses!$C$61:$C$70,Calc!$B46,IncomeExpenses!G$61:G$70))</f>
        <v>220</v>
      </c>
      <c r="F46" s="151">
        <f>IF($B46="","",SUMIF(IncomeExpenses!$C$61:$C$70,Calc!$B46,IncomeExpenses!H$61:H$70))</f>
        <v>230</v>
      </c>
      <c r="G46" s="151">
        <f>IF($B46="","",SUMIF(IncomeExpenses!$C$61:$C$70,Calc!$B46,IncomeExpenses!I$61:I$70))</f>
        <v>240</v>
      </c>
      <c r="H46" s="151">
        <f>IF($B46="","",SUMIF(IncomeExpenses!$C$61:$C$70,Calc!$B46,IncomeExpenses!J$61:J$70))</f>
        <v>250</v>
      </c>
      <c r="I46" s="151">
        <f>IF($B46="","",SUMIF(IncomeExpenses!$C$61:$C$70,Calc!$B46,IncomeExpenses!K$61:K$70))</f>
        <v>260</v>
      </c>
      <c r="J46" s="151">
        <f>IF($B46="","",SUMIF(IncomeExpenses!$C$61:$C$70,Calc!$B46,IncomeExpenses!L$61:L$70))</f>
        <v>270</v>
      </c>
      <c r="K46" s="151">
        <f>IF($B46="","",SUMIF(IncomeExpenses!$C$61:$C$70,Calc!$B46,IncomeExpenses!M$61:M$70))</f>
        <v>280</v>
      </c>
      <c r="L46" s="151">
        <f>IF($B46="","",SUMIF(IncomeExpenses!$C$61:$C$70,Calc!$B46,IncomeExpenses!N$61:N$70))</f>
        <v>290</v>
      </c>
      <c r="M46" s="151">
        <f>IF($B46="","",SUMIF(IncomeExpenses!$C$61:$C$70,Calc!$B46,IncomeExpenses!O$61:O$70))</f>
        <v>300</v>
      </c>
      <c r="N46" s="151">
        <f>IF($B46="","",SUMIF(IncomeExpenses!$C$61:$C$70,Calc!$B46,IncomeExpenses!P$61:P$70))</f>
        <v>310</v>
      </c>
    </row>
    <row r="47" spans="2:14" x14ac:dyDescent="0.25">
      <c r="B47" s="150" t="str">
        <f>IF(Menu!E24="","",Menu!E24)</f>
        <v/>
      </c>
      <c r="C47" s="151" t="str">
        <f>IF($B47="","",SUMIF(IncomeExpenses!$C$61:$C$70,Calc!$B47,IncomeExpenses!E$61:E$70))</f>
        <v/>
      </c>
      <c r="D47" s="151" t="str">
        <f>IF($B47="","",SUMIF(IncomeExpenses!$C$61:$C$70,Calc!$B47,IncomeExpenses!F$61:F$70))</f>
        <v/>
      </c>
      <c r="E47" s="151" t="str">
        <f>IF($B47="","",SUMIF(IncomeExpenses!$C$61:$C$70,Calc!$B47,IncomeExpenses!G$61:G$70))</f>
        <v/>
      </c>
      <c r="F47" s="151" t="str">
        <f>IF($B47="","",SUMIF(IncomeExpenses!$C$61:$C$70,Calc!$B47,IncomeExpenses!H$61:H$70))</f>
        <v/>
      </c>
      <c r="G47" s="151" t="str">
        <f>IF($B47="","",SUMIF(IncomeExpenses!$C$61:$C$70,Calc!$B47,IncomeExpenses!I$61:I$70))</f>
        <v/>
      </c>
      <c r="H47" s="151" t="str">
        <f>IF($B47="","",SUMIF(IncomeExpenses!$C$61:$C$70,Calc!$B47,IncomeExpenses!J$61:J$70))</f>
        <v/>
      </c>
      <c r="I47" s="151" t="str">
        <f>IF($B47="","",SUMIF(IncomeExpenses!$C$61:$C$70,Calc!$B47,IncomeExpenses!K$61:K$70))</f>
        <v/>
      </c>
      <c r="J47" s="151" t="str">
        <f>IF($B47="","",SUMIF(IncomeExpenses!$C$61:$C$70,Calc!$B47,IncomeExpenses!L$61:L$70))</f>
        <v/>
      </c>
      <c r="K47" s="151" t="str">
        <f>IF($B47="","",SUMIF(IncomeExpenses!$C$61:$C$70,Calc!$B47,IncomeExpenses!M$61:M$70))</f>
        <v/>
      </c>
      <c r="L47" s="151" t="str">
        <f>IF($B47="","",SUMIF(IncomeExpenses!$C$61:$C$70,Calc!$B47,IncomeExpenses!N$61:N$70))</f>
        <v/>
      </c>
      <c r="M47" s="151" t="str">
        <f>IF($B47="","",SUMIF(IncomeExpenses!$C$61:$C$70,Calc!$B47,IncomeExpenses!O$61:O$70))</f>
        <v/>
      </c>
      <c r="N47" s="151" t="str">
        <f>IF($B47="","",SUMIF(IncomeExpenses!$C$61:$C$70,Calc!$B47,IncomeExpenses!P$61:P$70))</f>
        <v/>
      </c>
    </row>
    <row r="48" spans="2:14" x14ac:dyDescent="0.25">
      <c r="B48" s="150" t="str">
        <f>IF(Menu!E25="","",Menu!E25)</f>
        <v/>
      </c>
      <c r="C48" s="151" t="str">
        <f>IF($B48="","",SUMIF(IncomeExpenses!$C$61:$C$70,Calc!$B48,IncomeExpenses!E$61:E$70))</f>
        <v/>
      </c>
      <c r="D48" s="151" t="str">
        <f>IF($B48="","",SUMIF(IncomeExpenses!$C$61:$C$70,Calc!$B48,IncomeExpenses!F$61:F$70))</f>
        <v/>
      </c>
      <c r="E48" s="151" t="str">
        <f>IF($B48="","",SUMIF(IncomeExpenses!$C$61:$C$70,Calc!$B48,IncomeExpenses!G$61:G$70))</f>
        <v/>
      </c>
      <c r="F48" s="151" t="str">
        <f>IF($B48="","",SUMIF(IncomeExpenses!$C$61:$C$70,Calc!$B48,IncomeExpenses!H$61:H$70))</f>
        <v/>
      </c>
      <c r="G48" s="151" t="str">
        <f>IF($B48="","",SUMIF(IncomeExpenses!$C$61:$C$70,Calc!$B48,IncomeExpenses!I$61:I$70))</f>
        <v/>
      </c>
      <c r="H48" s="151" t="str">
        <f>IF($B48="","",SUMIF(IncomeExpenses!$C$61:$C$70,Calc!$B48,IncomeExpenses!J$61:J$70))</f>
        <v/>
      </c>
      <c r="I48" s="151" t="str">
        <f>IF($B48="","",SUMIF(IncomeExpenses!$C$61:$C$70,Calc!$B48,IncomeExpenses!K$61:K$70))</f>
        <v/>
      </c>
      <c r="J48" s="151" t="str">
        <f>IF($B48="","",SUMIF(IncomeExpenses!$C$61:$C$70,Calc!$B48,IncomeExpenses!L$61:L$70))</f>
        <v/>
      </c>
      <c r="K48" s="151" t="str">
        <f>IF($B48="","",SUMIF(IncomeExpenses!$C$61:$C$70,Calc!$B48,IncomeExpenses!M$61:M$70))</f>
        <v/>
      </c>
      <c r="L48" s="151" t="str">
        <f>IF($B48="","",SUMIF(IncomeExpenses!$C$61:$C$70,Calc!$B48,IncomeExpenses!N$61:N$70))</f>
        <v/>
      </c>
      <c r="M48" s="151" t="str">
        <f>IF($B48="","",SUMIF(IncomeExpenses!$C$61:$C$70,Calc!$B48,IncomeExpenses!O$61:O$70))</f>
        <v/>
      </c>
      <c r="N48" s="151" t="str">
        <f>IF($B48="","",SUMIF(IncomeExpenses!$C$61:$C$70,Calc!$B48,IncomeExpenses!P$61:P$70))</f>
        <v/>
      </c>
    </row>
    <row r="49" spans="2:14" x14ac:dyDescent="0.25">
      <c r="B49" s="150" t="str">
        <f>IF(Menu!E26="","",Menu!E26)</f>
        <v/>
      </c>
      <c r="C49" s="151" t="str">
        <f>IF($B49="","",SUMIF(IncomeExpenses!$C$61:$C$70,Calc!$B49,IncomeExpenses!E$61:E$70))</f>
        <v/>
      </c>
      <c r="D49" s="151" t="str">
        <f>IF($B49="","",SUMIF(IncomeExpenses!$C$61:$C$70,Calc!$B49,IncomeExpenses!F$61:F$70))</f>
        <v/>
      </c>
      <c r="E49" s="151" t="str">
        <f>IF($B49="","",SUMIF(IncomeExpenses!$C$61:$C$70,Calc!$B49,IncomeExpenses!G$61:G$70))</f>
        <v/>
      </c>
      <c r="F49" s="151" t="str">
        <f>IF($B49="","",SUMIF(IncomeExpenses!$C$61:$C$70,Calc!$B49,IncomeExpenses!H$61:H$70))</f>
        <v/>
      </c>
      <c r="G49" s="151" t="str">
        <f>IF($B49="","",SUMIF(IncomeExpenses!$C$61:$C$70,Calc!$B49,IncomeExpenses!I$61:I$70))</f>
        <v/>
      </c>
      <c r="H49" s="151" t="str">
        <f>IF($B49="","",SUMIF(IncomeExpenses!$C$61:$C$70,Calc!$B49,IncomeExpenses!J$61:J$70))</f>
        <v/>
      </c>
      <c r="I49" s="151" t="str">
        <f>IF($B49="","",SUMIF(IncomeExpenses!$C$61:$C$70,Calc!$B49,IncomeExpenses!K$61:K$70))</f>
        <v/>
      </c>
      <c r="J49" s="151" t="str">
        <f>IF($B49="","",SUMIF(IncomeExpenses!$C$61:$C$70,Calc!$B49,IncomeExpenses!L$61:L$70))</f>
        <v/>
      </c>
      <c r="K49" s="151" t="str">
        <f>IF($B49="","",SUMIF(IncomeExpenses!$C$61:$C$70,Calc!$B49,IncomeExpenses!M$61:M$70))</f>
        <v/>
      </c>
      <c r="L49" s="151" t="str">
        <f>IF($B49="","",SUMIF(IncomeExpenses!$C$61:$C$70,Calc!$B49,IncomeExpenses!N$61:N$70))</f>
        <v/>
      </c>
      <c r="M49" s="151" t="str">
        <f>IF($B49="","",SUMIF(IncomeExpenses!$C$61:$C$70,Calc!$B49,IncomeExpenses!O$61:O$70))</f>
        <v/>
      </c>
      <c r="N49" s="151" t="str">
        <f>IF($B49="","",SUMIF(IncomeExpenses!$C$61:$C$70,Calc!$B49,IncomeExpenses!P$61:P$70))</f>
        <v/>
      </c>
    </row>
    <row r="50" spans="2:14" x14ac:dyDescent="0.25">
      <c r="B50" s="150" t="str">
        <f>IF(Menu!E27="","",Menu!E27)</f>
        <v/>
      </c>
      <c r="C50" s="151" t="str">
        <f>IF($B50="","",SUMIF(IncomeExpenses!$C$61:$C$70,Calc!$B50,IncomeExpenses!E$61:E$70))</f>
        <v/>
      </c>
      <c r="D50" s="151" t="str">
        <f>IF($B50="","",SUMIF(IncomeExpenses!$C$61:$C$70,Calc!$B50,IncomeExpenses!F$61:F$70))</f>
        <v/>
      </c>
      <c r="E50" s="151" t="str">
        <f>IF($B50="","",SUMIF(IncomeExpenses!$C$61:$C$70,Calc!$B50,IncomeExpenses!G$61:G$70))</f>
        <v/>
      </c>
      <c r="F50" s="151" t="str">
        <f>IF($B50="","",SUMIF(IncomeExpenses!$C$61:$C$70,Calc!$B50,IncomeExpenses!H$61:H$70))</f>
        <v/>
      </c>
      <c r="G50" s="151" t="str">
        <f>IF($B50="","",SUMIF(IncomeExpenses!$C$61:$C$70,Calc!$B50,IncomeExpenses!I$61:I$70))</f>
        <v/>
      </c>
      <c r="H50" s="151" t="str">
        <f>IF($B50="","",SUMIF(IncomeExpenses!$C$61:$C$70,Calc!$B50,IncomeExpenses!J$61:J$70))</f>
        <v/>
      </c>
      <c r="I50" s="151" t="str">
        <f>IF($B50="","",SUMIF(IncomeExpenses!$C$61:$C$70,Calc!$B50,IncomeExpenses!K$61:K$70))</f>
        <v/>
      </c>
      <c r="J50" s="151" t="str">
        <f>IF($B50="","",SUMIF(IncomeExpenses!$C$61:$C$70,Calc!$B50,IncomeExpenses!L$61:L$70))</f>
        <v/>
      </c>
      <c r="K50" s="151" t="str">
        <f>IF($B50="","",SUMIF(IncomeExpenses!$C$61:$C$70,Calc!$B50,IncomeExpenses!M$61:M$70))</f>
        <v/>
      </c>
      <c r="L50" s="151" t="str">
        <f>IF($B50="","",SUMIF(IncomeExpenses!$C$61:$C$70,Calc!$B50,IncomeExpenses!N$61:N$70))</f>
        <v/>
      </c>
      <c r="M50" s="151" t="str">
        <f>IF($B50="","",SUMIF(IncomeExpenses!$C$61:$C$70,Calc!$B50,IncomeExpenses!O$61:O$70))</f>
        <v/>
      </c>
      <c r="N50" s="151" t="str">
        <f>IF($B50="","",SUMIF(IncomeExpenses!$C$61:$C$70,Calc!$B50,IncomeExpenses!P$61:P$70))</f>
        <v/>
      </c>
    </row>
    <row r="51" spans="2:14" x14ac:dyDescent="0.25">
      <c r="B51" s="150" t="str">
        <f>IF(Menu!E28="","",Menu!E28)</f>
        <v/>
      </c>
      <c r="C51" s="151" t="str">
        <f>IF($B51="","",SUMIF(IncomeExpenses!$C$61:$C$70,Calc!$B51,IncomeExpenses!E$61:E$70))</f>
        <v/>
      </c>
      <c r="D51" s="151" t="str">
        <f>IF($B51="","",SUMIF(IncomeExpenses!$C$61:$C$70,Calc!$B51,IncomeExpenses!F$61:F$70))</f>
        <v/>
      </c>
      <c r="E51" s="151" t="str">
        <f>IF($B51="","",SUMIF(IncomeExpenses!$C$61:$C$70,Calc!$B51,IncomeExpenses!G$61:G$70))</f>
        <v/>
      </c>
      <c r="F51" s="151" t="str">
        <f>IF($B51="","",SUMIF(IncomeExpenses!$C$61:$C$70,Calc!$B51,IncomeExpenses!H$61:H$70))</f>
        <v/>
      </c>
      <c r="G51" s="151" t="str">
        <f>IF($B51="","",SUMIF(IncomeExpenses!$C$61:$C$70,Calc!$B51,IncomeExpenses!I$61:I$70))</f>
        <v/>
      </c>
      <c r="H51" s="151" t="str">
        <f>IF($B51="","",SUMIF(IncomeExpenses!$C$61:$C$70,Calc!$B51,IncomeExpenses!J$61:J$70))</f>
        <v/>
      </c>
      <c r="I51" s="151" t="str">
        <f>IF($B51="","",SUMIF(IncomeExpenses!$C$61:$C$70,Calc!$B51,IncomeExpenses!K$61:K$70))</f>
        <v/>
      </c>
      <c r="J51" s="151" t="str">
        <f>IF($B51="","",SUMIF(IncomeExpenses!$C$61:$C$70,Calc!$B51,IncomeExpenses!L$61:L$70))</f>
        <v/>
      </c>
      <c r="K51" s="151" t="str">
        <f>IF($B51="","",SUMIF(IncomeExpenses!$C$61:$C$70,Calc!$B51,IncomeExpenses!M$61:M$70))</f>
        <v/>
      </c>
      <c r="L51" s="151" t="str">
        <f>IF($B51="","",SUMIF(IncomeExpenses!$C$61:$C$70,Calc!$B51,IncomeExpenses!N$61:N$70))</f>
        <v/>
      </c>
      <c r="M51" s="151" t="str">
        <f>IF($B51="","",SUMIF(IncomeExpenses!$C$61:$C$70,Calc!$B51,IncomeExpenses!O$61:O$70))</f>
        <v/>
      </c>
      <c r="N51" s="151" t="str">
        <f>IF($B51="","",SUMIF(IncomeExpenses!$C$61:$C$70,Calc!$B51,IncomeExpenses!P$61:P$70))</f>
        <v/>
      </c>
    </row>
    <row r="52" spans="2:14" x14ac:dyDescent="0.25">
      <c r="B52" s="150" t="str">
        <f>IF(Menu!E29="","",Menu!E29)</f>
        <v/>
      </c>
      <c r="C52" s="151" t="str">
        <f>IF($B52="","",SUMIF(IncomeExpenses!$C$61:$C$70,Calc!$B52,IncomeExpenses!E$61:E$70))</f>
        <v/>
      </c>
      <c r="D52" s="151" t="str">
        <f>IF($B52="","",SUMIF(IncomeExpenses!$C$61:$C$70,Calc!$B52,IncomeExpenses!F$61:F$70))</f>
        <v/>
      </c>
      <c r="E52" s="151" t="str">
        <f>IF($B52="","",SUMIF(IncomeExpenses!$C$61:$C$70,Calc!$B52,IncomeExpenses!G$61:G$70))</f>
        <v/>
      </c>
      <c r="F52" s="151" t="str">
        <f>IF($B52="","",SUMIF(IncomeExpenses!$C$61:$C$70,Calc!$B52,IncomeExpenses!H$61:H$70))</f>
        <v/>
      </c>
      <c r="G52" s="151" t="str">
        <f>IF($B52="","",SUMIF(IncomeExpenses!$C$61:$C$70,Calc!$B52,IncomeExpenses!I$61:I$70))</f>
        <v/>
      </c>
      <c r="H52" s="151" t="str">
        <f>IF($B52="","",SUMIF(IncomeExpenses!$C$61:$C$70,Calc!$B52,IncomeExpenses!J$61:J$70))</f>
        <v/>
      </c>
      <c r="I52" s="151" t="str">
        <f>IF($B52="","",SUMIF(IncomeExpenses!$C$61:$C$70,Calc!$B52,IncomeExpenses!K$61:K$70))</f>
        <v/>
      </c>
      <c r="J52" s="151" t="str">
        <f>IF($B52="","",SUMIF(IncomeExpenses!$C$61:$C$70,Calc!$B52,IncomeExpenses!L$61:L$70))</f>
        <v/>
      </c>
      <c r="K52" s="151" t="str">
        <f>IF($B52="","",SUMIF(IncomeExpenses!$C$61:$C$70,Calc!$B52,IncomeExpenses!M$61:M$70))</f>
        <v/>
      </c>
      <c r="L52" s="151" t="str">
        <f>IF($B52="","",SUMIF(IncomeExpenses!$C$61:$C$70,Calc!$B52,IncomeExpenses!N$61:N$70))</f>
        <v/>
      </c>
      <c r="M52" s="151" t="str">
        <f>IF($B52="","",SUMIF(IncomeExpenses!$C$61:$C$70,Calc!$B52,IncomeExpenses!O$61:O$70))</f>
        <v/>
      </c>
      <c r="N52" s="151" t="str">
        <f>IF($B52="","",SUMIF(IncomeExpenses!$C$61:$C$70,Calc!$B52,IncomeExpenses!P$61:P$70))</f>
        <v/>
      </c>
    </row>
    <row r="53" spans="2:14" x14ac:dyDescent="0.25">
      <c r="B53" s="150" t="str">
        <f>IF(Menu!E30="","",Menu!E30)</f>
        <v/>
      </c>
      <c r="C53" s="151" t="str">
        <f>IF($B53="","",SUMIF(IncomeExpenses!$C$61:$C$70,Calc!$B53,IncomeExpenses!E$61:E$70))</f>
        <v/>
      </c>
      <c r="D53" s="151" t="str">
        <f>IF($B53="","",SUMIF(IncomeExpenses!$C$61:$C$70,Calc!$B53,IncomeExpenses!F$61:F$70))</f>
        <v/>
      </c>
      <c r="E53" s="151" t="str">
        <f>IF($B53="","",SUMIF(IncomeExpenses!$C$61:$C$70,Calc!$B53,IncomeExpenses!G$61:G$70))</f>
        <v/>
      </c>
      <c r="F53" s="151" t="str">
        <f>IF($B53="","",SUMIF(IncomeExpenses!$C$61:$C$70,Calc!$B53,IncomeExpenses!H$61:H$70))</f>
        <v/>
      </c>
      <c r="G53" s="151" t="str">
        <f>IF($B53="","",SUMIF(IncomeExpenses!$C$61:$C$70,Calc!$B53,IncomeExpenses!I$61:I$70))</f>
        <v/>
      </c>
      <c r="H53" s="151" t="str">
        <f>IF($B53="","",SUMIF(IncomeExpenses!$C$61:$C$70,Calc!$B53,IncomeExpenses!J$61:J$70))</f>
        <v/>
      </c>
      <c r="I53" s="151" t="str">
        <f>IF($B53="","",SUMIF(IncomeExpenses!$C$61:$C$70,Calc!$B53,IncomeExpenses!K$61:K$70))</f>
        <v/>
      </c>
      <c r="J53" s="151" t="str">
        <f>IF($B53="","",SUMIF(IncomeExpenses!$C$61:$C$70,Calc!$B53,IncomeExpenses!L$61:L$70))</f>
        <v/>
      </c>
      <c r="K53" s="151" t="str">
        <f>IF($B53="","",SUMIF(IncomeExpenses!$C$61:$C$70,Calc!$B53,IncomeExpenses!M$61:M$70))</f>
        <v/>
      </c>
      <c r="L53" s="151" t="str">
        <f>IF($B53="","",SUMIF(IncomeExpenses!$C$61:$C$70,Calc!$B53,IncomeExpenses!N$61:N$70))</f>
        <v/>
      </c>
      <c r="M53" s="151" t="str">
        <f>IF($B53="","",SUMIF(IncomeExpenses!$C$61:$C$70,Calc!$B53,IncomeExpenses!O$61:O$70))</f>
        <v/>
      </c>
      <c r="N53" s="151" t="str">
        <f>IF($B53="","",SUMIF(IncomeExpenses!$C$61:$C$70,Calc!$B53,IncomeExpenses!P$61:P$70))</f>
        <v/>
      </c>
    </row>
    <row r="54" spans="2:14" x14ac:dyDescent="0.25">
      <c r="B54" s="156" t="s">
        <v>112</v>
      </c>
      <c r="C54" s="176" t="str">
        <f>IFERROR(Calc!$J$14,"")</f>
        <v>Jan-2024</v>
      </c>
      <c r="D54" s="176" t="str">
        <f>IFERROR(Calc!$J$15,"")</f>
        <v>Feb-2024</v>
      </c>
      <c r="E54" s="176" t="str">
        <f>IFERROR(Calc!$J$16,"")</f>
        <v>Mar-2024</v>
      </c>
      <c r="F54" s="176" t="str">
        <f>IFERROR(Calc!$J$17,"")</f>
        <v>Apr-2024</v>
      </c>
      <c r="G54" s="176" t="str">
        <f>IFERROR(Calc!$J$18,"")</f>
        <v>May-2024</v>
      </c>
      <c r="H54" s="176" t="str">
        <f>IFERROR(Calc!$J$19,"")</f>
        <v>Jun-2024</v>
      </c>
      <c r="I54" s="176" t="str">
        <f>IFERROR(Calc!$J$20,"")</f>
        <v>Jul-2024</v>
      </c>
      <c r="J54" s="176" t="str">
        <f>IFERROR(Calc!$J$21,"")</f>
        <v>Aug-2024</v>
      </c>
      <c r="K54" s="176" t="str">
        <f>IFERROR(Calc!$J$22,"")</f>
        <v>Sep-2024</v>
      </c>
      <c r="L54" s="176" t="str">
        <f>IFERROR(Calc!$J$23,"")</f>
        <v>Oct-2024</v>
      </c>
      <c r="M54" s="176" t="str">
        <f>IFERROR(Calc!$J$24,"")</f>
        <v>Nov-2024</v>
      </c>
      <c r="N54" s="176" t="str">
        <f>IFERROR(Calc!$J$25,"")</f>
        <v>Dec-2024</v>
      </c>
    </row>
    <row r="55" spans="2:14" x14ac:dyDescent="0.25">
      <c r="B55" s="157" t="str">
        <f>IF(Menu!G21="","",Menu!G21)</f>
        <v>Cash and Cash Equivalents</v>
      </c>
      <c r="C55" s="158">
        <f>IF($B55="","",SUMIF(AssetsLiabilities!$C$8:$C$17,Calc!$B55,AssetsLiabilities!E$8:E$17))</f>
        <v>9000</v>
      </c>
      <c r="D55" s="158">
        <f>IF($B55="","",SUMIF(AssetsLiabilities!$C$8:$C$17,Calc!$B55,AssetsLiabilities!F$8:F$17))</f>
        <v>8950</v>
      </c>
      <c r="E55" s="158">
        <f>IF($B55="","",SUMIF(AssetsLiabilities!$C$8:$C$17,Calc!$B55,AssetsLiabilities!G$8:G$17))</f>
        <v>8900</v>
      </c>
      <c r="F55" s="158">
        <f>IF($B55="","",SUMIF(AssetsLiabilities!$C$8:$C$17,Calc!$B55,AssetsLiabilities!H$8:H$17))</f>
        <v>8850</v>
      </c>
      <c r="G55" s="158">
        <f>IF($B55="","",SUMIF(AssetsLiabilities!$C$8:$C$17,Calc!$B55,AssetsLiabilities!I$8:I$17))</f>
        <v>8800</v>
      </c>
      <c r="H55" s="158">
        <f>IF($B55="","",SUMIF(AssetsLiabilities!$C$8:$C$17,Calc!$B55,AssetsLiabilities!J$8:J$17))</f>
        <v>8750</v>
      </c>
      <c r="I55" s="158">
        <f>IF($B55="","",SUMIF(AssetsLiabilities!$C$8:$C$17,Calc!$B55,AssetsLiabilities!K$8:K$17))</f>
        <v>8700</v>
      </c>
      <c r="J55" s="158">
        <f>IF($B55="","",SUMIF(AssetsLiabilities!$C$8:$C$17,Calc!$B55,AssetsLiabilities!L$8:L$17))</f>
        <v>8650</v>
      </c>
      <c r="K55" s="158">
        <f>IF($B55="","",SUMIF(AssetsLiabilities!$C$8:$C$17,Calc!$B55,AssetsLiabilities!M$8:M$17))</f>
        <v>8600</v>
      </c>
      <c r="L55" s="158">
        <f>IF($B55="","",SUMIF(AssetsLiabilities!$C$8:$C$17,Calc!$B55,AssetsLiabilities!N$8:N$17))</f>
        <v>8550</v>
      </c>
      <c r="M55" s="158">
        <f>IF($B55="","",SUMIF(AssetsLiabilities!$C$8:$C$17,Calc!$B55,AssetsLiabilities!O$8:O$17))</f>
        <v>8500</v>
      </c>
      <c r="N55" s="158">
        <f>IF($B55="","",SUMIF(AssetsLiabilities!$C$8:$C$17,Calc!$B55,AssetsLiabilities!P$8:P$17))</f>
        <v>8450</v>
      </c>
    </row>
    <row r="56" spans="2:14" x14ac:dyDescent="0.25">
      <c r="B56" s="157" t="str">
        <f>IF(Menu!G22="","",Menu!G22)</f>
        <v>Investments</v>
      </c>
      <c r="C56" s="158">
        <f>IF($B56="","",SUMIF(AssetsLiabilities!$C$8:$C$17,Calc!$B56,AssetsLiabilities!E$8:E$17))</f>
        <v>3500</v>
      </c>
      <c r="D56" s="158">
        <f>IF($B56="","",SUMIF(AssetsLiabilities!$C$8:$C$17,Calc!$B56,AssetsLiabilities!F$8:F$17))</f>
        <v>3500</v>
      </c>
      <c r="E56" s="158">
        <f>IF($B56="","",SUMIF(AssetsLiabilities!$C$8:$C$17,Calc!$B56,AssetsLiabilities!G$8:G$17))</f>
        <v>3500</v>
      </c>
      <c r="F56" s="158">
        <f>IF($B56="","",SUMIF(AssetsLiabilities!$C$8:$C$17,Calc!$B56,AssetsLiabilities!H$8:H$17))</f>
        <v>3500</v>
      </c>
      <c r="G56" s="158">
        <f>IF($B56="","",SUMIF(AssetsLiabilities!$C$8:$C$17,Calc!$B56,AssetsLiabilities!I$8:I$17))</f>
        <v>3500</v>
      </c>
      <c r="H56" s="158">
        <f>IF($B56="","",SUMIF(AssetsLiabilities!$C$8:$C$17,Calc!$B56,AssetsLiabilities!J$8:J$17))</f>
        <v>3500</v>
      </c>
      <c r="I56" s="158">
        <f>IF($B56="","",SUMIF(AssetsLiabilities!$C$8:$C$17,Calc!$B56,AssetsLiabilities!K$8:K$17))</f>
        <v>3500</v>
      </c>
      <c r="J56" s="158">
        <f>IF($B56="","",SUMIF(AssetsLiabilities!$C$8:$C$17,Calc!$B56,AssetsLiabilities!L$8:L$17))</f>
        <v>3500</v>
      </c>
      <c r="K56" s="158">
        <f>IF($B56="","",SUMIF(AssetsLiabilities!$C$8:$C$17,Calc!$B56,AssetsLiabilities!M$8:M$17))</f>
        <v>3500</v>
      </c>
      <c r="L56" s="158">
        <f>IF($B56="","",SUMIF(AssetsLiabilities!$C$8:$C$17,Calc!$B56,AssetsLiabilities!N$8:N$17))</f>
        <v>3500</v>
      </c>
      <c r="M56" s="158">
        <f>IF($B56="","",SUMIF(AssetsLiabilities!$C$8:$C$17,Calc!$B56,AssetsLiabilities!O$8:O$17))</f>
        <v>3500</v>
      </c>
      <c r="N56" s="158">
        <f>IF($B56="","",SUMIF(AssetsLiabilities!$C$8:$C$17,Calc!$B56,AssetsLiabilities!P$8:P$17))</f>
        <v>3500</v>
      </c>
    </row>
    <row r="57" spans="2:14" x14ac:dyDescent="0.25">
      <c r="B57" s="157" t="str">
        <f>IF(Menu!G23="","",Menu!G23)</f>
        <v>Real Estate</v>
      </c>
      <c r="C57" s="158">
        <f>IF($B57="","",SUMIF(AssetsLiabilities!$C$8:$C$17,Calc!$B57,AssetsLiabilities!E$8:E$17))</f>
        <v>3500</v>
      </c>
      <c r="D57" s="158">
        <f>IF($B57="","",SUMIF(AssetsLiabilities!$C$8:$C$17,Calc!$B57,AssetsLiabilities!F$8:F$17))</f>
        <v>1000</v>
      </c>
      <c r="E57" s="158">
        <f>IF($B57="","",SUMIF(AssetsLiabilities!$C$8:$C$17,Calc!$B57,AssetsLiabilities!G$8:G$17))</f>
        <v>2500</v>
      </c>
      <c r="F57" s="158">
        <f>IF($B57="","",SUMIF(AssetsLiabilities!$C$8:$C$17,Calc!$B57,AssetsLiabilities!H$8:H$17))</f>
        <v>3000</v>
      </c>
      <c r="G57" s="158">
        <f>IF($B57="","",SUMIF(AssetsLiabilities!$C$8:$C$17,Calc!$B57,AssetsLiabilities!I$8:I$17))</f>
        <v>2500</v>
      </c>
      <c r="H57" s="158">
        <f>IF($B57="","",SUMIF(AssetsLiabilities!$C$8:$C$17,Calc!$B57,AssetsLiabilities!J$8:J$17))</f>
        <v>3000</v>
      </c>
      <c r="I57" s="158">
        <f>IF($B57="","",SUMIF(AssetsLiabilities!$C$8:$C$17,Calc!$B57,AssetsLiabilities!K$8:K$17))</f>
        <v>500</v>
      </c>
      <c r="J57" s="158">
        <f>IF($B57="","",SUMIF(AssetsLiabilities!$C$8:$C$17,Calc!$B57,AssetsLiabilities!L$8:L$17))</f>
        <v>2000</v>
      </c>
      <c r="K57" s="158">
        <f>IF($B57="","",SUMIF(AssetsLiabilities!$C$8:$C$17,Calc!$B57,AssetsLiabilities!M$8:M$17))</f>
        <v>1500</v>
      </c>
      <c r="L57" s="158">
        <f>IF($B57="","",SUMIF(AssetsLiabilities!$C$8:$C$17,Calc!$B57,AssetsLiabilities!N$8:N$17))</f>
        <v>0</v>
      </c>
      <c r="M57" s="158">
        <f>IF($B57="","",SUMIF(AssetsLiabilities!$C$8:$C$17,Calc!$B57,AssetsLiabilities!O$8:O$17))</f>
        <v>2500</v>
      </c>
      <c r="N57" s="158">
        <f>IF($B57="","",SUMIF(AssetsLiabilities!$C$8:$C$17,Calc!$B57,AssetsLiabilities!P$8:P$17))</f>
        <v>3000</v>
      </c>
    </row>
    <row r="58" spans="2:14" x14ac:dyDescent="0.25">
      <c r="B58" s="157" t="str">
        <f>IF(Menu!G24="","",Menu!G24)</f>
        <v/>
      </c>
      <c r="C58" s="158" t="str">
        <f>IF($B58="","",SUMIF(AssetsLiabilities!$C$8:$C$17,Calc!$B58,AssetsLiabilities!E$8:E$17))</f>
        <v/>
      </c>
      <c r="D58" s="158" t="str">
        <f>IF($B58="","",SUMIF(AssetsLiabilities!$C$8:$C$17,Calc!$B58,AssetsLiabilities!F$8:F$17))</f>
        <v/>
      </c>
      <c r="E58" s="158" t="str">
        <f>IF($B58="","",SUMIF(AssetsLiabilities!$C$8:$C$17,Calc!$B58,AssetsLiabilities!G$8:G$17))</f>
        <v/>
      </c>
      <c r="F58" s="158" t="str">
        <f>IF($B58="","",SUMIF(AssetsLiabilities!$C$8:$C$17,Calc!$B58,AssetsLiabilities!H$8:H$17))</f>
        <v/>
      </c>
      <c r="G58" s="158" t="str">
        <f>IF($B58="","",SUMIF(AssetsLiabilities!$C$8:$C$17,Calc!$B58,AssetsLiabilities!I$8:I$17))</f>
        <v/>
      </c>
      <c r="H58" s="158" t="str">
        <f>IF($B58="","",SUMIF(AssetsLiabilities!$C$8:$C$17,Calc!$B58,AssetsLiabilities!J$8:J$17))</f>
        <v/>
      </c>
      <c r="I58" s="158" t="str">
        <f>IF($B58="","",SUMIF(AssetsLiabilities!$C$8:$C$17,Calc!$B58,AssetsLiabilities!K$8:K$17))</f>
        <v/>
      </c>
      <c r="J58" s="158" t="str">
        <f>IF($B58="","",SUMIF(AssetsLiabilities!$C$8:$C$17,Calc!$B58,AssetsLiabilities!L$8:L$17))</f>
        <v/>
      </c>
      <c r="K58" s="158" t="str">
        <f>IF($B58="","",SUMIF(AssetsLiabilities!$C$8:$C$17,Calc!$B58,AssetsLiabilities!M$8:M$17))</f>
        <v/>
      </c>
      <c r="L58" s="158" t="str">
        <f>IF($B58="","",SUMIF(AssetsLiabilities!$C$8:$C$17,Calc!$B58,AssetsLiabilities!N$8:N$17))</f>
        <v/>
      </c>
      <c r="M58" s="158" t="str">
        <f>IF($B58="","",SUMIF(AssetsLiabilities!$C$8:$C$17,Calc!$B58,AssetsLiabilities!O$8:O$17))</f>
        <v/>
      </c>
      <c r="N58" s="158" t="str">
        <f>IF($B58="","",SUMIF(AssetsLiabilities!$C$8:$C$17,Calc!$B58,AssetsLiabilities!P$8:P$17))</f>
        <v/>
      </c>
    </row>
    <row r="59" spans="2:14" x14ac:dyDescent="0.25">
      <c r="B59" s="157" t="str">
        <f>IF(Menu!G25="","",Menu!G25)</f>
        <v/>
      </c>
      <c r="C59" s="158" t="str">
        <f>IF($B59="","",SUMIF(AssetsLiabilities!$C$8:$C$17,Calc!$B59,AssetsLiabilities!E$8:E$17))</f>
        <v/>
      </c>
      <c r="D59" s="158" t="str">
        <f>IF($B59="","",SUMIF(AssetsLiabilities!$C$8:$C$17,Calc!$B59,AssetsLiabilities!F$8:F$17))</f>
        <v/>
      </c>
      <c r="E59" s="158" t="str">
        <f>IF($B59="","",SUMIF(AssetsLiabilities!$C$8:$C$17,Calc!$B59,AssetsLiabilities!G$8:G$17))</f>
        <v/>
      </c>
      <c r="F59" s="158" t="str">
        <f>IF($B59="","",SUMIF(AssetsLiabilities!$C$8:$C$17,Calc!$B59,AssetsLiabilities!H$8:H$17))</f>
        <v/>
      </c>
      <c r="G59" s="158" t="str">
        <f>IF($B59="","",SUMIF(AssetsLiabilities!$C$8:$C$17,Calc!$B59,AssetsLiabilities!I$8:I$17))</f>
        <v/>
      </c>
      <c r="H59" s="158" t="str">
        <f>IF($B59="","",SUMIF(AssetsLiabilities!$C$8:$C$17,Calc!$B59,AssetsLiabilities!J$8:J$17))</f>
        <v/>
      </c>
      <c r="I59" s="158" t="str">
        <f>IF($B59="","",SUMIF(AssetsLiabilities!$C$8:$C$17,Calc!$B59,AssetsLiabilities!K$8:K$17))</f>
        <v/>
      </c>
      <c r="J59" s="158" t="str">
        <f>IF($B59="","",SUMIF(AssetsLiabilities!$C$8:$C$17,Calc!$B59,AssetsLiabilities!L$8:L$17))</f>
        <v/>
      </c>
      <c r="K59" s="158" t="str">
        <f>IF($B59="","",SUMIF(AssetsLiabilities!$C$8:$C$17,Calc!$B59,AssetsLiabilities!M$8:M$17))</f>
        <v/>
      </c>
      <c r="L59" s="158" t="str">
        <f>IF($B59="","",SUMIF(AssetsLiabilities!$C$8:$C$17,Calc!$B59,AssetsLiabilities!N$8:N$17))</f>
        <v/>
      </c>
      <c r="M59" s="158" t="str">
        <f>IF($B59="","",SUMIF(AssetsLiabilities!$C$8:$C$17,Calc!$B59,AssetsLiabilities!O$8:O$17))</f>
        <v/>
      </c>
      <c r="N59" s="158" t="str">
        <f>IF($B59="","",SUMIF(AssetsLiabilities!$C$8:$C$17,Calc!$B59,AssetsLiabilities!P$8:P$17))</f>
        <v/>
      </c>
    </row>
    <row r="60" spans="2:14" x14ac:dyDescent="0.25">
      <c r="B60" s="157" t="str">
        <f>IF(Menu!G26="","",Menu!G26)</f>
        <v/>
      </c>
      <c r="C60" s="158" t="str">
        <f>IF($B60="","",SUMIF(AssetsLiabilities!$C$8:$C$17,Calc!$B60,AssetsLiabilities!E$8:E$17))</f>
        <v/>
      </c>
      <c r="D60" s="158" t="str">
        <f>IF($B60="","",SUMIF(AssetsLiabilities!$C$8:$C$17,Calc!$B60,AssetsLiabilities!F$8:F$17))</f>
        <v/>
      </c>
      <c r="E60" s="158" t="str">
        <f>IF($B60="","",SUMIF(AssetsLiabilities!$C$8:$C$17,Calc!$B60,AssetsLiabilities!G$8:G$17))</f>
        <v/>
      </c>
      <c r="F60" s="158" t="str">
        <f>IF($B60="","",SUMIF(AssetsLiabilities!$C$8:$C$17,Calc!$B60,AssetsLiabilities!H$8:H$17))</f>
        <v/>
      </c>
      <c r="G60" s="158" t="str">
        <f>IF($B60="","",SUMIF(AssetsLiabilities!$C$8:$C$17,Calc!$B60,AssetsLiabilities!I$8:I$17))</f>
        <v/>
      </c>
      <c r="H60" s="158" t="str">
        <f>IF($B60="","",SUMIF(AssetsLiabilities!$C$8:$C$17,Calc!$B60,AssetsLiabilities!J$8:J$17))</f>
        <v/>
      </c>
      <c r="I60" s="158" t="str">
        <f>IF($B60="","",SUMIF(AssetsLiabilities!$C$8:$C$17,Calc!$B60,AssetsLiabilities!K$8:K$17))</f>
        <v/>
      </c>
      <c r="J60" s="158" t="str">
        <f>IF($B60="","",SUMIF(AssetsLiabilities!$C$8:$C$17,Calc!$B60,AssetsLiabilities!L$8:L$17))</f>
        <v/>
      </c>
      <c r="K60" s="158" t="str">
        <f>IF($B60="","",SUMIF(AssetsLiabilities!$C$8:$C$17,Calc!$B60,AssetsLiabilities!M$8:M$17))</f>
        <v/>
      </c>
      <c r="L60" s="158" t="str">
        <f>IF($B60="","",SUMIF(AssetsLiabilities!$C$8:$C$17,Calc!$B60,AssetsLiabilities!N$8:N$17))</f>
        <v/>
      </c>
      <c r="M60" s="158" t="str">
        <f>IF($B60="","",SUMIF(AssetsLiabilities!$C$8:$C$17,Calc!$B60,AssetsLiabilities!O$8:O$17))</f>
        <v/>
      </c>
      <c r="N60" s="158" t="str">
        <f>IF($B60="","",SUMIF(AssetsLiabilities!$C$8:$C$17,Calc!$B60,AssetsLiabilities!P$8:P$17))</f>
        <v/>
      </c>
    </row>
    <row r="61" spans="2:14" x14ac:dyDescent="0.25">
      <c r="B61" s="157" t="str">
        <f>IF(Menu!G27="","",Menu!G27)</f>
        <v/>
      </c>
      <c r="C61" s="158" t="str">
        <f>IF($B61="","",SUMIF(AssetsLiabilities!$C$8:$C$17,Calc!$B61,AssetsLiabilities!E$8:E$17))</f>
        <v/>
      </c>
      <c r="D61" s="158" t="str">
        <f>IF($B61="","",SUMIF(AssetsLiabilities!$C$8:$C$17,Calc!$B61,AssetsLiabilities!F$8:F$17))</f>
        <v/>
      </c>
      <c r="E61" s="158" t="str">
        <f>IF($B61="","",SUMIF(AssetsLiabilities!$C$8:$C$17,Calc!$B61,AssetsLiabilities!G$8:G$17))</f>
        <v/>
      </c>
      <c r="F61" s="158" t="str">
        <f>IF($B61="","",SUMIF(AssetsLiabilities!$C$8:$C$17,Calc!$B61,AssetsLiabilities!H$8:H$17))</f>
        <v/>
      </c>
      <c r="G61" s="158" t="str">
        <f>IF($B61="","",SUMIF(AssetsLiabilities!$C$8:$C$17,Calc!$B61,AssetsLiabilities!I$8:I$17))</f>
        <v/>
      </c>
      <c r="H61" s="158" t="str">
        <f>IF($B61="","",SUMIF(AssetsLiabilities!$C$8:$C$17,Calc!$B61,AssetsLiabilities!J$8:J$17))</f>
        <v/>
      </c>
      <c r="I61" s="158" t="str">
        <f>IF($B61="","",SUMIF(AssetsLiabilities!$C$8:$C$17,Calc!$B61,AssetsLiabilities!K$8:K$17))</f>
        <v/>
      </c>
      <c r="J61" s="158" t="str">
        <f>IF($B61="","",SUMIF(AssetsLiabilities!$C$8:$C$17,Calc!$B61,AssetsLiabilities!L$8:L$17))</f>
        <v/>
      </c>
      <c r="K61" s="158" t="str">
        <f>IF($B61="","",SUMIF(AssetsLiabilities!$C$8:$C$17,Calc!$B61,AssetsLiabilities!M$8:M$17))</f>
        <v/>
      </c>
      <c r="L61" s="158" t="str">
        <f>IF($B61="","",SUMIF(AssetsLiabilities!$C$8:$C$17,Calc!$B61,AssetsLiabilities!N$8:N$17))</f>
        <v/>
      </c>
      <c r="M61" s="158" t="str">
        <f>IF($B61="","",SUMIF(AssetsLiabilities!$C$8:$C$17,Calc!$B61,AssetsLiabilities!O$8:O$17))</f>
        <v/>
      </c>
      <c r="N61" s="158" t="str">
        <f>IF($B61="","",SUMIF(AssetsLiabilities!$C$8:$C$17,Calc!$B61,AssetsLiabilities!P$8:P$17))</f>
        <v/>
      </c>
    </row>
    <row r="62" spans="2:14" x14ac:dyDescent="0.25">
      <c r="B62" s="157" t="str">
        <f>IF(Menu!G28="","",Menu!G28)</f>
        <v/>
      </c>
      <c r="C62" s="158" t="str">
        <f>IF($B62="","",SUMIF(AssetsLiabilities!$C$8:$C$17,Calc!$B62,AssetsLiabilities!E$8:E$17))</f>
        <v/>
      </c>
      <c r="D62" s="158" t="str">
        <f>IF($B62="","",SUMIF(AssetsLiabilities!$C$8:$C$17,Calc!$B62,AssetsLiabilities!F$8:F$17))</f>
        <v/>
      </c>
      <c r="E62" s="158" t="str">
        <f>IF($B62="","",SUMIF(AssetsLiabilities!$C$8:$C$17,Calc!$B62,AssetsLiabilities!G$8:G$17))</f>
        <v/>
      </c>
      <c r="F62" s="158" t="str">
        <f>IF($B62="","",SUMIF(AssetsLiabilities!$C$8:$C$17,Calc!$B62,AssetsLiabilities!H$8:H$17))</f>
        <v/>
      </c>
      <c r="G62" s="158" t="str">
        <f>IF($B62="","",SUMIF(AssetsLiabilities!$C$8:$C$17,Calc!$B62,AssetsLiabilities!I$8:I$17))</f>
        <v/>
      </c>
      <c r="H62" s="158" t="str">
        <f>IF($B62="","",SUMIF(AssetsLiabilities!$C$8:$C$17,Calc!$B62,AssetsLiabilities!J$8:J$17))</f>
        <v/>
      </c>
      <c r="I62" s="158" t="str">
        <f>IF($B62="","",SUMIF(AssetsLiabilities!$C$8:$C$17,Calc!$B62,AssetsLiabilities!K$8:K$17))</f>
        <v/>
      </c>
      <c r="J62" s="158" t="str">
        <f>IF($B62="","",SUMIF(AssetsLiabilities!$C$8:$C$17,Calc!$B62,AssetsLiabilities!L$8:L$17))</f>
        <v/>
      </c>
      <c r="K62" s="158" t="str">
        <f>IF($B62="","",SUMIF(AssetsLiabilities!$C$8:$C$17,Calc!$B62,AssetsLiabilities!M$8:M$17))</f>
        <v/>
      </c>
      <c r="L62" s="158" t="str">
        <f>IF($B62="","",SUMIF(AssetsLiabilities!$C$8:$C$17,Calc!$B62,AssetsLiabilities!N$8:N$17))</f>
        <v/>
      </c>
      <c r="M62" s="158" t="str">
        <f>IF($B62="","",SUMIF(AssetsLiabilities!$C$8:$C$17,Calc!$B62,AssetsLiabilities!O$8:O$17))</f>
        <v/>
      </c>
      <c r="N62" s="158" t="str">
        <f>IF($B62="","",SUMIF(AssetsLiabilities!$C$8:$C$17,Calc!$B62,AssetsLiabilities!P$8:P$17))</f>
        <v/>
      </c>
    </row>
    <row r="63" spans="2:14" x14ac:dyDescent="0.25">
      <c r="B63" s="157" t="str">
        <f>IF(Menu!G29="","",Menu!G29)</f>
        <v/>
      </c>
      <c r="C63" s="158" t="str">
        <f>IF($B63="","",SUMIF(AssetsLiabilities!$C$8:$C$17,Calc!$B63,AssetsLiabilities!E$8:E$17))</f>
        <v/>
      </c>
      <c r="D63" s="158" t="str">
        <f>IF($B63="","",SUMIF(AssetsLiabilities!$C$8:$C$17,Calc!$B63,AssetsLiabilities!F$8:F$17))</f>
        <v/>
      </c>
      <c r="E63" s="158" t="str">
        <f>IF($B63="","",SUMIF(AssetsLiabilities!$C$8:$C$17,Calc!$B63,AssetsLiabilities!G$8:G$17))</f>
        <v/>
      </c>
      <c r="F63" s="158" t="str">
        <f>IF($B63="","",SUMIF(AssetsLiabilities!$C$8:$C$17,Calc!$B63,AssetsLiabilities!H$8:H$17))</f>
        <v/>
      </c>
      <c r="G63" s="158" t="str">
        <f>IF($B63="","",SUMIF(AssetsLiabilities!$C$8:$C$17,Calc!$B63,AssetsLiabilities!I$8:I$17))</f>
        <v/>
      </c>
      <c r="H63" s="158" t="str">
        <f>IF($B63="","",SUMIF(AssetsLiabilities!$C$8:$C$17,Calc!$B63,AssetsLiabilities!J$8:J$17))</f>
        <v/>
      </c>
      <c r="I63" s="158" t="str">
        <f>IF($B63="","",SUMIF(AssetsLiabilities!$C$8:$C$17,Calc!$B63,AssetsLiabilities!K$8:K$17))</f>
        <v/>
      </c>
      <c r="J63" s="158" t="str">
        <f>IF($B63="","",SUMIF(AssetsLiabilities!$C$8:$C$17,Calc!$B63,AssetsLiabilities!L$8:L$17))</f>
        <v/>
      </c>
      <c r="K63" s="158" t="str">
        <f>IF($B63="","",SUMIF(AssetsLiabilities!$C$8:$C$17,Calc!$B63,AssetsLiabilities!M$8:M$17))</f>
        <v/>
      </c>
      <c r="L63" s="158" t="str">
        <f>IF($B63="","",SUMIF(AssetsLiabilities!$C$8:$C$17,Calc!$B63,AssetsLiabilities!N$8:N$17))</f>
        <v/>
      </c>
      <c r="M63" s="158" t="str">
        <f>IF($B63="","",SUMIF(AssetsLiabilities!$C$8:$C$17,Calc!$B63,AssetsLiabilities!O$8:O$17))</f>
        <v/>
      </c>
      <c r="N63" s="158" t="str">
        <f>IF($B63="","",SUMIF(AssetsLiabilities!$C$8:$C$17,Calc!$B63,AssetsLiabilities!P$8:P$17))</f>
        <v/>
      </c>
    </row>
    <row r="64" spans="2:14" x14ac:dyDescent="0.25">
      <c r="B64" s="157" t="str">
        <f>IF(Menu!G30="","",Menu!G30)</f>
        <v/>
      </c>
      <c r="C64" s="158" t="str">
        <f>IF($B64="","",SUMIF(AssetsLiabilities!$C$8:$C$17,Calc!$B64,AssetsLiabilities!E$8:E$17))</f>
        <v/>
      </c>
      <c r="D64" s="158" t="str">
        <f>IF($B64="","",SUMIF(AssetsLiabilities!$C$8:$C$17,Calc!$B64,AssetsLiabilities!F$8:F$17))</f>
        <v/>
      </c>
      <c r="E64" s="158" t="str">
        <f>IF($B64="","",SUMIF(AssetsLiabilities!$C$8:$C$17,Calc!$B64,AssetsLiabilities!G$8:G$17))</f>
        <v/>
      </c>
      <c r="F64" s="158" t="str">
        <f>IF($B64="","",SUMIF(AssetsLiabilities!$C$8:$C$17,Calc!$B64,AssetsLiabilities!H$8:H$17))</f>
        <v/>
      </c>
      <c r="G64" s="158" t="str">
        <f>IF($B64="","",SUMIF(AssetsLiabilities!$C$8:$C$17,Calc!$B64,AssetsLiabilities!I$8:I$17))</f>
        <v/>
      </c>
      <c r="H64" s="158" t="str">
        <f>IF($B64="","",SUMIF(AssetsLiabilities!$C$8:$C$17,Calc!$B64,AssetsLiabilities!J$8:J$17))</f>
        <v/>
      </c>
      <c r="I64" s="158" t="str">
        <f>IF($B64="","",SUMIF(AssetsLiabilities!$C$8:$C$17,Calc!$B64,AssetsLiabilities!K$8:K$17))</f>
        <v/>
      </c>
      <c r="J64" s="158" t="str">
        <f>IF($B64="","",SUMIF(AssetsLiabilities!$C$8:$C$17,Calc!$B64,AssetsLiabilities!L$8:L$17))</f>
        <v/>
      </c>
      <c r="K64" s="158" t="str">
        <f>IF($B64="","",SUMIF(AssetsLiabilities!$C$8:$C$17,Calc!$B64,AssetsLiabilities!M$8:M$17))</f>
        <v/>
      </c>
      <c r="L64" s="158" t="str">
        <f>IF($B64="","",SUMIF(AssetsLiabilities!$C$8:$C$17,Calc!$B64,AssetsLiabilities!N$8:N$17))</f>
        <v/>
      </c>
      <c r="M64" s="158" t="str">
        <f>IF($B64="","",SUMIF(AssetsLiabilities!$C$8:$C$17,Calc!$B64,AssetsLiabilities!O$8:O$17))</f>
        <v/>
      </c>
      <c r="N64" s="158" t="str">
        <f>IF($B64="","",SUMIF(AssetsLiabilities!$C$8:$C$17,Calc!$B64,AssetsLiabilities!P$8:P$17))</f>
        <v/>
      </c>
    </row>
    <row r="65" spans="2:14" x14ac:dyDescent="0.25">
      <c r="B65" s="161" t="s">
        <v>113</v>
      </c>
      <c r="C65" s="175" t="str">
        <f>IFERROR(Calc!$J$14,"")</f>
        <v>Jan-2024</v>
      </c>
      <c r="D65" s="175" t="str">
        <f>IFERROR(Calc!$J$15,"")</f>
        <v>Feb-2024</v>
      </c>
      <c r="E65" s="175" t="str">
        <f>IFERROR(Calc!$J$16,"")</f>
        <v>Mar-2024</v>
      </c>
      <c r="F65" s="175" t="str">
        <f>IFERROR(Calc!$J$17,"")</f>
        <v>Apr-2024</v>
      </c>
      <c r="G65" s="175" t="str">
        <f>IFERROR(Calc!$J$18,"")</f>
        <v>May-2024</v>
      </c>
      <c r="H65" s="175" t="str">
        <f>IFERROR(Calc!$J$19,"")</f>
        <v>Jun-2024</v>
      </c>
      <c r="I65" s="175" t="str">
        <f>IFERROR(Calc!$J$20,"")</f>
        <v>Jul-2024</v>
      </c>
      <c r="J65" s="175" t="str">
        <f>IFERROR(Calc!$J$21,"")</f>
        <v>Aug-2024</v>
      </c>
      <c r="K65" s="175" t="str">
        <f>IFERROR(Calc!$J$22,"")</f>
        <v>Sep-2024</v>
      </c>
      <c r="L65" s="175" t="str">
        <f>IFERROR(Calc!$J$23,"")</f>
        <v>Oct-2024</v>
      </c>
      <c r="M65" s="175" t="str">
        <f>IFERROR(Calc!$J$24,"")</f>
        <v>Nov-2024</v>
      </c>
      <c r="N65" s="175" t="str">
        <f>IFERROR(Calc!$J$25,"")</f>
        <v>Dec-2024</v>
      </c>
    </row>
    <row r="66" spans="2:14" x14ac:dyDescent="0.25">
      <c r="B66" s="162" t="str">
        <f>IF(Menu!I21="","",Menu!I21)</f>
        <v>Credit Card Debts</v>
      </c>
      <c r="C66" s="163">
        <f>IF($B66="","",SUMIF(AssetsLiabilities!$C$61:$C$70,Calc!$B66,AssetsLiabilities!E$61:E$70))</f>
        <v>1200</v>
      </c>
      <c r="D66" s="163">
        <f>IF($B66="","",SUMIF(AssetsLiabilities!$C$61:$C$70,Calc!$B66,AssetsLiabilities!F$61:F$70))</f>
        <v>1350</v>
      </c>
      <c r="E66" s="163">
        <f>IF($B66="","",SUMIF(AssetsLiabilities!$C$61:$C$70,Calc!$B66,AssetsLiabilities!G$61:G$70))</f>
        <v>1500</v>
      </c>
      <c r="F66" s="163">
        <f>IF($B66="","",SUMIF(AssetsLiabilities!$C$61:$C$70,Calc!$B66,AssetsLiabilities!H$61:H$70))</f>
        <v>1650</v>
      </c>
      <c r="G66" s="163">
        <f>IF($B66="","",SUMIF(AssetsLiabilities!$C$61:$C$70,Calc!$B66,AssetsLiabilities!I$61:I$70))</f>
        <v>1800</v>
      </c>
      <c r="H66" s="163">
        <f>IF($B66="","",SUMIF(AssetsLiabilities!$C$61:$C$70,Calc!$B66,AssetsLiabilities!J$61:J$70))</f>
        <v>1950</v>
      </c>
      <c r="I66" s="163">
        <f>IF($B66="","",SUMIF(AssetsLiabilities!$C$61:$C$70,Calc!$B66,AssetsLiabilities!K$61:K$70))</f>
        <v>2100</v>
      </c>
      <c r="J66" s="163">
        <f>IF($B66="","",SUMIF(AssetsLiabilities!$C$61:$C$70,Calc!$B66,AssetsLiabilities!L$61:L$70))</f>
        <v>2250</v>
      </c>
      <c r="K66" s="163">
        <f>IF($B66="","",SUMIF(AssetsLiabilities!$C$61:$C$70,Calc!$B66,AssetsLiabilities!M$61:M$70))</f>
        <v>2400</v>
      </c>
      <c r="L66" s="163">
        <f>IF($B66="","",SUMIF(AssetsLiabilities!$C$61:$C$70,Calc!$B66,AssetsLiabilities!N$61:N$70))</f>
        <v>2550</v>
      </c>
      <c r="M66" s="163">
        <f>IF($B66="","",SUMIF(AssetsLiabilities!$C$61:$C$70,Calc!$B66,AssetsLiabilities!O$61:O$70))</f>
        <v>2700</v>
      </c>
      <c r="N66" s="163">
        <f>IF($B66="","",SUMIF(AssetsLiabilities!$C$61:$C$70,Calc!$B66,AssetsLiabilities!P$61:P$70))</f>
        <v>2850</v>
      </c>
    </row>
    <row r="67" spans="2:14" x14ac:dyDescent="0.25">
      <c r="B67" s="162" t="str">
        <f>IF(Menu!I22="","",Menu!I22)</f>
        <v>Loan Debts</v>
      </c>
      <c r="C67" s="163">
        <f>IF($B67="","",SUMIF(AssetsLiabilities!$C$61:$C$70,Calc!$B67,AssetsLiabilities!E$61:E$70))</f>
        <v>3000</v>
      </c>
      <c r="D67" s="163">
        <f>IF($B67="","",SUMIF(AssetsLiabilities!$C$61:$C$70,Calc!$B67,AssetsLiabilities!F$61:F$70))</f>
        <v>3000</v>
      </c>
      <c r="E67" s="163">
        <f>IF($B67="","",SUMIF(AssetsLiabilities!$C$61:$C$70,Calc!$B67,AssetsLiabilities!G$61:G$70))</f>
        <v>3000</v>
      </c>
      <c r="F67" s="163">
        <f>IF($B67="","",SUMIF(AssetsLiabilities!$C$61:$C$70,Calc!$B67,AssetsLiabilities!H$61:H$70))</f>
        <v>3000</v>
      </c>
      <c r="G67" s="163">
        <f>IF($B67="","",SUMIF(AssetsLiabilities!$C$61:$C$70,Calc!$B67,AssetsLiabilities!I$61:I$70))</f>
        <v>3000</v>
      </c>
      <c r="H67" s="163">
        <f>IF($B67="","",SUMIF(AssetsLiabilities!$C$61:$C$70,Calc!$B67,AssetsLiabilities!J$61:J$70))</f>
        <v>3000</v>
      </c>
      <c r="I67" s="163">
        <f>IF($B67="","",SUMIF(AssetsLiabilities!$C$61:$C$70,Calc!$B67,AssetsLiabilities!K$61:K$70))</f>
        <v>3000</v>
      </c>
      <c r="J67" s="163">
        <f>IF($B67="","",SUMIF(AssetsLiabilities!$C$61:$C$70,Calc!$B67,AssetsLiabilities!L$61:L$70))</f>
        <v>3000</v>
      </c>
      <c r="K67" s="163">
        <f>IF($B67="","",SUMIF(AssetsLiabilities!$C$61:$C$70,Calc!$B67,AssetsLiabilities!M$61:M$70))</f>
        <v>3000</v>
      </c>
      <c r="L67" s="163">
        <f>IF($B67="","",SUMIF(AssetsLiabilities!$C$61:$C$70,Calc!$B67,AssetsLiabilities!N$61:N$70))</f>
        <v>3000</v>
      </c>
      <c r="M67" s="163">
        <f>IF($B67="","",SUMIF(AssetsLiabilities!$C$61:$C$70,Calc!$B67,AssetsLiabilities!O$61:O$70))</f>
        <v>3000</v>
      </c>
      <c r="N67" s="163">
        <f>IF($B67="","",SUMIF(AssetsLiabilities!$C$61:$C$70,Calc!$B67,AssetsLiabilities!P$61:P$70))</f>
        <v>3000</v>
      </c>
    </row>
    <row r="68" spans="2:14" x14ac:dyDescent="0.25">
      <c r="B68" s="162" t="str">
        <f>IF(Menu!I23="","",Menu!I23)</f>
        <v>Other Liabilities</v>
      </c>
      <c r="C68" s="163">
        <f>IF($B68="","",SUMIF(AssetsLiabilities!$C$61:$C$70,Calc!$B68,AssetsLiabilities!E$61:E$70))</f>
        <v>3000</v>
      </c>
      <c r="D68" s="163">
        <f>IF($B68="","",SUMIF(AssetsLiabilities!$C$61:$C$70,Calc!$B68,AssetsLiabilities!F$61:F$70))</f>
        <v>3000</v>
      </c>
      <c r="E68" s="163">
        <f>IF($B68="","",SUMIF(AssetsLiabilities!$C$61:$C$70,Calc!$B68,AssetsLiabilities!G$61:G$70))</f>
        <v>3000</v>
      </c>
      <c r="F68" s="163">
        <f>IF($B68="","",SUMIF(AssetsLiabilities!$C$61:$C$70,Calc!$B68,AssetsLiabilities!H$61:H$70))</f>
        <v>3000</v>
      </c>
      <c r="G68" s="163">
        <f>IF($B68="","",SUMIF(AssetsLiabilities!$C$61:$C$70,Calc!$B68,AssetsLiabilities!I$61:I$70))</f>
        <v>3000</v>
      </c>
      <c r="H68" s="163">
        <f>IF($B68="","",SUMIF(AssetsLiabilities!$C$61:$C$70,Calc!$B68,AssetsLiabilities!J$61:J$70))</f>
        <v>3000</v>
      </c>
      <c r="I68" s="163">
        <f>IF($B68="","",SUMIF(AssetsLiabilities!$C$61:$C$70,Calc!$B68,AssetsLiabilities!K$61:K$70))</f>
        <v>3000</v>
      </c>
      <c r="J68" s="163">
        <f>IF($B68="","",SUMIF(AssetsLiabilities!$C$61:$C$70,Calc!$B68,AssetsLiabilities!L$61:L$70))</f>
        <v>3000</v>
      </c>
      <c r="K68" s="163">
        <f>IF($B68="","",SUMIF(AssetsLiabilities!$C$61:$C$70,Calc!$B68,AssetsLiabilities!M$61:M$70))</f>
        <v>3000</v>
      </c>
      <c r="L68" s="163">
        <f>IF($B68="","",SUMIF(AssetsLiabilities!$C$61:$C$70,Calc!$B68,AssetsLiabilities!N$61:N$70))</f>
        <v>3000</v>
      </c>
      <c r="M68" s="163">
        <f>IF($B68="","",SUMIF(AssetsLiabilities!$C$61:$C$70,Calc!$B68,AssetsLiabilities!O$61:O$70))</f>
        <v>3000</v>
      </c>
      <c r="N68" s="163">
        <f>IF($B68="","",SUMIF(AssetsLiabilities!$C$61:$C$70,Calc!$B68,AssetsLiabilities!P$61:P$70))</f>
        <v>3100</v>
      </c>
    </row>
    <row r="69" spans="2:14" x14ac:dyDescent="0.25">
      <c r="B69" s="162" t="str">
        <f>IF(Menu!I24="","",Menu!I24)</f>
        <v/>
      </c>
      <c r="C69" s="163" t="str">
        <f>IF($B69="","",SUMIF(AssetsLiabilities!$C$61:$C$70,Calc!$B69,AssetsLiabilities!E$61:E$70))</f>
        <v/>
      </c>
      <c r="D69" s="163" t="str">
        <f>IF($B69="","",SUMIF(AssetsLiabilities!$C$61:$C$70,Calc!$B69,AssetsLiabilities!F$61:F$70))</f>
        <v/>
      </c>
      <c r="E69" s="163" t="str">
        <f>IF($B69="","",SUMIF(AssetsLiabilities!$C$61:$C$70,Calc!$B69,AssetsLiabilities!G$61:G$70))</f>
        <v/>
      </c>
      <c r="F69" s="163" t="str">
        <f>IF($B69="","",SUMIF(AssetsLiabilities!$C$61:$C$70,Calc!$B69,AssetsLiabilities!H$61:H$70))</f>
        <v/>
      </c>
      <c r="G69" s="163" t="str">
        <f>IF($B69="","",SUMIF(AssetsLiabilities!$C$61:$C$70,Calc!$B69,AssetsLiabilities!I$61:I$70))</f>
        <v/>
      </c>
      <c r="H69" s="163" t="str">
        <f>IF($B69="","",SUMIF(AssetsLiabilities!$C$61:$C$70,Calc!$B69,AssetsLiabilities!J$61:J$70))</f>
        <v/>
      </c>
      <c r="I69" s="163" t="str">
        <f>IF($B69="","",SUMIF(AssetsLiabilities!$C$61:$C$70,Calc!$B69,AssetsLiabilities!K$61:K$70))</f>
        <v/>
      </c>
      <c r="J69" s="163" t="str">
        <f>IF($B69="","",SUMIF(AssetsLiabilities!$C$61:$C$70,Calc!$B69,AssetsLiabilities!L$61:L$70))</f>
        <v/>
      </c>
      <c r="K69" s="163" t="str">
        <f>IF($B69="","",SUMIF(AssetsLiabilities!$C$61:$C$70,Calc!$B69,AssetsLiabilities!M$61:M$70))</f>
        <v/>
      </c>
      <c r="L69" s="163" t="str">
        <f>IF($B69="","",SUMIF(AssetsLiabilities!$C$61:$C$70,Calc!$B69,AssetsLiabilities!N$61:N$70))</f>
        <v/>
      </c>
      <c r="M69" s="163" t="str">
        <f>IF($B69="","",SUMIF(AssetsLiabilities!$C$61:$C$70,Calc!$B69,AssetsLiabilities!O$61:O$70))</f>
        <v/>
      </c>
      <c r="N69" s="163" t="str">
        <f>IF($B69="","",SUMIF(AssetsLiabilities!$C$61:$C$70,Calc!$B69,AssetsLiabilities!P$61:P$70))</f>
        <v/>
      </c>
    </row>
    <row r="70" spans="2:14" x14ac:dyDescent="0.25">
      <c r="B70" s="162" t="str">
        <f>IF(Menu!I25="","",Menu!I25)</f>
        <v/>
      </c>
      <c r="C70" s="163" t="str">
        <f>IF($B70="","",SUMIF(AssetsLiabilities!$C$61:$C$70,Calc!$B70,AssetsLiabilities!E$61:E$70))</f>
        <v/>
      </c>
      <c r="D70" s="163" t="str">
        <f>IF($B70="","",SUMIF(AssetsLiabilities!$C$61:$C$70,Calc!$B70,AssetsLiabilities!F$61:F$70))</f>
        <v/>
      </c>
      <c r="E70" s="163" t="str">
        <f>IF($B70="","",SUMIF(AssetsLiabilities!$C$61:$C$70,Calc!$B70,AssetsLiabilities!G$61:G$70))</f>
        <v/>
      </c>
      <c r="F70" s="163" t="str">
        <f>IF($B70="","",SUMIF(AssetsLiabilities!$C$61:$C$70,Calc!$B70,AssetsLiabilities!H$61:H$70))</f>
        <v/>
      </c>
      <c r="G70" s="163" t="str">
        <f>IF($B70="","",SUMIF(AssetsLiabilities!$C$61:$C$70,Calc!$B70,AssetsLiabilities!I$61:I$70))</f>
        <v/>
      </c>
      <c r="H70" s="163" t="str">
        <f>IF($B70="","",SUMIF(AssetsLiabilities!$C$61:$C$70,Calc!$B70,AssetsLiabilities!J$61:J$70))</f>
        <v/>
      </c>
      <c r="I70" s="163" t="str">
        <f>IF($B70="","",SUMIF(AssetsLiabilities!$C$61:$C$70,Calc!$B70,AssetsLiabilities!K$61:K$70))</f>
        <v/>
      </c>
      <c r="J70" s="163" t="str">
        <f>IF($B70="","",SUMIF(AssetsLiabilities!$C$61:$C$70,Calc!$B70,AssetsLiabilities!L$61:L$70))</f>
        <v/>
      </c>
      <c r="K70" s="163" t="str">
        <f>IF($B70="","",SUMIF(AssetsLiabilities!$C$61:$C$70,Calc!$B70,AssetsLiabilities!M$61:M$70))</f>
        <v/>
      </c>
      <c r="L70" s="163" t="str">
        <f>IF($B70="","",SUMIF(AssetsLiabilities!$C$61:$C$70,Calc!$B70,AssetsLiabilities!N$61:N$70))</f>
        <v/>
      </c>
      <c r="M70" s="163" t="str">
        <f>IF($B70="","",SUMIF(AssetsLiabilities!$C$61:$C$70,Calc!$B70,AssetsLiabilities!O$61:O$70))</f>
        <v/>
      </c>
      <c r="N70" s="163" t="str">
        <f>IF($B70="","",SUMIF(AssetsLiabilities!$C$61:$C$70,Calc!$B70,AssetsLiabilities!P$61:P$70))</f>
        <v/>
      </c>
    </row>
    <row r="71" spans="2:14" x14ac:dyDescent="0.25">
      <c r="B71" s="162" t="str">
        <f>IF(Menu!I26="","",Menu!I26)</f>
        <v/>
      </c>
      <c r="C71" s="163" t="str">
        <f>IF($B71="","",SUMIF(AssetsLiabilities!$C$61:$C$70,Calc!$B71,AssetsLiabilities!E$61:E$70))</f>
        <v/>
      </c>
      <c r="D71" s="163" t="str">
        <f>IF($B71="","",SUMIF(AssetsLiabilities!$C$61:$C$70,Calc!$B71,AssetsLiabilities!F$61:F$70))</f>
        <v/>
      </c>
      <c r="E71" s="163" t="str">
        <f>IF($B71="","",SUMIF(AssetsLiabilities!$C$61:$C$70,Calc!$B71,AssetsLiabilities!G$61:G$70))</f>
        <v/>
      </c>
      <c r="F71" s="163" t="str">
        <f>IF($B71="","",SUMIF(AssetsLiabilities!$C$61:$C$70,Calc!$B71,AssetsLiabilities!H$61:H$70))</f>
        <v/>
      </c>
      <c r="G71" s="163" t="str">
        <f>IF($B71="","",SUMIF(AssetsLiabilities!$C$61:$C$70,Calc!$B71,AssetsLiabilities!I$61:I$70))</f>
        <v/>
      </c>
      <c r="H71" s="163" t="str">
        <f>IF($B71="","",SUMIF(AssetsLiabilities!$C$61:$C$70,Calc!$B71,AssetsLiabilities!J$61:J$70))</f>
        <v/>
      </c>
      <c r="I71" s="163" t="str">
        <f>IF($B71="","",SUMIF(AssetsLiabilities!$C$61:$C$70,Calc!$B71,AssetsLiabilities!K$61:K$70))</f>
        <v/>
      </c>
      <c r="J71" s="163" t="str">
        <f>IF($B71="","",SUMIF(AssetsLiabilities!$C$61:$C$70,Calc!$B71,AssetsLiabilities!L$61:L$70))</f>
        <v/>
      </c>
      <c r="K71" s="163" t="str">
        <f>IF($B71="","",SUMIF(AssetsLiabilities!$C$61:$C$70,Calc!$B71,AssetsLiabilities!M$61:M$70))</f>
        <v/>
      </c>
      <c r="L71" s="163" t="str">
        <f>IF($B71="","",SUMIF(AssetsLiabilities!$C$61:$C$70,Calc!$B71,AssetsLiabilities!N$61:N$70))</f>
        <v/>
      </c>
      <c r="M71" s="163" t="str">
        <f>IF($B71="","",SUMIF(AssetsLiabilities!$C$61:$C$70,Calc!$B71,AssetsLiabilities!O$61:O$70))</f>
        <v/>
      </c>
      <c r="N71" s="163" t="str">
        <f>IF($B71="","",SUMIF(AssetsLiabilities!$C$61:$C$70,Calc!$B71,AssetsLiabilities!P$61:P$70))</f>
        <v/>
      </c>
    </row>
    <row r="72" spans="2:14" x14ac:dyDescent="0.25">
      <c r="B72" s="162" t="str">
        <f>IF(Menu!I27="","",Menu!I27)</f>
        <v/>
      </c>
      <c r="C72" s="163" t="str">
        <f>IF($B72="","",SUMIF(AssetsLiabilities!$C$61:$C$70,Calc!$B72,AssetsLiabilities!E$61:E$70))</f>
        <v/>
      </c>
      <c r="D72" s="163" t="str">
        <f>IF($B72="","",SUMIF(AssetsLiabilities!$C$61:$C$70,Calc!$B72,AssetsLiabilities!F$61:F$70))</f>
        <v/>
      </c>
      <c r="E72" s="163" t="str">
        <f>IF($B72="","",SUMIF(AssetsLiabilities!$C$61:$C$70,Calc!$B72,AssetsLiabilities!G$61:G$70))</f>
        <v/>
      </c>
      <c r="F72" s="163" t="str">
        <f>IF($B72="","",SUMIF(AssetsLiabilities!$C$61:$C$70,Calc!$B72,AssetsLiabilities!H$61:H$70))</f>
        <v/>
      </c>
      <c r="G72" s="163" t="str">
        <f>IF($B72="","",SUMIF(AssetsLiabilities!$C$61:$C$70,Calc!$B72,AssetsLiabilities!I$61:I$70))</f>
        <v/>
      </c>
      <c r="H72" s="163" t="str">
        <f>IF($B72="","",SUMIF(AssetsLiabilities!$C$61:$C$70,Calc!$B72,AssetsLiabilities!J$61:J$70))</f>
        <v/>
      </c>
      <c r="I72" s="163" t="str">
        <f>IF($B72="","",SUMIF(AssetsLiabilities!$C$61:$C$70,Calc!$B72,AssetsLiabilities!K$61:K$70))</f>
        <v/>
      </c>
      <c r="J72" s="163" t="str">
        <f>IF($B72="","",SUMIF(AssetsLiabilities!$C$61:$C$70,Calc!$B72,AssetsLiabilities!L$61:L$70))</f>
        <v/>
      </c>
      <c r="K72" s="163" t="str">
        <f>IF($B72="","",SUMIF(AssetsLiabilities!$C$61:$C$70,Calc!$B72,AssetsLiabilities!M$61:M$70))</f>
        <v/>
      </c>
      <c r="L72" s="163" t="str">
        <f>IF($B72="","",SUMIF(AssetsLiabilities!$C$61:$C$70,Calc!$B72,AssetsLiabilities!N$61:N$70))</f>
        <v/>
      </c>
      <c r="M72" s="163" t="str">
        <f>IF($B72="","",SUMIF(AssetsLiabilities!$C$61:$C$70,Calc!$B72,AssetsLiabilities!O$61:O$70))</f>
        <v/>
      </c>
      <c r="N72" s="163" t="str">
        <f>IF($B72="","",SUMIF(AssetsLiabilities!$C$61:$C$70,Calc!$B72,AssetsLiabilities!P$61:P$70))</f>
        <v/>
      </c>
    </row>
    <row r="73" spans="2:14" x14ac:dyDescent="0.25">
      <c r="B73" s="162" t="str">
        <f>IF(Menu!I28="","",Menu!I28)</f>
        <v/>
      </c>
      <c r="C73" s="163" t="str">
        <f>IF($B73="","",SUMIF(AssetsLiabilities!$C$61:$C$70,Calc!$B73,AssetsLiabilities!E$61:E$70))</f>
        <v/>
      </c>
      <c r="D73" s="163" t="str">
        <f>IF($B73="","",SUMIF(AssetsLiabilities!$C$61:$C$70,Calc!$B73,AssetsLiabilities!F$61:F$70))</f>
        <v/>
      </c>
      <c r="E73" s="163" t="str">
        <f>IF($B73="","",SUMIF(AssetsLiabilities!$C$61:$C$70,Calc!$B73,AssetsLiabilities!G$61:G$70))</f>
        <v/>
      </c>
      <c r="F73" s="163" t="str">
        <f>IF($B73="","",SUMIF(AssetsLiabilities!$C$61:$C$70,Calc!$B73,AssetsLiabilities!H$61:H$70))</f>
        <v/>
      </c>
      <c r="G73" s="163" t="str">
        <f>IF($B73="","",SUMIF(AssetsLiabilities!$C$61:$C$70,Calc!$B73,AssetsLiabilities!I$61:I$70))</f>
        <v/>
      </c>
      <c r="H73" s="163" t="str">
        <f>IF($B73="","",SUMIF(AssetsLiabilities!$C$61:$C$70,Calc!$B73,AssetsLiabilities!J$61:J$70))</f>
        <v/>
      </c>
      <c r="I73" s="163" t="str">
        <f>IF($B73="","",SUMIF(AssetsLiabilities!$C$61:$C$70,Calc!$B73,AssetsLiabilities!K$61:K$70))</f>
        <v/>
      </c>
      <c r="J73" s="163" t="str">
        <f>IF($B73="","",SUMIF(AssetsLiabilities!$C$61:$C$70,Calc!$B73,AssetsLiabilities!L$61:L$70))</f>
        <v/>
      </c>
      <c r="K73" s="163" t="str">
        <f>IF($B73="","",SUMIF(AssetsLiabilities!$C$61:$C$70,Calc!$B73,AssetsLiabilities!M$61:M$70))</f>
        <v/>
      </c>
      <c r="L73" s="163" t="str">
        <f>IF($B73="","",SUMIF(AssetsLiabilities!$C$61:$C$70,Calc!$B73,AssetsLiabilities!N$61:N$70))</f>
        <v/>
      </c>
      <c r="M73" s="163" t="str">
        <f>IF($B73="","",SUMIF(AssetsLiabilities!$C$61:$C$70,Calc!$B73,AssetsLiabilities!O$61:O$70))</f>
        <v/>
      </c>
      <c r="N73" s="163" t="str">
        <f>IF($B73="","",SUMIF(AssetsLiabilities!$C$61:$C$70,Calc!$B73,AssetsLiabilities!P$61:P$70))</f>
        <v/>
      </c>
    </row>
    <row r="74" spans="2:14" x14ac:dyDescent="0.25">
      <c r="B74" s="162" t="str">
        <f>IF(Menu!I29="","",Menu!I29)</f>
        <v/>
      </c>
      <c r="C74" s="163" t="str">
        <f>IF($B74="","",SUMIF(AssetsLiabilities!$C$61:$C$70,Calc!$B74,AssetsLiabilities!E$61:E$70))</f>
        <v/>
      </c>
      <c r="D74" s="163" t="str">
        <f>IF($B74="","",SUMIF(AssetsLiabilities!$C$61:$C$70,Calc!$B74,AssetsLiabilities!F$61:F$70))</f>
        <v/>
      </c>
      <c r="E74" s="163" t="str">
        <f>IF($B74="","",SUMIF(AssetsLiabilities!$C$61:$C$70,Calc!$B74,AssetsLiabilities!G$61:G$70))</f>
        <v/>
      </c>
      <c r="F74" s="163" t="str">
        <f>IF($B74="","",SUMIF(AssetsLiabilities!$C$61:$C$70,Calc!$B74,AssetsLiabilities!H$61:H$70))</f>
        <v/>
      </c>
      <c r="G74" s="163" t="str">
        <f>IF($B74="","",SUMIF(AssetsLiabilities!$C$61:$C$70,Calc!$B74,AssetsLiabilities!I$61:I$70))</f>
        <v/>
      </c>
      <c r="H74" s="163" t="str">
        <f>IF($B74="","",SUMIF(AssetsLiabilities!$C$61:$C$70,Calc!$B74,AssetsLiabilities!J$61:J$70))</f>
        <v/>
      </c>
      <c r="I74" s="163" t="str">
        <f>IF($B74="","",SUMIF(AssetsLiabilities!$C$61:$C$70,Calc!$B74,AssetsLiabilities!K$61:K$70))</f>
        <v/>
      </c>
      <c r="J74" s="163" t="str">
        <f>IF($B74="","",SUMIF(AssetsLiabilities!$C$61:$C$70,Calc!$B74,AssetsLiabilities!L$61:L$70))</f>
        <v/>
      </c>
      <c r="K74" s="163" t="str">
        <f>IF($B74="","",SUMIF(AssetsLiabilities!$C$61:$C$70,Calc!$B74,AssetsLiabilities!M$61:M$70))</f>
        <v/>
      </c>
      <c r="L74" s="163" t="str">
        <f>IF($B74="","",SUMIF(AssetsLiabilities!$C$61:$C$70,Calc!$B74,AssetsLiabilities!N$61:N$70))</f>
        <v/>
      </c>
      <c r="M74" s="163" t="str">
        <f>IF($B74="","",SUMIF(AssetsLiabilities!$C$61:$C$70,Calc!$B74,AssetsLiabilities!O$61:O$70))</f>
        <v/>
      </c>
      <c r="N74" s="163" t="str">
        <f>IF($B74="","",SUMIF(AssetsLiabilities!$C$61:$C$70,Calc!$B74,AssetsLiabilities!P$61:P$70))</f>
        <v/>
      </c>
    </row>
    <row r="75" spans="2:14" x14ac:dyDescent="0.25">
      <c r="B75" s="162" t="str">
        <f>IF(Menu!I30="","",Menu!I30)</f>
        <v/>
      </c>
      <c r="C75" s="163" t="str">
        <f>IF($B75="","",SUMIF(AssetsLiabilities!$C$61:$C$70,Calc!$B75,AssetsLiabilities!E$61:E$70))</f>
        <v/>
      </c>
      <c r="D75" s="163" t="str">
        <f>IF($B75="","",SUMIF(AssetsLiabilities!$C$61:$C$70,Calc!$B75,AssetsLiabilities!F$61:F$70))</f>
        <v/>
      </c>
      <c r="E75" s="163" t="str">
        <f>IF($B75="","",SUMIF(AssetsLiabilities!$C$61:$C$70,Calc!$B75,AssetsLiabilities!G$61:G$70))</f>
        <v/>
      </c>
      <c r="F75" s="163" t="str">
        <f>IF($B75="","",SUMIF(AssetsLiabilities!$C$61:$C$70,Calc!$B75,AssetsLiabilities!H$61:H$70))</f>
        <v/>
      </c>
      <c r="G75" s="163" t="str">
        <f>IF($B75="","",SUMIF(AssetsLiabilities!$C$61:$C$70,Calc!$B75,AssetsLiabilities!I$61:I$70))</f>
        <v/>
      </c>
      <c r="H75" s="163" t="str">
        <f>IF($B75="","",SUMIF(AssetsLiabilities!$C$61:$C$70,Calc!$B75,AssetsLiabilities!J$61:J$70))</f>
        <v/>
      </c>
      <c r="I75" s="163" t="str">
        <f>IF($B75="","",SUMIF(AssetsLiabilities!$C$61:$C$70,Calc!$B75,AssetsLiabilities!K$61:K$70))</f>
        <v/>
      </c>
      <c r="J75" s="163" t="str">
        <f>IF($B75="","",SUMIF(AssetsLiabilities!$C$61:$C$70,Calc!$B75,AssetsLiabilities!L$61:L$70))</f>
        <v/>
      </c>
      <c r="K75" s="163" t="str">
        <f>IF($B75="","",SUMIF(AssetsLiabilities!$C$61:$C$70,Calc!$B75,AssetsLiabilities!M$61:M$70))</f>
        <v/>
      </c>
      <c r="L75" s="163" t="str">
        <f>IF($B75="","",SUMIF(AssetsLiabilities!$C$61:$C$70,Calc!$B75,AssetsLiabilities!N$61:N$70))</f>
        <v/>
      </c>
      <c r="M75" s="163" t="str">
        <f>IF($B75="","",SUMIF(AssetsLiabilities!$C$61:$C$70,Calc!$B75,AssetsLiabilities!O$61:O$70))</f>
        <v/>
      </c>
      <c r="N75" s="163" t="str">
        <f>IF($B75="","",SUMIF(AssetsLiabilities!$C$61:$C$70,Calc!$B75,AssetsLiabilities!P$61:P$70))</f>
        <v/>
      </c>
    </row>
  </sheetData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Menu</vt:lpstr>
      <vt:lpstr>Dashboard</vt:lpstr>
      <vt:lpstr>PersonalFinancialStatement</vt:lpstr>
      <vt:lpstr>IncomeExpenses</vt:lpstr>
      <vt:lpstr>AssetsLiabilities</vt:lpstr>
      <vt:lpstr>Calc</vt:lpstr>
      <vt:lpstr>ToU</vt:lpstr>
      <vt:lpstr>months</vt:lpstr>
      <vt:lpstr>AssetsLiabilities!Print_Area</vt:lpstr>
      <vt:lpstr>Dashboard!Print_Area</vt:lpstr>
      <vt:lpstr>IncomeExpenses!Print_Area</vt:lpstr>
      <vt:lpstr>Menu!Print_Area</vt:lpstr>
      <vt:lpstr>PersonalFinancialStatement!Print_Area</vt:lpstr>
      <vt:lpstr>ToU!Print_Area</vt:lpstr>
      <vt:lpstr>AssetsLiabilities!Print_Titles</vt:lpstr>
      <vt:lpstr>IncomeExpenses!Print_Titles</vt:lpstr>
      <vt:lpstr>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2024-05-17T09:01:06Z</cp:lastPrinted>
  <dcterms:created xsi:type="dcterms:W3CDTF">2018-11-13T14:01:04Z</dcterms:created>
  <dcterms:modified xsi:type="dcterms:W3CDTF">2024-06-04T15:02:55Z</dcterms:modified>
  <dc:title>Personal Financial Statement V2 Template</dc:title>
  <dc:subject>Personal Financial Statement V2</dc:subject>
  <dc:description>Personal Financial Statement V2 template by Master Productivity Kit — masterproductivitykit.com</dc:description>
  <cp:keywords>Master Productivity Kit, Excel template, Google Sheets template</cp:keywords>
  <cp:category>Business Template</cp:category>
</cp:coreProperties>
</file>